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autoCompressPictures="0"/>
  <mc:AlternateContent xmlns:mc="http://schemas.openxmlformats.org/markup-compatibility/2006">
    <mc:Choice Requires="x15">
      <x15ac:absPath xmlns:x15ac="http://schemas.microsoft.com/office/spreadsheetml/2010/11/ac" url="C:\PERSONAL\PREDIOS\San.Diego\CarbonProject\CarbonProjectESDT\Periodo 4 2025\MRV-CAR1584-PR4\Anexo 7. Cuantificacion\"/>
    </mc:Choice>
  </mc:AlternateContent>
  <xr:revisionPtr revIDLastSave="0" documentId="8_{F1234ED0-37AA-415E-AD27-B8D5D0DD08D6}" xr6:coauthVersionLast="47" xr6:coauthVersionMax="47" xr10:uidLastSave="{00000000-0000-0000-0000-000000000000}"/>
  <workbookProtection workbookAlgorithmName="SHA-512" workbookHashValue="QboHZZPh1MQAdR3Q3zZzxwJKjn9B13xthpgcDd55VneiD0uchbw2Po5yFtnukstAKKd+252ZTQ5xtTY2d730Aw==" workbookSaltValue="qSc5OB0nquzIPLtLXIpwbg==" workbookSpinCount="100000" lockStructure="1"/>
  <bookViews>
    <workbookView xWindow="-120" yWindow="-120" windowWidth="29040" windowHeight="15720" firstSheet="1" activeTab="1" xr2:uid="{00000000-000D-0000-FFFF-FFFF00000000}"/>
  </bookViews>
  <sheets>
    <sheet name="Instrucciones" sheetId="7" r:id="rId1"/>
    <sheet name="Hoja De Calculo" sheetId="6" r:id="rId2"/>
    <sheet name="TSE" sheetId="17" state="hidden" r:id="rId3"/>
    <sheet name="Credit issuance TYA" sheetId="15" state="hidden" r:id="rId4"/>
    <sheet name="Reversible Credits" sheetId="18" state="hidden" r:id="rId5"/>
    <sheet name="Sheet3" sheetId="16" state="hidden" r:id="rId6"/>
    <sheet name="Fondo de Aseguramiento" sheetId="13" r:id="rId7"/>
    <sheet name="FA Dividendos" sheetId="14" state="hidden" r:id="rId8"/>
    <sheet name="Herramienta de HWP" sheetId="8" r:id="rId9"/>
    <sheet name="HWP C del Área de Actividad" sheetId="12" r:id="rId10"/>
    <sheet name="HWP C Línea de Base" sheetId="11" r:id="rId11"/>
  </sheets>
  <externalReferences>
    <externalReference r:id="rId12"/>
  </externalReferences>
  <definedNames>
    <definedName name="EF_DM">'[1]EF Summary'!$A$24:$V$28</definedName>
    <definedName name="EF_N2O">'[1]EF Summary'!$A$14:$V$18</definedName>
    <definedName name="EF_OC">'[1]EF Summary'!$A$8:$V$12</definedName>
    <definedName name="gwp_ch4">[1]Constants!$B$5</definedName>
    <definedName name="gwp_n2o">[1]Constants!$B$6</definedName>
    <definedName name="LCC">'[1]Baseline EFs'!$R$2:$T$1004</definedName>
    <definedName name="LS_categories">[1]Grazing!$A$19:$A$32</definedName>
    <definedName name="MLRA_Pick">[1]MLRAs!$A$2:$A$280</definedName>
    <definedName name="_xlnm.Print_Area" localSheetId="1">'Hoja De Calculo'!$A$8:$L$74</definedName>
    <definedName name="Prior_LU">[1]MLRAs!$H$2:$H$3</definedName>
    <definedName name="Soil_Texture">[1]MLRAs!$F$2:$F$4</definedName>
    <definedName name="States">[1]Grazing!$E$3:$E$50</definedName>
    <definedName name="temp_grazing">[1]Grazing!$A$4:$A$16</definedName>
    <definedName name="Version">Instrucciones!$B$3</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38" i="6" l="1"/>
  <c r="E38" i="6"/>
  <c r="D59" i="6"/>
  <c r="G18" i="6"/>
  <c r="H18" i="6"/>
  <c r="I18" i="6"/>
  <c r="J18" i="6"/>
  <c r="K18" i="6"/>
  <c r="L18" i="6"/>
  <c r="M18" i="6"/>
  <c r="N18" i="6"/>
  <c r="O18" i="6"/>
  <c r="P18" i="6"/>
  <c r="Q18" i="6"/>
  <c r="R18" i="6"/>
  <c r="S18" i="6"/>
  <c r="T18" i="6"/>
  <c r="U18" i="6"/>
  <c r="V18" i="6"/>
  <c r="W18" i="6"/>
  <c r="X18" i="6"/>
  <c r="Y18" i="6"/>
  <c r="Z18" i="6"/>
  <c r="AA18" i="6"/>
  <c r="AB18" i="6"/>
  <c r="AC18" i="6"/>
  <c r="AD18" i="6"/>
  <c r="AE18" i="6"/>
  <c r="AF18" i="6"/>
  <c r="AG18" i="6"/>
  <c r="AH18" i="6"/>
  <c r="AI18" i="6"/>
  <c r="AJ18" i="6"/>
  <c r="AK18" i="6"/>
  <c r="AL18" i="6"/>
  <c r="AM18" i="6"/>
  <c r="AN18" i="6"/>
  <c r="AO18" i="6"/>
  <c r="AP18" i="6"/>
  <c r="AQ18" i="6"/>
  <c r="AR18" i="6"/>
  <c r="AS18" i="6"/>
  <c r="AT18" i="6"/>
  <c r="AU18" i="6"/>
  <c r="AV18" i="6"/>
  <c r="AW18" i="6"/>
  <c r="AX18" i="6"/>
  <c r="AY18" i="6"/>
  <c r="AZ18" i="6"/>
  <c r="BA18" i="6"/>
  <c r="BB18" i="6"/>
  <c r="BC18" i="6"/>
  <c r="BD18" i="6"/>
  <c r="BE18" i="6"/>
  <c r="BF18" i="6"/>
  <c r="BG18" i="6"/>
  <c r="BH18" i="6"/>
  <c r="BI18" i="6"/>
  <c r="BJ18" i="6"/>
  <c r="BK18" i="6"/>
  <c r="BL18" i="6"/>
  <c r="BM18" i="6"/>
  <c r="BN18" i="6"/>
  <c r="BO18" i="6"/>
  <c r="BP18" i="6"/>
  <c r="BQ18" i="6"/>
  <c r="BR18" i="6"/>
  <c r="BS18" i="6"/>
  <c r="BT18" i="6"/>
  <c r="BU18" i="6"/>
  <c r="BV18" i="6"/>
  <c r="BW18" i="6"/>
  <c r="BX18" i="6"/>
  <c r="BY18" i="6"/>
  <c r="BZ18" i="6"/>
  <c r="CA18" i="6"/>
  <c r="CB18" i="6"/>
  <c r="CC18" i="6"/>
  <c r="CD18" i="6"/>
  <c r="CE18" i="6"/>
  <c r="CF18" i="6"/>
  <c r="CG18" i="6"/>
  <c r="CH18" i="6"/>
  <c r="CI18" i="6"/>
  <c r="CJ18" i="6"/>
  <c r="CK18" i="6"/>
  <c r="CL18" i="6"/>
  <c r="CM18" i="6"/>
  <c r="CN18" i="6"/>
  <c r="CO18" i="6"/>
  <c r="CP18" i="6"/>
  <c r="CQ18" i="6"/>
  <c r="CR18" i="6"/>
  <c r="CS18" i="6"/>
  <c r="CT18" i="6"/>
  <c r="CU18" i="6"/>
  <c r="CV18" i="6"/>
  <c r="CW18" i="6"/>
  <c r="CX18" i="6"/>
  <c r="C9" i="13"/>
  <c r="C10" i="13"/>
  <c r="C11" i="13"/>
  <c r="C12" i="13"/>
  <c r="C13" i="13"/>
  <c r="C14" i="13"/>
  <c r="C15" i="13"/>
  <c r="C16" i="13"/>
  <c r="D35" i="6"/>
  <c r="C17" i="13" l="1"/>
  <c r="C19" i="13" s="1"/>
  <c r="D22" i="6"/>
  <c r="H22" i="6"/>
  <c r="I22" i="6"/>
  <c r="J22" i="6"/>
  <c r="K22" i="6"/>
  <c r="L22" i="6"/>
  <c r="M22" i="6"/>
  <c r="N22" i="6"/>
  <c r="O22" i="6"/>
  <c r="P22" i="6"/>
  <c r="Q22" i="6"/>
  <c r="R22" i="6"/>
  <c r="S22" i="6"/>
  <c r="T22" i="6"/>
  <c r="U22" i="6"/>
  <c r="V22" i="6"/>
  <c r="W22" i="6"/>
  <c r="X22" i="6"/>
  <c r="Y22" i="6"/>
  <c r="Z22" i="6"/>
  <c r="AA22" i="6"/>
  <c r="AB22" i="6"/>
  <c r="AC22" i="6"/>
  <c r="AD22" i="6"/>
  <c r="AE22" i="6"/>
  <c r="AF22" i="6"/>
  <c r="AG22" i="6"/>
  <c r="AH22" i="6"/>
  <c r="AI22" i="6"/>
  <c r="AJ22" i="6"/>
  <c r="AK22" i="6"/>
  <c r="AL22" i="6"/>
  <c r="AM22" i="6"/>
  <c r="AN22" i="6"/>
  <c r="AO22" i="6"/>
  <c r="AP22" i="6"/>
  <c r="AQ22" i="6"/>
  <c r="AR22" i="6"/>
  <c r="AS22" i="6"/>
  <c r="AT22" i="6"/>
  <c r="AU22" i="6"/>
  <c r="AV22" i="6"/>
  <c r="AW22" i="6"/>
  <c r="AX22" i="6"/>
  <c r="AY22" i="6"/>
  <c r="AZ22" i="6"/>
  <c r="BA22" i="6"/>
  <c r="BB22" i="6"/>
  <c r="BC22" i="6"/>
  <c r="BD22" i="6"/>
  <c r="BE22" i="6"/>
  <c r="BF22" i="6"/>
  <c r="BG22" i="6"/>
  <c r="BH22" i="6"/>
  <c r="BI22" i="6"/>
  <c r="BJ22" i="6"/>
  <c r="BK22" i="6"/>
  <c r="BL22" i="6"/>
  <c r="BM22" i="6"/>
  <c r="BN22" i="6"/>
  <c r="BO22" i="6"/>
  <c r="BP22" i="6"/>
  <c r="BQ22" i="6"/>
  <c r="BR22" i="6"/>
  <c r="BS22" i="6"/>
  <c r="BT22" i="6"/>
  <c r="BU22" i="6"/>
  <c r="BV22" i="6"/>
  <c r="BW22" i="6"/>
  <c r="BX22" i="6"/>
  <c r="BY22" i="6"/>
  <c r="BZ22" i="6"/>
  <c r="CA22" i="6"/>
  <c r="CB22" i="6"/>
  <c r="CC22" i="6"/>
  <c r="CD22" i="6"/>
  <c r="CE22" i="6"/>
  <c r="CF22" i="6"/>
  <c r="CG22" i="6"/>
  <c r="CH22" i="6"/>
  <c r="CI22" i="6"/>
  <c r="CJ22" i="6"/>
  <c r="CK22" i="6"/>
  <c r="CL22" i="6"/>
  <c r="CM22" i="6"/>
  <c r="CN22" i="6"/>
  <c r="CO22" i="6"/>
  <c r="CP22" i="6"/>
  <c r="CQ22" i="6"/>
  <c r="CR22" i="6"/>
  <c r="CS22" i="6"/>
  <c r="CT22" i="6"/>
  <c r="CU22" i="6"/>
  <c r="CV22" i="6"/>
  <c r="CW22" i="6"/>
  <c r="CX22" i="6"/>
  <c r="CY22" i="6"/>
  <c r="E22" i="6"/>
  <c r="G22" i="6"/>
  <c r="F22" i="6"/>
  <c r="C22" i="6"/>
  <c r="C59" i="6" l="1"/>
  <c r="H57" i="6"/>
  <c r="I57" i="6"/>
  <c r="J57" i="6"/>
  <c r="K57" i="6"/>
  <c r="L57" i="6"/>
  <c r="M57" i="6"/>
  <c r="N57" i="6"/>
  <c r="O57" i="6"/>
  <c r="P57" i="6"/>
  <c r="Q57" i="6"/>
  <c r="R57" i="6"/>
  <c r="S57" i="6"/>
  <c r="T57" i="6"/>
  <c r="U57" i="6"/>
  <c r="V57" i="6"/>
  <c r="W57" i="6"/>
  <c r="X57" i="6"/>
  <c r="Y57" i="6"/>
  <c r="Z57" i="6"/>
  <c r="AA57" i="6"/>
  <c r="AB57" i="6"/>
  <c r="AC57" i="6"/>
  <c r="AD57" i="6"/>
  <c r="AE57" i="6"/>
  <c r="AF57" i="6"/>
  <c r="AG57" i="6"/>
  <c r="AH57" i="6"/>
  <c r="AI57" i="6"/>
  <c r="AJ57" i="6"/>
  <c r="AK57" i="6"/>
  <c r="AL57" i="6"/>
  <c r="AM57" i="6"/>
  <c r="AN57" i="6"/>
  <c r="AO57" i="6"/>
  <c r="AP57" i="6"/>
  <c r="AQ57" i="6"/>
  <c r="AR57" i="6"/>
  <c r="AS57" i="6"/>
  <c r="AT57" i="6"/>
  <c r="AU57" i="6"/>
  <c r="AV57" i="6"/>
  <c r="AW57" i="6"/>
  <c r="AX57" i="6"/>
  <c r="AY57" i="6"/>
  <c r="AZ57" i="6"/>
  <c r="BA57" i="6"/>
  <c r="BB57" i="6"/>
  <c r="BC57" i="6"/>
  <c r="BD57" i="6"/>
  <c r="BE57" i="6"/>
  <c r="BF57" i="6"/>
  <c r="BG57" i="6"/>
  <c r="BH57" i="6"/>
  <c r="BI57" i="6"/>
  <c r="BJ57" i="6"/>
  <c r="BK57" i="6"/>
  <c r="BL57" i="6"/>
  <c r="BM57" i="6"/>
  <c r="BN57" i="6"/>
  <c r="BO57" i="6"/>
  <c r="BP57" i="6"/>
  <c r="BQ57" i="6"/>
  <c r="BR57" i="6"/>
  <c r="BS57" i="6"/>
  <c r="BT57" i="6"/>
  <c r="BU57" i="6"/>
  <c r="BV57" i="6"/>
  <c r="BW57" i="6"/>
  <c r="BX57" i="6"/>
  <c r="BY57" i="6"/>
  <c r="BZ57" i="6"/>
  <c r="CA57" i="6"/>
  <c r="CB57" i="6"/>
  <c r="CC57" i="6"/>
  <c r="CD57" i="6"/>
  <c r="CE57" i="6"/>
  <c r="CF57" i="6"/>
  <c r="CG57" i="6"/>
  <c r="CH57" i="6"/>
  <c r="CI57" i="6"/>
  <c r="CJ57" i="6"/>
  <c r="CK57" i="6"/>
  <c r="CL57" i="6"/>
  <c r="CM57" i="6"/>
  <c r="CN57" i="6"/>
  <c r="CO57" i="6"/>
  <c r="CP57" i="6"/>
  <c r="CQ57" i="6"/>
  <c r="CR57" i="6"/>
  <c r="CS57" i="6"/>
  <c r="CT57" i="6"/>
  <c r="CU57" i="6"/>
  <c r="CV57" i="6"/>
  <c r="CW57" i="6"/>
  <c r="CX57" i="6"/>
  <c r="H43" i="6"/>
  <c r="I43" i="6"/>
  <c r="J43" i="6"/>
  <c r="K43" i="6"/>
  <c r="L43" i="6"/>
  <c r="M43" i="6"/>
  <c r="N43" i="6"/>
  <c r="O43" i="6"/>
  <c r="P43" i="6"/>
  <c r="Q43" i="6"/>
  <c r="R43" i="6"/>
  <c r="S43" i="6"/>
  <c r="T43" i="6"/>
  <c r="U43" i="6"/>
  <c r="V43" i="6"/>
  <c r="W43" i="6"/>
  <c r="X43" i="6"/>
  <c r="Y43" i="6"/>
  <c r="Z43" i="6"/>
  <c r="AA43" i="6"/>
  <c r="AB43" i="6"/>
  <c r="AC43" i="6"/>
  <c r="AD43" i="6"/>
  <c r="AE43" i="6"/>
  <c r="AF43" i="6"/>
  <c r="AG43" i="6"/>
  <c r="AH43" i="6"/>
  <c r="AI43" i="6"/>
  <c r="AJ43" i="6"/>
  <c r="AK43" i="6"/>
  <c r="AL43" i="6"/>
  <c r="AM43" i="6"/>
  <c r="AN43" i="6"/>
  <c r="AO43" i="6"/>
  <c r="AP43" i="6"/>
  <c r="AQ43" i="6"/>
  <c r="AR43" i="6"/>
  <c r="AS43" i="6"/>
  <c r="AT43" i="6"/>
  <c r="AU43" i="6"/>
  <c r="AV43" i="6"/>
  <c r="AW43" i="6"/>
  <c r="AX43" i="6"/>
  <c r="AY43" i="6"/>
  <c r="AZ43" i="6"/>
  <c r="BA43" i="6"/>
  <c r="BB43" i="6"/>
  <c r="BC43" i="6"/>
  <c r="BD43" i="6"/>
  <c r="BE43" i="6"/>
  <c r="BF43" i="6"/>
  <c r="BG43" i="6"/>
  <c r="BH43" i="6"/>
  <c r="BI43" i="6"/>
  <c r="BJ43" i="6"/>
  <c r="BK43" i="6"/>
  <c r="BL43" i="6"/>
  <c r="BM43" i="6"/>
  <c r="BN43" i="6"/>
  <c r="BO43" i="6"/>
  <c r="BP43" i="6"/>
  <c r="BQ43" i="6"/>
  <c r="BR43" i="6"/>
  <c r="BS43" i="6"/>
  <c r="BT43" i="6"/>
  <c r="BU43" i="6"/>
  <c r="BV43" i="6"/>
  <c r="BW43" i="6"/>
  <c r="BX43" i="6"/>
  <c r="BY43" i="6"/>
  <c r="BZ43" i="6"/>
  <c r="CA43" i="6"/>
  <c r="CB43" i="6"/>
  <c r="CC43" i="6"/>
  <c r="CD43" i="6"/>
  <c r="CE43" i="6"/>
  <c r="CF43" i="6"/>
  <c r="CG43" i="6"/>
  <c r="CH43" i="6"/>
  <c r="CI43" i="6"/>
  <c r="CJ43" i="6"/>
  <c r="CK43" i="6"/>
  <c r="CL43" i="6"/>
  <c r="CM43" i="6"/>
  <c r="CN43" i="6"/>
  <c r="CO43" i="6"/>
  <c r="CP43" i="6"/>
  <c r="CQ43" i="6"/>
  <c r="CR43" i="6"/>
  <c r="CS43" i="6"/>
  <c r="CT43" i="6"/>
  <c r="CU43" i="6"/>
  <c r="CV43" i="6"/>
  <c r="CW43" i="6"/>
  <c r="CX43" i="6"/>
  <c r="C17" i="6"/>
  <c r="H59" i="6"/>
  <c r="J59" i="6"/>
  <c r="K59" i="6"/>
  <c r="L59" i="6"/>
  <c r="M59" i="6"/>
  <c r="N59" i="6"/>
  <c r="O59" i="6"/>
  <c r="P59" i="6"/>
  <c r="Q59" i="6"/>
  <c r="R59" i="6"/>
  <c r="S59" i="6"/>
  <c r="T59" i="6"/>
  <c r="U59" i="6"/>
  <c r="V59" i="6"/>
  <c r="W59" i="6"/>
  <c r="X59" i="6"/>
  <c r="Y59" i="6"/>
  <c r="Z59" i="6"/>
  <c r="AA59" i="6"/>
  <c r="AB59" i="6"/>
  <c r="AC59" i="6"/>
  <c r="AD59" i="6"/>
  <c r="AE59" i="6"/>
  <c r="AF59" i="6"/>
  <c r="AG59" i="6"/>
  <c r="AH59" i="6"/>
  <c r="AI59" i="6"/>
  <c r="AJ59" i="6"/>
  <c r="AK59" i="6"/>
  <c r="AL59" i="6"/>
  <c r="AM59" i="6"/>
  <c r="AN59" i="6"/>
  <c r="AO59" i="6"/>
  <c r="AP59" i="6"/>
  <c r="AQ59" i="6"/>
  <c r="AR59" i="6"/>
  <c r="AS59" i="6"/>
  <c r="AT59" i="6"/>
  <c r="AU59" i="6"/>
  <c r="AV59" i="6"/>
  <c r="AW59" i="6"/>
  <c r="AX59" i="6"/>
  <c r="AY59" i="6"/>
  <c r="AZ59" i="6"/>
  <c r="BA59" i="6"/>
  <c r="BB59" i="6"/>
  <c r="BC59" i="6"/>
  <c r="BD59" i="6"/>
  <c r="BE59" i="6"/>
  <c r="BF59" i="6"/>
  <c r="BG59" i="6"/>
  <c r="BH59" i="6"/>
  <c r="BI59" i="6"/>
  <c r="BJ59" i="6"/>
  <c r="BK59" i="6"/>
  <c r="BL59" i="6"/>
  <c r="BM59" i="6"/>
  <c r="BN59" i="6"/>
  <c r="BO59" i="6"/>
  <c r="BP59" i="6"/>
  <c r="BQ59" i="6"/>
  <c r="BR59" i="6"/>
  <c r="BS59" i="6"/>
  <c r="BT59" i="6"/>
  <c r="BU59" i="6"/>
  <c r="BV59" i="6"/>
  <c r="BW59" i="6"/>
  <c r="BX59" i="6"/>
  <c r="BY59" i="6"/>
  <c r="BZ59" i="6"/>
  <c r="CA59" i="6"/>
  <c r="CB59" i="6"/>
  <c r="CC59" i="6"/>
  <c r="CD59" i="6"/>
  <c r="CE59" i="6"/>
  <c r="CF59" i="6"/>
  <c r="CG59" i="6"/>
  <c r="CH59" i="6"/>
  <c r="CI59" i="6"/>
  <c r="CJ59" i="6"/>
  <c r="CK59" i="6"/>
  <c r="CL59" i="6"/>
  <c r="CM59" i="6"/>
  <c r="CN59" i="6"/>
  <c r="CO59" i="6"/>
  <c r="CP59" i="6"/>
  <c r="CQ59" i="6"/>
  <c r="CR59" i="6"/>
  <c r="CS59" i="6"/>
  <c r="CT59" i="6"/>
  <c r="CU59" i="6"/>
  <c r="CV59" i="6"/>
  <c r="CW59" i="6"/>
  <c r="CX59" i="6"/>
  <c r="F59" i="6"/>
  <c r="G59" i="6"/>
  <c r="J58" i="6"/>
  <c r="K58" i="6"/>
  <c r="L58" i="6"/>
  <c r="M58" i="6"/>
  <c r="N58" i="6"/>
  <c r="O58" i="6"/>
  <c r="P58" i="6"/>
  <c r="Q58" i="6"/>
  <c r="R58" i="6"/>
  <c r="S58" i="6"/>
  <c r="T58" i="6"/>
  <c r="U58" i="6"/>
  <c r="V58" i="6"/>
  <c r="W58" i="6"/>
  <c r="X58" i="6"/>
  <c r="Y58" i="6"/>
  <c r="Z58" i="6"/>
  <c r="AA58" i="6"/>
  <c r="AB58" i="6"/>
  <c r="AC58" i="6"/>
  <c r="AD58" i="6"/>
  <c r="AE58" i="6"/>
  <c r="AF58" i="6"/>
  <c r="AG58" i="6"/>
  <c r="AH58" i="6"/>
  <c r="AI58" i="6"/>
  <c r="AJ58" i="6"/>
  <c r="AK58" i="6"/>
  <c r="AL58" i="6"/>
  <c r="AM58" i="6"/>
  <c r="AN58" i="6"/>
  <c r="AO58" i="6"/>
  <c r="AP58" i="6"/>
  <c r="AQ58" i="6"/>
  <c r="AR58" i="6"/>
  <c r="AS58" i="6"/>
  <c r="AT58" i="6"/>
  <c r="AU58" i="6"/>
  <c r="AV58" i="6"/>
  <c r="AW58" i="6"/>
  <c r="AX58" i="6"/>
  <c r="AY58" i="6"/>
  <c r="AZ58" i="6"/>
  <c r="BA58" i="6"/>
  <c r="BB58" i="6"/>
  <c r="BC58" i="6"/>
  <c r="BD58" i="6"/>
  <c r="BE58" i="6"/>
  <c r="BF58" i="6"/>
  <c r="BG58" i="6"/>
  <c r="BH58" i="6"/>
  <c r="BI58" i="6"/>
  <c r="BJ58" i="6"/>
  <c r="BK58" i="6"/>
  <c r="BL58" i="6"/>
  <c r="BM58" i="6"/>
  <c r="BN58" i="6"/>
  <c r="BO58" i="6"/>
  <c r="BP58" i="6"/>
  <c r="BQ58" i="6"/>
  <c r="BR58" i="6"/>
  <c r="BS58" i="6"/>
  <c r="BT58" i="6"/>
  <c r="BU58" i="6"/>
  <c r="BV58" i="6"/>
  <c r="BW58" i="6"/>
  <c r="BX58" i="6"/>
  <c r="BY58" i="6"/>
  <c r="BZ58" i="6"/>
  <c r="CA58" i="6"/>
  <c r="CB58" i="6"/>
  <c r="CC58" i="6"/>
  <c r="CD58" i="6"/>
  <c r="CE58" i="6"/>
  <c r="CF58" i="6"/>
  <c r="CG58" i="6"/>
  <c r="CH58" i="6"/>
  <c r="CI58" i="6"/>
  <c r="CJ58" i="6"/>
  <c r="CK58" i="6"/>
  <c r="CL58" i="6"/>
  <c r="CM58" i="6"/>
  <c r="CN58" i="6"/>
  <c r="CO58" i="6"/>
  <c r="CP58" i="6"/>
  <c r="CQ58" i="6"/>
  <c r="CR58" i="6"/>
  <c r="CS58" i="6"/>
  <c r="CT58" i="6"/>
  <c r="CU58" i="6"/>
  <c r="CV58" i="6"/>
  <c r="CW58" i="6"/>
  <c r="CX58" i="6"/>
  <c r="C35" i="6"/>
  <c r="CW18" i="18"/>
  <c r="CV18" i="18"/>
  <c r="CU18" i="18"/>
  <c r="CT18" i="18"/>
  <c r="CS18" i="18"/>
  <c r="CR18" i="18"/>
  <c r="CQ18" i="18"/>
  <c r="CP18" i="18"/>
  <c r="CO18" i="18"/>
  <c r="CN18" i="18"/>
  <c r="CM18" i="18"/>
  <c r="CL18" i="18"/>
  <c r="CK18" i="18"/>
  <c r="CJ18" i="18"/>
  <c r="CI18" i="18"/>
  <c r="CH18" i="18"/>
  <c r="CG18" i="18"/>
  <c r="CF18" i="18"/>
  <c r="CE18" i="18"/>
  <c r="CD18" i="18"/>
  <c r="CC18" i="18"/>
  <c r="CB18" i="18"/>
  <c r="CA18" i="18"/>
  <c r="BZ18" i="18"/>
  <c r="BY18" i="18"/>
  <c r="BX18" i="18"/>
  <c r="BW18" i="18"/>
  <c r="BV18" i="18"/>
  <c r="BU18" i="18"/>
  <c r="BT18" i="18"/>
  <c r="BS18" i="18"/>
  <c r="BR18" i="18"/>
  <c r="BQ18" i="18"/>
  <c r="BP18" i="18"/>
  <c r="BO18" i="18"/>
  <c r="BN18" i="18"/>
  <c r="BM18" i="18"/>
  <c r="BL18" i="18"/>
  <c r="BK18" i="18"/>
  <c r="BJ18" i="18"/>
  <c r="BI18" i="18"/>
  <c r="BH18" i="18"/>
  <c r="BG18" i="18"/>
  <c r="BF18" i="18"/>
  <c r="BE18" i="18"/>
  <c r="BD18" i="18"/>
  <c r="BC18" i="18"/>
  <c r="BB18" i="18"/>
  <c r="BA18" i="18"/>
  <c r="AZ18" i="18"/>
  <c r="AY18" i="18"/>
  <c r="AX18" i="18"/>
  <c r="AW18" i="18"/>
  <c r="AV18" i="18"/>
  <c r="AU18" i="18"/>
  <c r="AT18" i="18"/>
  <c r="AS18" i="18"/>
  <c r="AR18" i="18"/>
  <c r="AQ18" i="18"/>
  <c r="AP18" i="18"/>
  <c r="AO18" i="18"/>
  <c r="AN18" i="18"/>
  <c r="AM18" i="18"/>
  <c r="AL18" i="18"/>
  <c r="AK18" i="18"/>
  <c r="AJ18" i="18"/>
  <c r="AI18" i="18"/>
  <c r="AH18" i="18"/>
  <c r="AG18" i="18"/>
  <c r="AF18" i="18"/>
  <c r="AE18" i="18"/>
  <c r="AD18" i="18"/>
  <c r="AC18" i="18"/>
  <c r="AB18" i="18"/>
  <c r="AA18" i="18"/>
  <c r="Z18" i="18"/>
  <c r="Y18" i="18"/>
  <c r="X18" i="18"/>
  <c r="W18" i="18"/>
  <c r="V18" i="18"/>
  <c r="U18" i="18"/>
  <c r="T18" i="18"/>
  <c r="S18" i="18"/>
  <c r="R18" i="18"/>
  <c r="Q18" i="18"/>
  <c r="P18" i="18"/>
  <c r="O18" i="18"/>
  <c r="N18" i="18"/>
  <c r="M18" i="18"/>
  <c r="L18" i="18"/>
  <c r="K18" i="18"/>
  <c r="J18" i="18"/>
  <c r="I18" i="18"/>
  <c r="H18" i="18"/>
  <c r="G18" i="18"/>
  <c r="F18" i="18"/>
  <c r="E18" i="18"/>
  <c r="D18" i="18"/>
  <c r="C18" i="18"/>
  <c r="B18" i="18"/>
  <c r="C15" i="6"/>
  <c r="C16" i="6" s="1"/>
  <c r="D15" i="6"/>
  <c r="D16" i="6" s="1"/>
  <c r="E15" i="6"/>
  <c r="E16" i="6" s="1"/>
  <c r="F15" i="6"/>
  <c r="F16" i="6" s="1"/>
  <c r="F18" i="6" s="1"/>
  <c r="G15" i="6"/>
  <c r="G16" i="6" s="1"/>
  <c r="H15" i="6"/>
  <c r="H16" i="6" s="1"/>
  <c r="I15" i="6"/>
  <c r="I16" i="6" s="1"/>
  <c r="J15" i="6"/>
  <c r="J16" i="6" s="1"/>
  <c r="K15" i="6"/>
  <c r="K16" i="6" s="1"/>
  <c r="L15" i="6"/>
  <c r="L16" i="6" s="1"/>
  <c r="M15" i="6"/>
  <c r="M16" i="6" s="1"/>
  <c r="N15" i="6"/>
  <c r="N16" i="6" s="1"/>
  <c r="O15" i="6"/>
  <c r="O16" i="6" s="1"/>
  <c r="P15" i="6"/>
  <c r="P16" i="6" s="1"/>
  <c r="Q15" i="6"/>
  <c r="Q16" i="6" s="1"/>
  <c r="R15" i="6"/>
  <c r="R16" i="6" s="1"/>
  <c r="S15" i="6"/>
  <c r="S16" i="6" s="1"/>
  <c r="T15" i="6"/>
  <c r="T16" i="6" s="1"/>
  <c r="U15" i="6"/>
  <c r="U16" i="6" s="1"/>
  <c r="V15" i="6"/>
  <c r="V16" i="6" s="1"/>
  <c r="W15" i="6"/>
  <c r="W16" i="6" s="1"/>
  <c r="X15" i="6"/>
  <c r="X16" i="6" s="1"/>
  <c r="Y15" i="6"/>
  <c r="Y16" i="6" s="1"/>
  <c r="Z15" i="6"/>
  <c r="Z16" i="6" s="1"/>
  <c r="AA15" i="6"/>
  <c r="AA16" i="6" s="1"/>
  <c r="AB15" i="6"/>
  <c r="AB16" i="6" s="1"/>
  <c r="AC15" i="6"/>
  <c r="AC16" i="6" s="1"/>
  <c r="AD15" i="6"/>
  <c r="AD16" i="6" s="1"/>
  <c r="AE15" i="6"/>
  <c r="AE16" i="6" s="1"/>
  <c r="AF15" i="6"/>
  <c r="AF16" i="6" s="1"/>
  <c r="AG15" i="6"/>
  <c r="AG16" i="6" s="1"/>
  <c r="AH15" i="6"/>
  <c r="AH16" i="6" s="1"/>
  <c r="AI15" i="6"/>
  <c r="AI16" i="6" s="1"/>
  <c r="AJ15" i="6"/>
  <c r="AJ16" i="6" s="1"/>
  <c r="AK15" i="6"/>
  <c r="AK16" i="6" s="1"/>
  <c r="AL15" i="6"/>
  <c r="AL16" i="6" s="1"/>
  <c r="AM15" i="6"/>
  <c r="AM16" i="6" s="1"/>
  <c r="AN15" i="6"/>
  <c r="AN16" i="6" s="1"/>
  <c r="AO15" i="6"/>
  <c r="AO16" i="6" s="1"/>
  <c r="AP15" i="6"/>
  <c r="AP16" i="6" s="1"/>
  <c r="AQ15" i="6"/>
  <c r="AQ16" i="6" s="1"/>
  <c r="AR15" i="6"/>
  <c r="AR16" i="6" s="1"/>
  <c r="AS15" i="6"/>
  <c r="AS16" i="6" s="1"/>
  <c r="AT15" i="6"/>
  <c r="AT16" i="6" s="1"/>
  <c r="AU15" i="6"/>
  <c r="AU16" i="6" s="1"/>
  <c r="AV15" i="6"/>
  <c r="AV16" i="6" s="1"/>
  <c r="AW15" i="6"/>
  <c r="AW16" i="6" s="1"/>
  <c r="AX15" i="6"/>
  <c r="AX16" i="6" s="1"/>
  <c r="AY15" i="6"/>
  <c r="AY16" i="6" s="1"/>
  <c r="AZ15" i="6"/>
  <c r="AZ16" i="6" s="1"/>
  <c r="BA15" i="6"/>
  <c r="BA16" i="6" s="1"/>
  <c r="BB15" i="6"/>
  <c r="BB16" i="6" s="1"/>
  <c r="BC15" i="6"/>
  <c r="BC16" i="6" s="1"/>
  <c r="BD15" i="6"/>
  <c r="BD16" i="6" s="1"/>
  <c r="BE15" i="6"/>
  <c r="BE16" i="6" s="1"/>
  <c r="BF15" i="6"/>
  <c r="BF16" i="6" s="1"/>
  <c r="BG15" i="6"/>
  <c r="BG16" i="6" s="1"/>
  <c r="BH15" i="6"/>
  <c r="BH16" i="6" s="1"/>
  <c r="BI15" i="6"/>
  <c r="BI16" i="6" s="1"/>
  <c r="BJ15" i="6"/>
  <c r="BJ16" i="6" s="1"/>
  <c r="BK15" i="6"/>
  <c r="BK16" i="6" s="1"/>
  <c r="BL15" i="6"/>
  <c r="BL16" i="6" s="1"/>
  <c r="BM15" i="6"/>
  <c r="BM16" i="6" s="1"/>
  <c r="BN15" i="6"/>
  <c r="BN16" i="6" s="1"/>
  <c r="BO15" i="6"/>
  <c r="BO16" i="6" s="1"/>
  <c r="BP15" i="6"/>
  <c r="BP16" i="6" s="1"/>
  <c r="BQ15" i="6"/>
  <c r="BQ16" i="6" s="1"/>
  <c r="BR15" i="6"/>
  <c r="BR16" i="6" s="1"/>
  <c r="BS15" i="6"/>
  <c r="BS16" i="6" s="1"/>
  <c r="BT15" i="6"/>
  <c r="BT16" i="6" s="1"/>
  <c r="BU15" i="6"/>
  <c r="BU16" i="6" s="1"/>
  <c r="BV15" i="6"/>
  <c r="BV16" i="6" s="1"/>
  <c r="BW15" i="6"/>
  <c r="BW16" i="6" s="1"/>
  <c r="BX15" i="6"/>
  <c r="BX16" i="6" s="1"/>
  <c r="BY15" i="6"/>
  <c r="BY16" i="6" s="1"/>
  <c r="BZ15" i="6"/>
  <c r="BZ16" i="6" s="1"/>
  <c r="CA15" i="6"/>
  <c r="CA16" i="6" s="1"/>
  <c r="CB15" i="6"/>
  <c r="CB16" i="6" s="1"/>
  <c r="CC15" i="6"/>
  <c r="CC16" i="6" s="1"/>
  <c r="CD15" i="6"/>
  <c r="CD16" i="6" s="1"/>
  <c r="CE15" i="6"/>
  <c r="CE16" i="6" s="1"/>
  <c r="CF15" i="6"/>
  <c r="CF16" i="6" s="1"/>
  <c r="CG15" i="6"/>
  <c r="CG16" i="6" s="1"/>
  <c r="CH15" i="6"/>
  <c r="CH16" i="6" s="1"/>
  <c r="CI15" i="6"/>
  <c r="CI16" i="6" s="1"/>
  <c r="CJ15" i="6"/>
  <c r="CJ16" i="6" s="1"/>
  <c r="CK15" i="6"/>
  <c r="CK16" i="6" s="1"/>
  <c r="CL15" i="6"/>
  <c r="CL16" i="6" s="1"/>
  <c r="CM15" i="6"/>
  <c r="CM16" i="6" s="1"/>
  <c r="CN15" i="6"/>
  <c r="CN16" i="6" s="1"/>
  <c r="CO15" i="6"/>
  <c r="CO16" i="6" s="1"/>
  <c r="CP15" i="6"/>
  <c r="CP16" i="6" s="1"/>
  <c r="CQ15" i="6"/>
  <c r="CQ16" i="6" s="1"/>
  <c r="CR15" i="6"/>
  <c r="CR16" i="6" s="1"/>
  <c r="CS15" i="6"/>
  <c r="CS16" i="6" s="1"/>
  <c r="CT15" i="6"/>
  <c r="CT16" i="6" s="1"/>
  <c r="CU15" i="6"/>
  <c r="CU16" i="6" s="1"/>
  <c r="CV15" i="6"/>
  <c r="CV16" i="6" s="1"/>
  <c r="CW15" i="6"/>
  <c r="CW16" i="6" s="1"/>
  <c r="CX15" i="6"/>
  <c r="CX16" i="6" s="1"/>
  <c r="A16" i="17"/>
  <c r="I18" i="15"/>
  <c r="C18" i="15"/>
  <c r="D18" i="15"/>
  <c r="E18" i="15"/>
  <c r="F18" i="15"/>
  <c r="G18" i="15"/>
  <c r="H18" i="15"/>
  <c r="J18" i="15"/>
  <c r="K18" i="15"/>
  <c r="L18" i="15"/>
  <c r="M18" i="15"/>
  <c r="N18" i="15"/>
  <c r="O18" i="15"/>
  <c r="P18" i="15"/>
  <c r="Q18" i="15"/>
  <c r="B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BQ18" i="15"/>
  <c r="BR18" i="15"/>
  <c r="BS18" i="15"/>
  <c r="BT18" i="15"/>
  <c r="BU18" i="15"/>
  <c r="BV18" i="15"/>
  <c r="BW18" i="15"/>
  <c r="BX18" i="15"/>
  <c r="BY18" i="15"/>
  <c r="BZ18" i="15"/>
  <c r="CA18" i="15"/>
  <c r="CB18" i="15"/>
  <c r="CC18" i="15"/>
  <c r="CD18" i="15"/>
  <c r="CE18" i="15"/>
  <c r="CF18" i="15"/>
  <c r="CG18" i="15"/>
  <c r="CH18" i="15"/>
  <c r="CI18" i="15"/>
  <c r="CJ18" i="15"/>
  <c r="CK18" i="15"/>
  <c r="CL18" i="15"/>
  <c r="CM18" i="15"/>
  <c r="CN18" i="15"/>
  <c r="CO18" i="15"/>
  <c r="CP18" i="15"/>
  <c r="CQ18" i="15"/>
  <c r="CR18" i="15"/>
  <c r="CS18" i="15"/>
  <c r="CT18" i="15"/>
  <c r="CU18" i="15"/>
  <c r="CV18" i="15"/>
  <c r="CW18" i="15"/>
  <c r="CY38" i="6"/>
  <c r="CY39" i="6" s="1"/>
  <c r="CX38" i="6"/>
  <c r="CW38" i="6"/>
  <c r="CV38" i="6"/>
  <c r="CU38" i="6"/>
  <c r="CT38" i="6"/>
  <c r="CS38" i="6"/>
  <c r="CR38" i="6"/>
  <c r="CQ38" i="6"/>
  <c r="CP38" i="6"/>
  <c r="CO38" i="6"/>
  <c r="CN38" i="6"/>
  <c r="CM38" i="6"/>
  <c r="CL38" i="6"/>
  <c r="CK38" i="6"/>
  <c r="CJ38" i="6"/>
  <c r="CI38" i="6"/>
  <c r="CH38" i="6"/>
  <c r="CG38" i="6"/>
  <c r="CF38" i="6"/>
  <c r="CE38" i="6"/>
  <c r="CD38" i="6"/>
  <c r="CC38" i="6"/>
  <c r="CB38" i="6"/>
  <c r="CA38" i="6"/>
  <c r="BZ38" i="6"/>
  <c r="BY38" i="6"/>
  <c r="BX38" i="6"/>
  <c r="BW38" i="6"/>
  <c r="BV38" i="6"/>
  <c r="BU38" i="6"/>
  <c r="BT38" i="6"/>
  <c r="BS38" i="6"/>
  <c r="BR38" i="6"/>
  <c r="BQ38" i="6"/>
  <c r="BP38" i="6"/>
  <c r="BO38" i="6"/>
  <c r="BN38" i="6"/>
  <c r="BM38" i="6"/>
  <c r="BL38" i="6"/>
  <c r="BK38" i="6"/>
  <c r="BJ38" i="6"/>
  <c r="BI38" i="6"/>
  <c r="BH38" i="6"/>
  <c r="BG38" i="6"/>
  <c r="BF38" i="6"/>
  <c r="BE38" i="6"/>
  <c r="BD38" i="6"/>
  <c r="BC38" i="6"/>
  <c r="BB38" i="6"/>
  <c r="BA38" i="6"/>
  <c r="AZ38" i="6"/>
  <c r="AY38" i="6"/>
  <c r="AX38" i="6"/>
  <c r="AW38" i="6"/>
  <c r="AV38" i="6"/>
  <c r="AU38" i="6"/>
  <c r="AT38" i="6"/>
  <c r="AS38" i="6"/>
  <c r="AR38" i="6"/>
  <c r="AQ38" i="6"/>
  <c r="AP38" i="6"/>
  <c r="AO38" i="6"/>
  <c r="AN38" i="6"/>
  <c r="AM38" i="6"/>
  <c r="AL38" i="6"/>
  <c r="AK38" i="6"/>
  <c r="AJ38" i="6"/>
  <c r="AI38" i="6"/>
  <c r="AH38" i="6"/>
  <c r="AG38" i="6"/>
  <c r="AF38" i="6"/>
  <c r="AE38" i="6"/>
  <c r="AD38" i="6"/>
  <c r="AC38" i="6"/>
  <c r="AB38" i="6"/>
  <c r="AA38" i="6"/>
  <c r="Z38" i="6"/>
  <c r="Y38" i="6"/>
  <c r="X38" i="6"/>
  <c r="W38" i="6"/>
  <c r="V38" i="6"/>
  <c r="U38" i="6"/>
  <c r="T38" i="6"/>
  <c r="S38" i="6"/>
  <c r="R38" i="6"/>
  <c r="Q38" i="6"/>
  <c r="P38" i="6"/>
  <c r="O38" i="6"/>
  <c r="N38" i="6"/>
  <c r="M38" i="6"/>
  <c r="L38" i="6"/>
  <c r="K38" i="6"/>
  <c r="J38" i="6"/>
  <c r="I38" i="6"/>
  <c r="H38" i="6"/>
  <c r="G38" i="6"/>
  <c r="F38" i="6"/>
  <c r="C37" i="6"/>
  <c r="E13" i="11"/>
  <c r="B5" i="11"/>
  <c r="D13" i="11"/>
  <c r="D17" i="11" s="1"/>
  <c r="C13" i="12"/>
  <c r="C17" i="12" s="1"/>
  <c r="D12" i="12"/>
  <c r="C12" i="12"/>
  <c r="C16" i="12" s="1"/>
  <c r="D14" i="11"/>
  <c r="D18" i="11" s="1"/>
  <c r="G5" i="11"/>
  <c r="F5" i="11"/>
  <c r="E5" i="11"/>
  <c r="D5" i="11"/>
  <c r="C5" i="11"/>
  <c r="H35" i="6"/>
  <c r="E35" i="6"/>
  <c r="CY35" i="6"/>
  <c r="CX35" i="6"/>
  <c r="CW35" i="6"/>
  <c r="CV35" i="6"/>
  <c r="CU35" i="6"/>
  <c r="CT35" i="6"/>
  <c r="CS35" i="6"/>
  <c r="CR35" i="6"/>
  <c r="CQ35" i="6"/>
  <c r="CP35" i="6"/>
  <c r="CO35" i="6"/>
  <c r="CN35" i="6"/>
  <c r="CM35" i="6"/>
  <c r="CL35" i="6"/>
  <c r="CK35" i="6"/>
  <c r="CJ35" i="6"/>
  <c r="CI35" i="6"/>
  <c r="CH35" i="6"/>
  <c r="CG35" i="6"/>
  <c r="CF35" i="6"/>
  <c r="CE35" i="6"/>
  <c r="CD35" i="6"/>
  <c r="CC35" i="6"/>
  <c r="CB35" i="6"/>
  <c r="CA35" i="6"/>
  <c r="BZ35" i="6"/>
  <c r="BY35" i="6"/>
  <c r="BX35" i="6"/>
  <c r="BW35" i="6"/>
  <c r="BV35" i="6"/>
  <c r="BU35" i="6"/>
  <c r="BT35" i="6"/>
  <c r="BS35" i="6"/>
  <c r="BR35" i="6"/>
  <c r="BQ35" i="6"/>
  <c r="BP35" i="6"/>
  <c r="BO35" i="6"/>
  <c r="BN35" i="6"/>
  <c r="BM35" i="6"/>
  <c r="BL35" i="6"/>
  <c r="BK35" i="6"/>
  <c r="BJ35" i="6"/>
  <c r="BI35" i="6"/>
  <c r="BH35" i="6"/>
  <c r="BG35" i="6"/>
  <c r="BF35" i="6"/>
  <c r="BE35" i="6"/>
  <c r="BD35" i="6"/>
  <c r="BC35" i="6"/>
  <c r="BB35" i="6"/>
  <c r="BA35" i="6"/>
  <c r="AZ35" i="6"/>
  <c r="AY35" i="6"/>
  <c r="AX35" i="6"/>
  <c r="AW35" i="6"/>
  <c r="AV35" i="6"/>
  <c r="AU35" i="6"/>
  <c r="AT35" i="6"/>
  <c r="AS35" i="6"/>
  <c r="AR35" i="6"/>
  <c r="AQ35" i="6"/>
  <c r="AP35" i="6"/>
  <c r="AO35" i="6"/>
  <c r="AN35" i="6"/>
  <c r="AM35" i="6"/>
  <c r="AL35" i="6"/>
  <c r="AK35" i="6"/>
  <c r="AJ35" i="6"/>
  <c r="AI35" i="6"/>
  <c r="AH35" i="6"/>
  <c r="AG35" i="6"/>
  <c r="AF35" i="6"/>
  <c r="AE35" i="6"/>
  <c r="AD35" i="6"/>
  <c r="AC35" i="6"/>
  <c r="AB35" i="6"/>
  <c r="AA35" i="6"/>
  <c r="Z35" i="6"/>
  <c r="Y35" i="6"/>
  <c r="X35" i="6"/>
  <c r="W35" i="6"/>
  <c r="V35" i="6"/>
  <c r="U35" i="6"/>
  <c r="T35" i="6"/>
  <c r="S35" i="6"/>
  <c r="R35" i="6"/>
  <c r="Q35" i="6"/>
  <c r="P35" i="6"/>
  <c r="O35" i="6"/>
  <c r="N35" i="6"/>
  <c r="M35" i="6"/>
  <c r="L35" i="6"/>
  <c r="K35" i="6"/>
  <c r="J35" i="6"/>
  <c r="I35" i="6"/>
  <c r="G35" i="6"/>
  <c r="F35" i="6"/>
  <c r="C49" i="6"/>
  <c r="B19" i="15" s="1"/>
  <c r="CY72" i="6"/>
  <c r="CY71" i="6"/>
  <c r="D9" i="6"/>
  <c r="CY70" i="6"/>
  <c r="CY73" i="6"/>
  <c r="CY75" i="6" s="1"/>
  <c r="C9" i="6"/>
  <c r="C47" i="6" s="1"/>
  <c r="B17" i="6"/>
  <c r="D7" i="6"/>
  <c r="E7" i="6" s="1"/>
  <c r="F7" i="6" s="1"/>
  <c r="G7" i="6" s="1"/>
  <c r="H7" i="6" s="1"/>
  <c r="I7" i="6" s="1"/>
  <c r="J7" i="6" s="1"/>
  <c r="K7" i="6" s="1"/>
  <c r="L7" i="6" s="1"/>
  <c r="M7" i="6"/>
  <c r="N7" i="6" s="1"/>
  <c r="O7" i="6" s="1"/>
  <c r="P7" i="6" s="1"/>
  <c r="Q7" i="6" s="1"/>
  <c r="R7" i="6" s="1"/>
  <c r="S7" i="6" s="1"/>
  <c r="T7" i="6" s="1"/>
  <c r="U7" i="6" s="1"/>
  <c r="V7" i="6" s="1"/>
  <c r="W7" i="6" s="1"/>
  <c r="X7" i="6" s="1"/>
  <c r="Y7" i="6" s="1"/>
  <c r="Z7" i="6" s="1"/>
  <c r="AA7" i="6" s="1"/>
  <c r="AB7" i="6" s="1"/>
  <c r="AC7" i="6" s="1"/>
  <c r="AD7" i="6" s="1"/>
  <c r="AE7" i="6" s="1"/>
  <c r="AF7" i="6" s="1"/>
  <c r="AG7" i="6" s="1"/>
  <c r="AH7" i="6" s="1"/>
  <c r="AI7" i="6" s="1"/>
  <c r="AJ7" i="6" s="1"/>
  <c r="AK7" i="6" s="1"/>
  <c r="AL7" i="6" s="1"/>
  <c r="AM7" i="6" s="1"/>
  <c r="AN7" i="6" s="1"/>
  <c r="AO7" i="6" s="1"/>
  <c r="AP7" i="6" s="1"/>
  <c r="AQ7" i="6" s="1"/>
  <c r="AR7" i="6" s="1"/>
  <c r="AS7" i="6" s="1"/>
  <c r="AT7" i="6" s="1"/>
  <c r="AU7" i="6" s="1"/>
  <c r="AV7" i="6" s="1"/>
  <c r="AW7" i="6" s="1"/>
  <c r="AX7" i="6" s="1"/>
  <c r="AY7" i="6" s="1"/>
  <c r="AZ7" i="6" s="1"/>
  <c r="BA7" i="6" s="1"/>
  <c r="BB7" i="6" s="1"/>
  <c r="BC7" i="6" s="1"/>
  <c r="BD7" i="6" s="1"/>
  <c r="BE7" i="6" s="1"/>
  <c r="BF7" i="6" s="1"/>
  <c r="BG7" i="6" s="1"/>
  <c r="BH7" i="6" s="1"/>
  <c r="BI7" i="6" s="1"/>
  <c r="BJ7" i="6" s="1"/>
  <c r="BK7" i="6" s="1"/>
  <c r="BL7" i="6" s="1"/>
  <c r="BM7" i="6" s="1"/>
  <c r="BN7" i="6" s="1"/>
  <c r="BO7" i="6" s="1"/>
  <c r="BP7" i="6" s="1"/>
  <c r="BQ7" i="6" s="1"/>
  <c r="BR7" i="6" s="1"/>
  <c r="BS7" i="6" s="1"/>
  <c r="BT7" i="6" s="1"/>
  <c r="BU7" i="6" s="1"/>
  <c r="BV7" i="6" s="1"/>
  <c r="BW7" i="6" s="1"/>
  <c r="BX7" i="6" s="1"/>
  <c r="BY7" i="6" s="1"/>
  <c r="BZ7" i="6" s="1"/>
  <c r="CA7" i="6" s="1"/>
  <c r="CB7" i="6" s="1"/>
  <c r="CC7" i="6" s="1"/>
  <c r="CD7" i="6" s="1"/>
  <c r="CE7" i="6" s="1"/>
  <c r="CF7" i="6" s="1"/>
  <c r="CG7" i="6" s="1"/>
  <c r="CH7" i="6" s="1"/>
  <c r="CI7" i="6" s="1"/>
  <c r="CJ7" i="6" s="1"/>
  <c r="CK7" i="6" s="1"/>
  <c r="CL7" i="6" s="1"/>
  <c r="CM7" i="6" s="1"/>
  <c r="CN7" i="6" s="1"/>
  <c r="CO7" i="6" s="1"/>
  <c r="CP7" i="6" s="1"/>
  <c r="CQ7" i="6" s="1"/>
  <c r="CR7" i="6" s="1"/>
  <c r="CS7" i="6" s="1"/>
  <c r="CT7" i="6" s="1"/>
  <c r="CU7" i="6" s="1"/>
  <c r="CV7" i="6" s="1"/>
  <c r="CW7" i="6" s="1"/>
  <c r="CX7" i="6" s="1"/>
  <c r="I59" i="6"/>
  <c r="I58" i="6"/>
  <c r="C20" i="12" l="1"/>
  <c r="C21" i="12" s="1"/>
  <c r="C18" i="6"/>
  <c r="D21" i="11"/>
  <c r="D22" i="11" s="1"/>
  <c r="C23" i="6" s="1"/>
  <c r="C25" i="6" s="1"/>
  <c r="CY74" i="6"/>
  <c r="CA42" i="6"/>
  <c r="CA45" i="6" s="1"/>
  <c r="BZ21" i="15" s="1"/>
  <c r="Y42" i="6"/>
  <c r="Y45" i="6" s="1"/>
  <c r="X21" i="18" s="1"/>
  <c r="CG23" i="6"/>
  <c r="CG25" i="6" s="1"/>
  <c r="CK42" i="6"/>
  <c r="CK45" i="6" s="1"/>
  <c r="CJ21" i="18" s="1"/>
  <c r="D47" i="6"/>
  <c r="D70" i="6"/>
  <c r="CQ42" i="6"/>
  <c r="CQ45" i="6" s="1"/>
  <c r="CP21" i="18" s="1"/>
  <c r="C19" i="6"/>
  <c r="C39" i="6" s="1"/>
  <c r="AO42" i="6"/>
  <c r="AO45" i="6" s="1"/>
  <c r="AN21" i="18" s="1"/>
  <c r="D17" i="6"/>
  <c r="D18" i="6" s="1"/>
  <c r="D49" i="6"/>
  <c r="E49" i="6" s="1"/>
  <c r="I42" i="6"/>
  <c r="I45" i="6" s="1"/>
  <c r="H21" i="18" s="1"/>
  <c r="C73" i="6"/>
  <c r="C70" i="6"/>
  <c r="D10" i="6"/>
  <c r="B19" i="18"/>
  <c r="BC42" i="6"/>
  <c r="BC45" i="6" s="1"/>
  <c r="BB21" i="18" s="1"/>
  <c r="W42" i="6"/>
  <c r="W45" i="6" s="1"/>
  <c r="V21" i="15" s="1"/>
  <c r="CF42" i="6"/>
  <c r="CF45" i="6" s="1"/>
  <c r="CE21" i="15" s="1"/>
  <c r="AZ42" i="6"/>
  <c r="AZ45" i="6" s="1"/>
  <c r="AY21" i="15" s="1"/>
  <c r="AJ42" i="6"/>
  <c r="AJ45" i="6" s="1"/>
  <c r="CI42" i="6"/>
  <c r="CI45" i="6" s="1"/>
  <c r="CH21" i="18" s="1"/>
  <c r="CN42" i="6"/>
  <c r="CN45" i="6" s="1"/>
  <c r="CM21" i="18" s="1"/>
  <c r="AM42" i="6"/>
  <c r="AM45" i="6" s="1"/>
  <c r="AL21" i="18" s="1"/>
  <c r="BA42" i="6"/>
  <c r="BA45" i="6" s="1"/>
  <c r="AZ21" i="15" s="1"/>
  <c r="AK42" i="6"/>
  <c r="AK45" i="6" s="1"/>
  <c r="AJ21" i="15" s="1"/>
  <c r="CR42" i="6"/>
  <c r="CR45" i="6" s="1"/>
  <c r="CQ21" i="18" s="1"/>
  <c r="CB42" i="6"/>
  <c r="CB45" i="6" s="1"/>
  <c r="CA21" i="18" s="1"/>
  <c r="AV42" i="6"/>
  <c r="AV45" i="6" s="1"/>
  <c r="AU21" i="15" s="1"/>
  <c r="AF42" i="6"/>
  <c r="AF45" i="6" s="1"/>
  <c r="AE21" i="18" s="1"/>
  <c r="P42" i="6"/>
  <c r="P45" i="6" s="1"/>
  <c r="O21" i="18" s="1"/>
  <c r="M42" i="6"/>
  <c r="M45" i="6" s="1"/>
  <c r="L21" i="15" s="1"/>
  <c r="BS42" i="6"/>
  <c r="BS45" i="6" s="1"/>
  <c r="BR21" i="18" s="1"/>
  <c r="BV42" i="6"/>
  <c r="BV45" i="6" s="1"/>
  <c r="BU21" i="18" s="1"/>
  <c r="AD42" i="6"/>
  <c r="AD45" i="6" s="1"/>
  <c r="AC21" i="15" s="1"/>
  <c r="Z42" i="6"/>
  <c r="Z45" i="6" s="1"/>
  <c r="Y21" i="15" s="1"/>
  <c r="CV42" i="6"/>
  <c r="CV45" i="6" s="1"/>
  <c r="CU21" i="18" s="1"/>
  <c r="T42" i="6"/>
  <c r="T45" i="6" s="1"/>
  <c r="BG42" i="6"/>
  <c r="BG45" i="6" s="1"/>
  <c r="AP42" i="6"/>
  <c r="AP45" i="6" s="1"/>
  <c r="AO21" i="18" s="1"/>
  <c r="AS42" i="6"/>
  <c r="AS45" i="6" s="1"/>
  <c r="AR21" i="15" s="1"/>
  <c r="BL42" i="6"/>
  <c r="BL45" i="6" s="1"/>
  <c r="BK21" i="15" s="1"/>
  <c r="AN42" i="6"/>
  <c r="AN45" i="6" s="1"/>
  <c r="AM21" i="18" s="1"/>
  <c r="AT42" i="6"/>
  <c r="AT45" i="6" s="1"/>
  <c r="AS21" i="18" s="1"/>
  <c r="BD42" i="6"/>
  <c r="BD45" i="6" s="1"/>
  <c r="BC21" i="15" s="1"/>
  <c r="AA42" i="6"/>
  <c r="AA45" i="6" s="1"/>
  <c r="Z21" i="15" s="1"/>
  <c r="CJ42" i="6"/>
  <c r="CJ45" i="6" s="1"/>
  <c r="BT42" i="6"/>
  <c r="BT45" i="6" s="1"/>
  <c r="BS21" i="15" s="1"/>
  <c r="X42" i="6"/>
  <c r="X45" i="6" s="1"/>
  <c r="W21" i="18" s="1"/>
  <c r="BE42" i="6"/>
  <c r="BE45" i="6" s="1"/>
  <c r="BD21" i="18" s="1"/>
  <c r="CG42" i="6"/>
  <c r="CG45" i="6" s="1"/>
  <c r="CF21" i="18" s="1"/>
  <c r="BF42" i="6"/>
  <c r="BF45" i="6" s="1"/>
  <c r="BE21" i="18" s="1"/>
  <c r="CH42" i="6"/>
  <c r="CH45" i="6" s="1"/>
  <c r="CG21" i="18" s="1"/>
  <c r="BB42" i="6"/>
  <c r="BB45" i="6" s="1"/>
  <c r="AQ42" i="6"/>
  <c r="AQ45" i="6" s="1"/>
  <c r="AP21" i="15" s="1"/>
  <c r="CW42" i="6"/>
  <c r="CW45" i="6" s="1"/>
  <c r="CV21" i="15" s="1"/>
  <c r="U42" i="6"/>
  <c r="U45" i="6" s="1"/>
  <c r="T21" i="15" s="1"/>
  <c r="AR42" i="6"/>
  <c r="AR45" i="6" s="1"/>
  <c r="AQ21" i="15" s="1"/>
  <c r="CL42" i="6"/>
  <c r="CL45" i="6" s="1"/>
  <c r="CK21" i="18" s="1"/>
  <c r="K42" i="6"/>
  <c r="K45" i="6" s="1"/>
  <c r="J21" i="18" s="1"/>
  <c r="L42" i="6"/>
  <c r="L45" i="6" s="1"/>
  <c r="K21" i="15" s="1"/>
  <c r="CU42" i="6"/>
  <c r="CU45" i="6" s="1"/>
  <c r="CT21" i="15" s="1"/>
  <c r="CE42" i="6"/>
  <c r="CE45" i="6" s="1"/>
  <c r="CD21" i="18" s="1"/>
  <c r="AY42" i="6"/>
  <c r="AY45" i="6" s="1"/>
  <c r="AX21" i="15" s="1"/>
  <c r="AI42" i="6"/>
  <c r="AI45" i="6" s="1"/>
  <c r="S42" i="6"/>
  <c r="S45" i="6" s="1"/>
  <c r="R21" i="15" s="1"/>
  <c r="J42" i="6"/>
  <c r="J45" i="6" s="1"/>
  <c r="I21" i="18" s="1"/>
  <c r="CO42" i="6"/>
  <c r="CO45" i="6" s="1"/>
  <c r="CN21" i="18" s="1"/>
  <c r="BM42" i="6"/>
  <c r="BM45" i="6" s="1"/>
  <c r="BO42" i="6"/>
  <c r="BO45" i="6" s="1"/>
  <c r="BN21" i="18" s="1"/>
  <c r="BP42" i="6"/>
  <c r="BP45" i="6" s="1"/>
  <c r="AU42" i="6"/>
  <c r="AU45" i="6" s="1"/>
  <c r="AE42" i="6"/>
  <c r="AE45" i="6" s="1"/>
  <c r="AD21" i="18" s="1"/>
  <c r="O42" i="6"/>
  <c r="O45" i="6" s="1"/>
  <c r="N21" i="15" s="1"/>
  <c r="CP42" i="6"/>
  <c r="CP45" i="6" s="1"/>
  <c r="BZ42" i="6"/>
  <c r="BZ45" i="6" s="1"/>
  <c r="BY21" i="15" s="1"/>
  <c r="BJ42" i="6"/>
  <c r="BJ45" i="6" s="1"/>
  <c r="BI21" i="15" s="1"/>
  <c r="BQ42" i="6"/>
  <c r="BQ45" i="6" s="1"/>
  <c r="BP21" i="18" s="1"/>
  <c r="CM42" i="6"/>
  <c r="CM45" i="6" s="1"/>
  <c r="CL21" i="15" s="1"/>
  <c r="BW42" i="6"/>
  <c r="BW45" i="6" s="1"/>
  <c r="BV21" i="18" s="1"/>
  <c r="AL42" i="6"/>
  <c r="AL45" i="6" s="1"/>
  <c r="AK21" i="18" s="1"/>
  <c r="BR42" i="6"/>
  <c r="BR45" i="6" s="1"/>
  <c r="CT42" i="6"/>
  <c r="CT45" i="6" s="1"/>
  <c r="CD42" i="6"/>
  <c r="CD45" i="6" s="1"/>
  <c r="BN42" i="6"/>
  <c r="BN45" i="6" s="1"/>
  <c r="BM21" i="15" s="1"/>
  <c r="AX42" i="6"/>
  <c r="AX45" i="6" s="1"/>
  <c r="AH42" i="6"/>
  <c r="AH45" i="6" s="1"/>
  <c r="R42" i="6"/>
  <c r="R45" i="6" s="1"/>
  <c r="CS42" i="6"/>
  <c r="CS45" i="6" s="1"/>
  <c r="CR21" i="15" s="1"/>
  <c r="CC42" i="6"/>
  <c r="CC45" i="6" s="1"/>
  <c r="CB21" i="15" s="1"/>
  <c r="AW42" i="6"/>
  <c r="AW45" i="6" s="1"/>
  <c r="AV21" i="15" s="1"/>
  <c r="AG42" i="6"/>
  <c r="AG45" i="6" s="1"/>
  <c r="AF21" i="18" s="1"/>
  <c r="Q42" i="6"/>
  <c r="Q45" i="6" s="1"/>
  <c r="BX42" i="6"/>
  <c r="BX45" i="6" s="1"/>
  <c r="BY42" i="6"/>
  <c r="BY45" i="6" s="1"/>
  <c r="BX21" i="18" s="1"/>
  <c r="BH42" i="6"/>
  <c r="BH45" i="6" s="1"/>
  <c r="BG21" i="15" s="1"/>
  <c r="BI42" i="6"/>
  <c r="BI45" i="6" s="1"/>
  <c r="AB42" i="6"/>
  <c r="AB45" i="6" s="1"/>
  <c r="AC42" i="6"/>
  <c r="AC45" i="6" s="1"/>
  <c r="AB21" i="18" s="1"/>
  <c r="BU42" i="6"/>
  <c r="BU45" i="6" s="1"/>
  <c r="BK42" i="6"/>
  <c r="BK45" i="6" s="1"/>
  <c r="CX42" i="6"/>
  <c r="CX45" i="6" s="1"/>
  <c r="CW21" i="15" s="1"/>
  <c r="CY42" i="6"/>
  <c r="V42" i="6"/>
  <c r="V45" i="6" s="1"/>
  <c r="N42" i="6"/>
  <c r="N45" i="6" s="1"/>
  <c r="M21" i="18" s="1"/>
  <c r="CL23" i="6" l="1"/>
  <c r="CL25" i="6" s="1"/>
  <c r="AG23" i="6"/>
  <c r="AG25" i="6" s="1"/>
  <c r="AH23" i="6"/>
  <c r="AH25" i="6" s="1"/>
  <c r="CJ23" i="6"/>
  <c r="CJ25" i="6" s="1"/>
  <c r="CK23" i="6"/>
  <c r="CK25" i="6" s="1"/>
  <c r="H23" i="6"/>
  <c r="H25" i="6" s="1"/>
  <c r="BF23" i="6"/>
  <c r="BF25" i="6" s="1"/>
  <c r="CY23" i="6"/>
  <c r="CY25" i="6" s="1"/>
  <c r="BX23" i="6"/>
  <c r="BX25" i="6" s="1"/>
  <c r="BQ23" i="6"/>
  <c r="BQ25" i="6" s="1"/>
  <c r="Z23" i="6"/>
  <c r="Z25" i="6" s="1"/>
  <c r="BN23" i="6"/>
  <c r="BN25" i="6" s="1"/>
  <c r="M23" i="6"/>
  <c r="M25" i="6" s="1"/>
  <c r="K23" i="6"/>
  <c r="K25" i="6" s="1"/>
  <c r="Y23" i="6"/>
  <c r="Y25" i="6" s="1"/>
  <c r="AO23" i="6"/>
  <c r="AO25" i="6" s="1"/>
  <c r="CE23" i="6"/>
  <c r="CE25" i="6" s="1"/>
  <c r="D19" i="6"/>
  <c r="BO23" i="6"/>
  <c r="BO25" i="6" s="1"/>
  <c r="AA23" i="6"/>
  <c r="AA25" i="6" s="1"/>
  <c r="CD23" i="6"/>
  <c r="CD25" i="6" s="1"/>
  <c r="BC23" i="6"/>
  <c r="BC25" i="6" s="1"/>
  <c r="CS23" i="6"/>
  <c r="CS25" i="6" s="1"/>
  <c r="BP23" i="6"/>
  <c r="BP25" i="6" s="1"/>
  <c r="AZ23" i="6"/>
  <c r="AZ25" i="6" s="1"/>
  <c r="BW23" i="6"/>
  <c r="BW25" i="6" s="1"/>
  <c r="T23" i="6"/>
  <c r="T25" i="6" s="1"/>
  <c r="BJ23" i="6"/>
  <c r="BJ25" i="6" s="1"/>
  <c r="CR23" i="6"/>
  <c r="CR25" i="6" s="1"/>
  <c r="BV23" i="6"/>
  <c r="BV25" i="6" s="1"/>
  <c r="AS23" i="6"/>
  <c r="AS25" i="6" s="1"/>
  <c r="BZ23" i="6"/>
  <c r="BZ25" i="6" s="1"/>
  <c r="BG23" i="6"/>
  <c r="BG25" i="6" s="1"/>
  <c r="AJ23" i="6"/>
  <c r="AJ25" i="6" s="1"/>
  <c r="AX23" i="6"/>
  <c r="AX25" i="6" s="1"/>
  <c r="I23" i="6"/>
  <c r="I25" i="6" s="1"/>
  <c r="AN23" i="6"/>
  <c r="AN25" i="6" s="1"/>
  <c r="BE23" i="6"/>
  <c r="BE25" i="6" s="1"/>
  <c r="BK23" i="6"/>
  <c r="BK25" i="6" s="1"/>
  <c r="BM23" i="6"/>
  <c r="BM25" i="6" s="1"/>
  <c r="CB23" i="6"/>
  <c r="CB25" i="6" s="1"/>
  <c r="J23" i="6"/>
  <c r="J25" i="6" s="1"/>
  <c r="AR23" i="6"/>
  <c r="AR25" i="6" s="1"/>
  <c r="AE23" i="6"/>
  <c r="AE25" i="6" s="1"/>
  <c r="CO23" i="6"/>
  <c r="CO25" i="6" s="1"/>
  <c r="E23" i="6"/>
  <c r="E25" i="6" s="1"/>
  <c r="R23" i="6"/>
  <c r="R25" i="6" s="1"/>
  <c r="D23" i="6"/>
  <c r="D25" i="6" s="1"/>
  <c r="AK23" i="6"/>
  <c r="AK25" i="6" s="1"/>
  <c r="CX23" i="6"/>
  <c r="CX25" i="6" s="1"/>
  <c r="CW23" i="6"/>
  <c r="CW25" i="6" s="1"/>
  <c r="AU23" i="6"/>
  <c r="AU25" i="6" s="1"/>
  <c r="W23" i="6"/>
  <c r="W25" i="6" s="1"/>
  <c r="CV23" i="6"/>
  <c r="CV25" i="6" s="1"/>
  <c r="CM23" i="6"/>
  <c r="CM25" i="6" s="1"/>
  <c r="CH23" i="6"/>
  <c r="CH25" i="6" s="1"/>
  <c r="AM23" i="6"/>
  <c r="AM25" i="6" s="1"/>
  <c r="BB23" i="6"/>
  <c r="BB25" i="6" s="1"/>
  <c r="AP23" i="6"/>
  <c r="AP25" i="6" s="1"/>
  <c r="AC23" i="6"/>
  <c r="AC25" i="6" s="1"/>
  <c r="CI23" i="6"/>
  <c r="CI25" i="6" s="1"/>
  <c r="P23" i="6"/>
  <c r="P25" i="6" s="1"/>
  <c r="BY23" i="6"/>
  <c r="BY25" i="6" s="1"/>
  <c r="G23" i="6"/>
  <c r="G25" i="6" s="1"/>
  <c r="BL23" i="6"/>
  <c r="BL25" i="6" s="1"/>
  <c r="AY23" i="6"/>
  <c r="AY25" i="6" s="1"/>
  <c r="CQ23" i="6"/>
  <c r="CQ25" i="6" s="1"/>
  <c r="AL23" i="6"/>
  <c r="AL25" i="6" s="1"/>
  <c r="AQ23" i="6"/>
  <c r="AQ25" i="6" s="1"/>
  <c r="Q23" i="6"/>
  <c r="Q25" i="6" s="1"/>
  <c r="F23" i="6"/>
  <c r="F25" i="6" s="1"/>
  <c r="CA23" i="6"/>
  <c r="CA25" i="6" s="1"/>
  <c r="X23" i="6"/>
  <c r="X25" i="6" s="1"/>
  <c r="CF23" i="6"/>
  <c r="CF25" i="6" s="1"/>
  <c r="S23" i="6"/>
  <c r="S25" i="6" s="1"/>
  <c r="AB23" i="6"/>
  <c r="AB25" i="6" s="1"/>
  <c r="AD23" i="6"/>
  <c r="AD25" i="6" s="1"/>
  <c r="CN23" i="6"/>
  <c r="CN25" i="6" s="1"/>
  <c r="BR23" i="6"/>
  <c r="BR25" i="6" s="1"/>
  <c r="CP23" i="6"/>
  <c r="CP25" i="6" s="1"/>
  <c r="BT23" i="6"/>
  <c r="BT25" i="6" s="1"/>
  <c r="BD23" i="6"/>
  <c r="BD25" i="6" s="1"/>
  <c r="CT23" i="6"/>
  <c r="CT25" i="6" s="1"/>
  <c r="AT23" i="6"/>
  <c r="AT25" i="6" s="1"/>
  <c r="CC23" i="6"/>
  <c r="CC25" i="6" s="1"/>
  <c r="L23" i="6"/>
  <c r="L25" i="6" s="1"/>
  <c r="AI23" i="6"/>
  <c r="AI25" i="6" s="1"/>
  <c r="AW23" i="6"/>
  <c r="AW25" i="6" s="1"/>
  <c r="V23" i="6"/>
  <c r="V25" i="6" s="1"/>
  <c r="BA23" i="6"/>
  <c r="BA25" i="6" s="1"/>
  <c r="AV23" i="6"/>
  <c r="AV25" i="6" s="1"/>
  <c r="BI23" i="6"/>
  <c r="BI25" i="6" s="1"/>
  <c r="AF23" i="6"/>
  <c r="AF25" i="6" s="1"/>
  <c r="BS23" i="6"/>
  <c r="BS25" i="6" s="1"/>
  <c r="C20" i="13"/>
  <c r="N23" i="6"/>
  <c r="N25" i="6" s="1"/>
  <c r="BU23" i="6"/>
  <c r="BU25" i="6" s="1"/>
  <c r="U23" i="6"/>
  <c r="U25" i="6" s="1"/>
  <c r="BH23" i="6"/>
  <c r="BH25" i="6" s="1"/>
  <c r="CU23" i="6"/>
  <c r="CU25" i="6" s="1"/>
  <c r="O23" i="6"/>
  <c r="O25" i="6" s="1"/>
  <c r="C24" i="6"/>
  <c r="C28" i="6" s="1"/>
  <c r="BZ21" i="18"/>
  <c r="X21" i="15"/>
  <c r="CJ21" i="15"/>
  <c r="CP21" i="15"/>
  <c r="AN21" i="15"/>
  <c r="E17" i="6"/>
  <c r="E18" i="6" s="1"/>
  <c r="E19" i="6" s="1"/>
  <c r="C19" i="15"/>
  <c r="C19" i="18"/>
  <c r="E59" i="6"/>
  <c r="H21" i="15"/>
  <c r="Z21" i="18"/>
  <c r="D73" i="6"/>
  <c r="E9" i="6"/>
  <c r="CQ21" i="15"/>
  <c r="BP21" i="15"/>
  <c r="BR21" i="15"/>
  <c r="CL21" i="18"/>
  <c r="CH21" i="15"/>
  <c r="AY21" i="18"/>
  <c r="AJ21" i="18"/>
  <c r="CA21" i="15"/>
  <c r="CT21" i="18"/>
  <c r="J21" i="15"/>
  <c r="N21" i="18"/>
  <c r="BY21" i="18"/>
  <c r="AM21" i="15"/>
  <c r="AS21" i="15"/>
  <c r="AO21" i="15"/>
  <c r="AQ21" i="18"/>
  <c r="AL21" i="15"/>
  <c r="BU21" i="15"/>
  <c r="F49" i="6"/>
  <c r="D19" i="18"/>
  <c r="D19" i="15"/>
  <c r="AD21" i="15"/>
  <c r="Y21" i="18"/>
  <c r="AR21" i="18"/>
  <c r="L21" i="18"/>
  <c r="AZ21" i="18"/>
  <c r="CN21" i="15"/>
  <c r="AC21" i="18"/>
  <c r="V21" i="18"/>
  <c r="CE21" i="18"/>
  <c r="BA21" i="18"/>
  <c r="AX21" i="18"/>
  <c r="AI21" i="18"/>
  <c r="S21" i="15"/>
  <c r="AI21" i="15"/>
  <c r="BL21" i="18"/>
  <c r="BN21" i="15"/>
  <c r="S21" i="18"/>
  <c r="BO21" i="18"/>
  <c r="BB21" i="15"/>
  <c r="CG21" i="15"/>
  <c r="BF21" i="15"/>
  <c r="AT21" i="15"/>
  <c r="CU21" i="15"/>
  <c r="AU21" i="18"/>
  <c r="CM21" i="15"/>
  <c r="AE21" i="15"/>
  <c r="BK21" i="18"/>
  <c r="O21" i="15"/>
  <c r="AH21" i="15"/>
  <c r="CF21" i="15"/>
  <c r="AP21" i="18"/>
  <c r="BC21" i="18"/>
  <c r="CV21" i="18"/>
  <c r="I21" i="15"/>
  <c r="BL21" i="15"/>
  <c r="AT21" i="18"/>
  <c r="BO21" i="15"/>
  <c r="BF21" i="18"/>
  <c r="CO21" i="15"/>
  <c r="R21" i="18"/>
  <c r="CI21" i="18"/>
  <c r="T21" i="18"/>
  <c r="BV21" i="15"/>
  <c r="CD21" i="15"/>
  <c r="BS21" i="18"/>
  <c r="W21" i="15"/>
  <c r="CO21" i="18"/>
  <c r="BA21" i="15"/>
  <c r="CK21" i="15"/>
  <c r="BQ21" i="15"/>
  <c r="BD21" i="15"/>
  <c r="K21" i="18"/>
  <c r="BI21" i="18"/>
  <c r="CI21" i="15"/>
  <c r="BE21" i="15"/>
  <c r="AK21" i="15"/>
  <c r="AH21" i="18"/>
  <c r="BQ21" i="18"/>
  <c r="BM21" i="18"/>
  <c r="BX21" i="15"/>
  <c r="AW21" i="18"/>
  <c r="AW21" i="15"/>
  <c r="CR21" i="18"/>
  <c r="CW21" i="18"/>
  <c r="BW21" i="15"/>
  <c r="BW21" i="18"/>
  <c r="M21" i="15"/>
  <c r="BJ21" i="15"/>
  <c r="BJ21" i="18"/>
  <c r="Q21" i="15"/>
  <c r="Q21" i="18"/>
  <c r="P21" i="15"/>
  <c r="P21" i="18"/>
  <c r="AV21" i="18"/>
  <c r="BG21" i="18"/>
  <c r="AA21" i="15"/>
  <c r="AA21" i="18"/>
  <c r="BH21" i="15"/>
  <c r="BH21" i="18"/>
  <c r="AF21" i="15"/>
  <c r="CB21" i="18"/>
  <c r="AG21" i="15"/>
  <c r="AG21" i="18"/>
  <c r="CC21" i="15"/>
  <c r="CC21" i="18"/>
  <c r="CS21" i="15"/>
  <c r="CS21" i="18"/>
  <c r="U21" i="15"/>
  <c r="U21" i="18"/>
  <c r="BT21" i="15"/>
  <c r="BT21" i="18"/>
  <c r="AB21" i="15"/>
  <c r="D39" i="6" l="1"/>
  <c r="L24" i="6"/>
  <c r="L28" i="6" s="1"/>
  <c r="AP24" i="6"/>
  <c r="AP28" i="6" s="1"/>
  <c r="AC24" i="6"/>
  <c r="AC28" i="6" s="1"/>
  <c r="BQ24" i="6"/>
  <c r="BQ28" i="6" s="1"/>
  <c r="K24" i="6"/>
  <c r="K28" i="6" s="1"/>
  <c r="BH24" i="6"/>
  <c r="BH28" i="6" s="1"/>
  <c r="F24" i="6"/>
  <c r="F28" i="6" s="1"/>
  <c r="J24" i="6"/>
  <c r="J28" i="6" s="1"/>
  <c r="BL24" i="6"/>
  <c r="BL28" i="6" s="1"/>
  <c r="CS24" i="6"/>
  <c r="CS28" i="6" s="1"/>
  <c r="V24" i="6"/>
  <c r="V28" i="6" s="1"/>
  <c r="I24" i="6"/>
  <c r="I28" i="6" s="1"/>
  <c r="N24" i="6"/>
  <c r="N28" i="6" s="1"/>
  <c r="CR24" i="6"/>
  <c r="CR28" i="6" s="1"/>
  <c r="BM24" i="6"/>
  <c r="BM28" i="6" s="1"/>
  <c r="BE24" i="6"/>
  <c r="BE28" i="6" s="1"/>
  <c r="D24" i="6"/>
  <c r="D28" i="6" s="1"/>
  <c r="M24" i="6"/>
  <c r="M28" i="6" s="1"/>
  <c r="G24" i="6"/>
  <c r="G26" i="6" s="1"/>
  <c r="H24" i="6"/>
  <c r="H28" i="6" s="1"/>
  <c r="E24" i="6"/>
  <c r="E28" i="6" s="1"/>
  <c r="AB24" i="6"/>
  <c r="AB28" i="6" s="1"/>
  <c r="T24" i="6"/>
  <c r="T28" i="6" s="1"/>
  <c r="BA24" i="6"/>
  <c r="BA28" i="6" s="1"/>
  <c r="BS24" i="6"/>
  <c r="BS28" i="6" s="1"/>
  <c r="Z24" i="6"/>
  <c r="Z28" i="6" s="1"/>
  <c r="CE24" i="6"/>
  <c r="CE28" i="6" s="1"/>
  <c r="BX24" i="6"/>
  <c r="BX28" i="6" s="1"/>
  <c r="BY24" i="6"/>
  <c r="BY28" i="6" s="1"/>
  <c r="BU24" i="6"/>
  <c r="BU28" i="6" s="1"/>
  <c r="BR24" i="6"/>
  <c r="BR28" i="6" s="1"/>
  <c r="Q24" i="6"/>
  <c r="Q28" i="6" s="1"/>
  <c r="CN24" i="6"/>
  <c r="CN28" i="6" s="1"/>
  <c r="AS24" i="6"/>
  <c r="AS28" i="6" s="1"/>
  <c r="CH24" i="6"/>
  <c r="CH28" i="6" s="1"/>
  <c r="AQ24" i="6"/>
  <c r="AQ28" i="6" s="1"/>
  <c r="R24" i="6"/>
  <c r="R28" i="6" s="1"/>
  <c r="AD24" i="6"/>
  <c r="AD28" i="6" s="1"/>
  <c r="AJ24" i="6"/>
  <c r="AJ28" i="6" s="1"/>
  <c r="CG24" i="6"/>
  <c r="CG28" i="6" s="1"/>
  <c r="U24" i="6"/>
  <c r="U28" i="6" s="1"/>
  <c r="S24" i="6"/>
  <c r="S28" i="6" s="1"/>
  <c r="CJ24" i="6"/>
  <c r="CJ28" i="6" s="1"/>
  <c r="O24" i="6"/>
  <c r="O28" i="6" s="1"/>
  <c r="P24" i="6"/>
  <c r="P28" i="6" s="1"/>
  <c r="CD24" i="6"/>
  <c r="CD28" i="6" s="1"/>
  <c r="AY24" i="6"/>
  <c r="AY28" i="6" s="1"/>
  <c r="BW24" i="6"/>
  <c r="BW28" i="6" s="1"/>
  <c r="CX24" i="6"/>
  <c r="CX28" i="6" s="1"/>
  <c r="AE24" i="6"/>
  <c r="AE28" i="6" s="1"/>
  <c r="AZ24" i="6"/>
  <c r="AZ28" i="6" s="1"/>
  <c r="CP24" i="6"/>
  <c r="CP28" i="6" s="1"/>
  <c r="CI24" i="6"/>
  <c r="CI28" i="6" s="1"/>
  <c r="BD24" i="6"/>
  <c r="BD28" i="6" s="1"/>
  <c r="AU24" i="6"/>
  <c r="AU28" i="6" s="1"/>
  <c r="X24" i="6"/>
  <c r="X28" i="6" s="1"/>
  <c r="AM24" i="6"/>
  <c r="AM28" i="6" s="1"/>
  <c r="CW24" i="6"/>
  <c r="CW28" i="6" s="1"/>
  <c r="AV24" i="6"/>
  <c r="AV28" i="6" s="1"/>
  <c r="CK24" i="6"/>
  <c r="CK28" i="6" s="1"/>
  <c r="AN24" i="6"/>
  <c r="AN28" i="6" s="1"/>
  <c r="AL24" i="6"/>
  <c r="AL28" i="6" s="1"/>
  <c r="BN24" i="6"/>
  <c r="BN28" i="6" s="1"/>
  <c r="CM24" i="6"/>
  <c r="CM28" i="6" s="1"/>
  <c r="CU24" i="6"/>
  <c r="CU28" i="6" s="1"/>
  <c r="AA24" i="6"/>
  <c r="AA28" i="6" s="1"/>
  <c r="AR24" i="6"/>
  <c r="AR28" i="6" s="1"/>
  <c r="BF24" i="6"/>
  <c r="BF28" i="6" s="1"/>
  <c r="CF24" i="6"/>
  <c r="CF28" i="6" s="1"/>
  <c r="BP24" i="6"/>
  <c r="BP28" i="6" s="1"/>
  <c r="AG24" i="6"/>
  <c r="AG28" i="6" s="1"/>
  <c r="CT24" i="6"/>
  <c r="CT28" i="6" s="1"/>
  <c r="CQ24" i="6"/>
  <c r="CQ28" i="6" s="1"/>
  <c r="BK24" i="6"/>
  <c r="BK28" i="6" s="1"/>
  <c r="AH24" i="6"/>
  <c r="AH28" i="6" s="1"/>
  <c r="CV24" i="6"/>
  <c r="CV28" i="6" s="1"/>
  <c r="AW24" i="6"/>
  <c r="AW28" i="6" s="1"/>
  <c r="BO24" i="6"/>
  <c r="BO28" i="6" s="1"/>
  <c r="BT24" i="6"/>
  <c r="BT28" i="6" s="1"/>
  <c r="CY24" i="6"/>
  <c r="CY28" i="6" s="1"/>
  <c r="BJ24" i="6"/>
  <c r="BJ28" i="6" s="1"/>
  <c r="BC24" i="6"/>
  <c r="BC28" i="6" s="1"/>
  <c r="AX24" i="6"/>
  <c r="AX28" i="6" s="1"/>
  <c r="CL24" i="6"/>
  <c r="CL28" i="6" s="1"/>
  <c r="BB24" i="6"/>
  <c r="BB28" i="6" s="1"/>
  <c r="CB24" i="6"/>
  <c r="CB28" i="6" s="1"/>
  <c r="AT24" i="6"/>
  <c r="AT28" i="6" s="1"/>
  <c r="BV24" i="6"/>
  <c r="BV28" i="6" s="1"/>
  <c r="AF24" i="6"/>
  <c r="AF28" i="6" s="1"/>
  <c r="CA24" i="6"/>
  <c r="CA28" i="6" s="1"/>
  <c r="AK24" i="6"/>
  <c r="AK28" i="6" s="1"/>
  <c r="Y24" i="6"/>
  <c r="Y28" i="6" s="1"/>
  <c r="BI24" i="6"/>
  <c r="BI28" i="6" s="1"/>
  <c r="AO24" i="6"/>
  <c r="AO28" i="6" s="1"/>
  <c r="W24" i="6"/>
  <c r="W28" i="6" s="1"/>
  <c r="BG24" i="6"/>
  <c r="BG28" i="6" s="1"/>
  <c r="AI24" i="6"/>
  <c r="AI28" i="6" s="1"/>
  <c r="CO24" i="6"/>
  <c r="CO28" i="6" s="1"/>
  <c r="BZ24" i="6"/>
  <c r="BZ28" i="6" s="1"/>
  <c r="CC24" i="6"/>
  <c r="CC28" i="6" s="1"/>
  <c r="C26" i="6"/>
  <c r="C29" i="6"/>
  <c r="C31" i="6" s="1"/>
  <c r="C40" i="6" s="1"/>
  <c r="H26" i="6"/>
  <c r="F26" i="6"/>
  <c r="BE26" i="6"/>
  <c r="L26" i="6"/>
  <c r="AP26" i="6"/>
  <c r="F17" i="6"/>
  <c r="E39" i="6"/>
  <c r="E10" i="6"/>
  <c r="F9" i="6" s="1"/>
  <c r="E70" i="6"/>
  <c r="E47" i="6"/>
  <c r="E19" i="18"/>
  <c r="E19" i="15"/>
  <c r="G49" i="6"/>
  <c r="BU26" i="6" l="1"/>
  <c r="BM26" i="6"/>
  <c r="BS26" i="6"/>
  <c r="M26" i="6"/>
  <c r="G28" i="6"/>
  <c r="BT26" i="6"/>
  <c r="BX26" i="6"/>
  <c r="BL26" i="6"/>
  <c r="CR26" i="6"/>
  <c r="T26" i="6"/>
  <c r="AC26" i="6"/>
  <c r="CQ26" i="6"/>
  <c r="E26" i="6"/>
  <c r="K26" i="6"/>
  <c r="Z26" i="6"/>
  <c r="BH26" i="6"/>
  <c r="AB26" i="6"/>
  <c r="J26" i="6"/>
  <c r="CG26" i="6"/>
  <c r="CS26" i="6"/>
  <c r="BA26" i="6"/>
  <c r="AD26" i="6"/>
  <c r="CE26" i="6"/>
  <c r="D26" i="6"/>
  <c r="CU26" i="6"/>
  <c r="BY26" i="6"/>
  <c r="N26" i="6"/>
  <c r="BQ26" i="6"/>
  <c r="V26" i="6"/>
  <c r="CH26" i="6"/>
  <c r="I26" i="6"/>
  <c r="BK26" i="6"/>
  <c r="Q26" i="6"/>
  <c r="CN26" i="6"/>
  <c r="AN26" i="6"/>
  <c r="CO26" i="6"/>
  <c r="R26" i="6"/>
  <c r="CX26" i="6"/>
  <c r="CC26" i="6"/>
  <c r="AS26" i="6"/>
  <c r="BP26" i="6"/>
  <c r="BZ26" i="6"/>
  <c r="BR26" i="6"/>
  <c r="BB26" i="6"/>
  <c r="CF26" i="6"/>
  <c r="CL26" i="6"/>
  <c r="CI26" i="6"/>
  <c r="AI26" i="6"/>
  <c r="AZ26" i="6"/>
  <c r="O26" i="6"/>
  <c r="W26" i="6"/>
  <c r="CM26" i="6"/>
  <c r="U26" i="6"/>
  <c r="P26" i="6"/>
  <c r="AT26" i="6"/>
  <c r="CD26" i="6"/>
  <c r="AQ26" i="6"/>
  <c r="AW26" i="6"/>
  <c r="BN26" i="6"/>
  <c r="CW26" i="6"/>
  <c r="X26" i="6"/>
  <c r="BW26" i="6"/>
  <c r="AY26" i="6"/>
  <c r="AJ26" i="6"/>
  <c r="BF26" i="6"/>
  <c r="BD26" i="6"/>
  <c r="CY26" i="6"/>
  <c r="BG26" i="6"/>
  <c r="AK26" i="6"/>
  <c r="CJ26" i="6"/>
  <c r="CB26" i="6"/>
  <c r="S26" i="6"/>
  <c r="CP26" i="6"/>
  <c r="AX26" i="6"/>
  <c r="CA26" i="6"/>
  <c r="CV26" i="6"/>
  <c r="AL26" i="6"/>
  <c r="BJ26" i="6"/>
  <c r="BI26" i="6"/>
  <c r="AA26" i="6"/>
  <c r="BO26" i="6"/>
  <c r="CK26" i="6"/>
  <c r="AF26" i="6"/>
  <c r="BV26" i="6"/>
  <c r="CT26" i="6"/>
  <c r="AO26" i="6"/>
  <c r="AG26" i="6"/>
  <c r="AE26" i="6"/>
  <c r="AV26" i="6"/>
  <c r="Y26" i="6"/>
  <c r="AH26" i="6"/>
  <c r="AM26" i="6"/>
  <c r="AU26" i="6"/>
  <c r="BC26" i="6"/>
  <c r="AR26" i="6"/>
  <c r="C42" i="6"/>
  <c r="C45" i="6" s="1"/>
  <c r="C51" i="6" s="1"/>
  <c r="C55" i="6" s="1"/>
  <c r="D30" i="6"/>
  <c r="D29" i="6"/>
  <c r="G17" i="6"/>
  <c r="F19" i="6"/>
  <c r="F10" i="6"/>
  <c r="G9" i="6" s="1"/>
  <c r="F47" i="6"/>
  <c r="F70" i="6"/>
  <c r="E73" i="6"/>
  <c r="F19" i="18"/>
  <c r="F19" i="15"/>
  <c r="H49" i="6"/>
  <c r="D31" i="6" l="1"/>
  <c r="D40" i="6" s="1"/>
  <c r="D42" i="6" s="1"/>
  <c r="D43" i="6" s="1"/>
  <c r="D46" i="6" s="1"/>
  <c r="C43" i="6"/>
  <c r="C57" i="6" s="1"/>
  <c r="E29" i="6"/>
  <c r="B21" i="18"/>
  <c r="B21" i="15"/>
  <c r="B22" i="15" s="1"/>
  <c r="B22" i="18" s="1"/>
  <c r="E30" i="6"/>
  <c r="H17" i="6"/>
  <c r="G19" i="6"/>
  <c r="F39" i="6"/>
  <c r="F73" i="6"/>
  <c r="G70" i="6"/>
  <c r="G47" i="6"/>
  <c r="G10" i="6"/>
  <c r="H9" i="6" s="1"/>
  <c r="I49" i="6"/>
  <c r="G19" i="15"/>
  <c r="G19" i="18"/>
  <c r="C61" i="6"/>
  <c r="C62" i="6" s="1"/>
  <c r="C52" i="6"/>
  <c r="F29" i="6" l="1"/>
  <c r="G30" i="6" s="1"/>
  <c r="E31" i="6"/>
  <c r="E40" i="6" s="1"/>
  <c r="F30" i="6"/>
  <c r="D45" i="6"/>
  <c r="D51" i="6" s="1"/>
  <c r="I17" i="6"/>
  <c r="J17" i="6" s="1"/>
  <c r="G39" i="6"/>
  <c r="H19" i="6"/>
  <c r="I19" i="6" s="1"/>
  <c r="I39" i="6" s="1"/>
  <c r="G73" i="6"/>
  <c r="H10" i="6"/>
  <c r="I9" i="6" s="1"/>
  <c r="H47" i="6"/>
  <c r="H70" i="6"/>
  <c r="J49" i="6"/>
  <c r="H19" i="15"/>
  <c r="H19" i="18"/>
  <c r="I51" i="6"/>
  <c r="C58" i="6"/>
  <c r="C56" i="6"/>
  <c r="C65" i="6" s="1"/>
  <c r="C22" i="15"/>
  <c r="G29" i="6" l="1"/>
  <c r="H29" i="6" s="1"/>
  <c r="F31" i="6"/>
  <c r="E42" i="6"/>
  <c r="D61" i="6"/>
  <c r="D52" i="6"/>
  <c r="C21" i="18"/>
  <c r="C21" i="15"/>
  <c r="C23" i="15" s="1"/>
  <c r="C23" i="18" s="1"/>
  <c r="G42" i="6"/>
  <c r="G45" i="6" s="1"/>
  <c r="F21" i="15" s="1"/>
  <c r="I26" i="15" s="1"/>
  <c r="I26" i="18" s="1"/>
  <c r="K17" i="6"/>
  <c r="J19" i="6"/>
  <c r="K19" i="6" s="1"/>
  <c r="K39" i="6" s="1"/>
  <c r="H39" i="6"/>
  <c r="G43" i="6"/>
  <c r="H73" i="6"/>
  <c r="D22" i="15"/>
  <c r="D22" i="18" s="1"/>
  <c r="C22" i="18"/>
  <c r="I70" i="6"/>
  <c r="I47" i="6"/>
  <c r="I10" i="6"/>
  <c r="J9" i="6" s="1"/>
  <c r="I52" i="6"/>
  <c r="I61" i="6"/>
  <c r="I22" i="15"/>
  <c r="I28" i="15"/>
  <c r="I28" i="18" s="1"/>
  <c r="H28" i="15"/>
  <c r="H28" i="18" s="1"/>
  <c r="K49" i="6"/>
  <c r="I19" i="18"/>
  <c r="I19" i="15"/>
  <c r="J51" i="6"/>
  <c r="C72" i="6"/>
  <c r="B20" i="14"/>
  <c r="C75" i="6"/>
  <c r="C67" i="6"/>
  <c r="E22" i="15" l="1"/>
  <c r="H30" i="6"/>
  <c r="E45" i="6"/>
  <c r="G31" i="6"/>
  <c r="G40" i="6" s="1"/>
  <c r="F40" i="6"/>
  <c r="F42" i="6" s="1"/>
  <c r="I29" i="6"/>
  <c r="J29" i="6" s="1"/>
  <c r="I30" i="6"/>
  <c r="I23" i="15"/>
  <c r="I23" i="18" s="1"/>
  <c r="F23" i="15"/>
  <c r="F23" i="18" s="1"/>
  <c r="D23" i="15"/>
  <c r="D23" i="18" s="1"/>
  <c r="D54" i="6"/>
  <c r="D62" i="6" s="1"/>
  <c r="D56" i="6"/>
  <c r="H42" i="6"/>
  <c r="H45" i="6" s="1"/>
  <c r="F21" i="18"/>
  <c r="G51" i="6"/>
  <c r="G52" i="6" s="1"/>
  <c r="H26" i="15"/>
  <c r="H26" i="18" s="1"/>
  <c r="J39" i="6"/>
  <c r="L17" i="6"/>
  <c r="M17" i="6" s="1"/>
  <c r="N17" i="6" s="1"/>
  <c r="F26" i="15"/>
  <c r="F26" i="18" s="1"/>
  <c r="G26" i="15"/>
  <c r="G26" i="18" s="1"/>
  <c r="L19" i="6"/>
  <c r="L39" i="6" s="1"/>
  <c r="J70" i="6"/>
  <c r="J47" i="6"/>
  <c r="J10" i="6"/>
  <c r="K9" i="6" s="1"/>
  <c r="I73" i="6"/>
  <c r="J61" i="6"/>
  <c r="J52" i="6"/>
  <c r="J26" i="15"/>
  <c r="J26" i="18" s="1"/>
  <c r="I29" i="15"/>
  <c r="I29" i="18" s="1"/>
  <c r="J22" i="15"/>
  <c r="J29" i="15"/>
  <c r="J29" i="18" s="1"/>
  <c r="J23" i="15"/>
  <c r="J23" i="18" s="1"/>
  <c r="J28" i="15"/>
  <c r="J28" i="18" s="1"/>
  <c r="L49" i="6"/>
  <c r="J19" i="18"/>
  <c r="J19" i="15"/>
  <c r="K51" i="6"/>
  <c r="I22" i="18"/>
  <c r="F25" i="15"/>
  <c r="E22" i="18"/>
  <c r="B21" i="14"/>
  <c r="C21" i="14" s="1"/>
  <c r="D21" i="14" s="1"/>
  <c r="E21" i="14" s="1"/>
  <c r="F21" i="14" s="1"/>
  <c r="G21" i="14" s="1"/>
  <c r="H21" i="14" s="1"/>
  <c r="I21" i="14" s="1"/>
  <c r="J21" i="14" s="1"/>
  <c r="K21" i="14" s="1"/>
  <c r="L21" i="14" s="1"/>
  <c r="M21" i="14" s="1"/>
  <c r="N21" i="14" s="1"/>
  <c r="O21" i="14" s="1"/>
  <c r="P21" i="14" s="1"/>
  <c r="Q21" i="14" s="1"/>
  <c r="R21" i="14" s="1"/>
  <c r="S21" i="14" s="1"/>
  <c r="T21" i="14" s="1"/>
  <c r="U21" i="14" s="1"/>
  <c r="V21" i="14" s="1"/>
  <c r="W21" i="14" s="1"/>
  <c r="X21" i="14" s="1"/>
  <c r="Y21" i="14" s="1"/>
  <c r="Z21" i="14" s="1"/>
  <c r="AA21" i="14" s="1"/>
  <c r="AB21" i="14" s="1"/>
  <c r="AC21" i="14" s="1"/>
  <c r="AD21" i="14" s="1"/>
  <c r="AE21" i="14" s="1"/>
  <c r="AF21" i="14" s="1"/>
  <c r="AG21" i="14" s="1"/>
  <c r="AH21" i="14" s="1"/>
  <c r="AI21" i="14" s="1"/>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BG21" i="14" s="1"/>
  <c r="BH21" i="14" s="1"/>
  <c r="BI21" i="14" s="1"/>
  <c r="BJ21" i="14" s="1"/>
  <c r="BK21" i="14" s="1"/>
  <c r="BL21" i="14" s="1"/>
  <c r="BM21" i="14" s="1"/>
  <c r="BN21" i="14" s="1"/>
  <c r="BO21" i="14" s="1"/>
  <c r="BP21" i="14" s="1"/>
  <c r="BQ21" i="14" s="1"/>
  <c r="BR21" i="14" s="1"/>
  <c r="BS21" i="14" s="1"/>
  <c r="BT21" i="14" s="1"/>
  <c r="BU21" i="14" s="1"/>
  <c r="BV21" i="14" s="1"/>
  <c r="BW21" i="14" s="1"/>
  <c r="BX21" i="14" s="1"/>
  <c r="BY21" i="14" s="1"/>
  <c r="BZ21" i="14" s="1"/>
  <c r="CA21" i="14" s="1"/>
  <c r="CB21" i="14" s="1"/>
  <c r="CC21" i="14" s="1"/>
  <c r="CD21" i="14" s="1"/>
  <c r="CE21" i="14" s="1"/>
  <c r="CF21" i="14" s="1"/>
  <c r="CG21" i="14" s="1"/>
  <c r="CH21" i="14" s="1"/>
  <c r="CI21" i="14" s="1"/>
  <c r="CJ21" i="14" s="1"/>
  <c r="CK21" i="14" s="1"/>
  <c r="CL21" i="14" s="1"/>
  <c r="CM21" i="14" s="1"/>
  <c r="CN21" i="14" s="1"/>
  <c r="CO21" i="14" s="1"/>
  <c r="CP21" i="14" s="1"/>
  <c r="CQ21" i="14" s="1"/>
  <c r="CR21" i="14" s="1"/>
  <c r="CS21" i="14" s="1"/>
  <c r="CT21" i="14" s="1"/>
  <c r="CU21" i="14" s="1"/>
  <c r="CV21" i="14" s="1"/>
  <c r="CW21" i="14" s="1"/>
  <c r="D58" i="6"/>
  <c r="C71" i="6"/>
  <c r="C74" i="6"/>
  <c r="C68" i="6"/>
  <c r="G23" i="15"/>
  <c r="F22" i="15"/>
  <c r="E23" i="15" l="1"/>
  <c r="E23" i="18" s="1"/>
  <c r="F45" i="6"/>
  <c r="F43" i="6"/>
  <c r="H31" i="6"/>
  <c r="H40" i="6" s="1"/>
  <c r="E51" i="6"/>
  <c r="E52" i="6" s="1"/>
  <c r="D21" i="15"/>
  <c r="G24" i="15" s="1"/>
  <c r="D21" i="18"/>
  <c r="E43" i="6"/>
  <c r="J30" i="6"/>
  <c r="K29" i="6"/>
  <c r="L30" i="6" s="1"/>
  <c r="K30" i="6"/>
  <c r="I24" i="15"/>
  <c r="F24" i="15"/>
  <c r="F24" i="18" s="1"/>
  <c r="J24" i="15"/>
  <c r="D55" i="6"/>
  <c r="D57" i="6" s="1"/>
  <c r="D53" i="6"/>
  <c r="H51" i="6"/>
  <c r="H61" i="6" s="1"/>
  <c r="G61" i="6"/>
  <c r="G21" i="18"/>
  <c r="G21" i="15"/>
  <c r="I27" i="15" s="1"/>
  <c r="I27" i="18" s="1"/>
  <c r="M19" i="6"/>
  <c r="M39" i="6" s="1"/>
  <c r="O17" i="6"/>
  <c r="P17" i="6" s="1"/>
  <c r="Q17" i="6" s="1"/>
  <c r="K10" i="6"/>
  <c r="L9" i="6" s="1"/>
  <c r="K47" i="6"/>
  <c r="K70" i="6"/>
  <c r="J73" i="6"/>
  <c r="K61" i="6"/>
  <c r="K52" i="6"/>
  <c r="K26" i="15"/>
  <c r="K26" i="18" s="1"/>
  <c r="K24" i="15"/>
  <c r="K30" i="15"/>
  <c r="K30" i="18" s="1"/>
  <c r="K28" i="15"/>
  <c r="K28" i="18" s="1"/>
  <c r="J30" i="15"/>
  <c r="J30" i="18" s="1"/>
  <c r="K29" i="15"/>
  <c r="K29" i="18" s="1"/>
  <c r="K22" i="15"/>
  <c r="K23" i="15"/>
  <c r="K23" i="18" s="1"/>
  <c r="L51" i="6"/>
  <c r="K19" i="18"/>
  <c r="M49" i="6"/>
  <c r="K19" i="15"/>
  <c r="J22" i="18"/>
  <c r="G23" i="18"/>
  <c r="H23" i="15"/>
  <c r="H23" i="18" s="1"/>
  <c r="H24" i="15"/>
  <c r="F22" i="18"/>
  <c r="G22" i="15"/>
  <c r="H22" i="15" s="1"/>
  <c r="G46" i="6" l="1"/>
  <c r="I31" i="6"/>
  <c r="I40" i="6" s="1"/>
  <c r="E21" i="15"/>
  <c r="E21" i="18"/>
  <c r="F51" i="6"/>
  <c r="CE46" i="6"/>
  <c r="BG46" i="6"/>
  <c r="D24" i="15"/>
  <c r="D24" i="18" s="1"/>
  <c r="E56" i="6" s="1"/>
  <c r="O46" i="6"/>
  <c r="BU46" i="6"/>
  <c r="BA46" i="6"/>
  <c r="X46" i="6"/>
  <c r="AK46" i="6"/>
  <c r="AA46" i="6"/>
  <c r="CQ46" i="6"/>
  <c r="BM46" i="6"/>
  <c r="BI46" i="6"/>
  <c r="BK46" i="6"/>
  <c r="AF46" i="6"/>
  <c r="BW46" i="6"/>
  <c r="CS46" i="6"/>
  <c r="BD46" i="6"/>
  <c r="AU46" i="6"/>
  <c r="CH46" i="6"/>
  <c r="E61" i="6"/>
  <c r="CT46" i="6"/>
  <c r="AE46" i="6"/>
  <c r="CK46" i="6"/>
  <c r="L46" i="6"/>
  <c r="AD46" i="6"/>
  <c r="AJ46" i="6"/>
  <c r="BH46" i="6"/>
  <c r="J46" i="6"/>
  <c r="CN46" i="6"/>
  <c r="BV46" i="6"/>
  <c r="P46" i="6"/>
  <c r="CX46" i="6"/>
  <c r="CL46" i="6"/>
  <c r="AG46" i="6"/>
  <c r="AB46" i="6"/>
  <c r="BE46" i="6"/>
  <c r="Q46" i="6"/>
  <c r="CJ46" i="6"/>
  <c r="CV46" i="6"/>
  <c r="CG46" i="6"/>
  <c r="N46" i="6"/>
  <c r="CW46" i="6"/>
  <c r="V46" i="6"/>
  <c r="Z46" i="6"/>
  <c r="BR46" i="6"/>
  <c r="F46" i="6"/>
  <c r="E46" i="6"/>
  <c r="CB46" i="6"/>
  <c r="AC46" i="6"/>
  <c r="AX46" i="6"/>
  <c r="AW46" i="6"/>
  <c r="CI46" i="6"/>
  <c r="AO46" i="6"/>
  <c r="BB46" i="6"/>
  <c r="AZ46" i="6"/>
  <c r="M46" i="6"/>
  <c r="K46" i="6"/>
  <c r="BQ46" i="6"/>
  <c r="BZ46" i="6"/>
  <c r="CR46" i="6"/>
  <c r="S46" i="6"/>
  <c r="CF46" i="6"/>
  <c r="T46" i="6"/>
  <c r="R46" i="6"/>
  <c r="BY46" i="6"/>
  <c r="W46" i="6"/>
  <c r="BO46" i="6"/>
  <c r="BX46" i="6"/>
  <c r="AY46" i="6"/>
  <c r="BN46" i="6"/>
  <c r="CP46" i="6"/>
  <c r="CC46" i="6"/>
  <c r="CA46" i="6"/>
  <c r="BC46" i="6"/>
  <c r="AH46" i="6"/>
  <c r="AT46" i="6"/>
  <c r="BP46" i="6"/>
  <c r="BJ46" i="6"/>
  <c r="I46" i="6"/>
  <c r="AR46" i="6"/>
  <c r="CD46" i="6"/>
  <c r="AS46" i="6"/>
  <c r="BL46" i="6"/>
  <c r="E58" i="6"/>
  <c r="G24" i="18"/>
  <c r="H46" i="6"/>
  <c r="H24" i="18"/>
  <c r="K24" i="18"/>
  <c r="AQ46" i="6"/>
  <c r="CM46" i="6"/>
  <c r="AM46" i="6"/>
  <c r="BT46" i="6"/>
  <c r="AP46" i="6"/>
  <c r="AV46" i="6"/>
  <c r="AL46" i="6"/>
  <c r="J24" i="18"/>
  <c r="BF46" i="6"/>
  <c r="U46" i="6"/>
  <c r="BS46" i="6"/>
  <c r="CU46" i="6"/>
  <c r="AN46" i="6"/>
  <c r="Y46" i="6"/>
  <c r="CO46" i="6"/>
  <c r="AI46" i="6"/>
  <c r="I24" i="18"/>
  <c r="J31" i="6"/>
  <c r="J40" i="6" s="1"/>
  <c r="L29" i="6"/>
  <c r="G54" i="6"/>
  <c r="G55" i="6" s="1"/>
  <c r="D65" i="6"/>
  <c r="D67" i="6" s="1"/>
  <c r="D68" i="6" s="1"/>
  <c r="G27" i="15"/>
  <c r="G27" i="18" s="1"/>
  <c r="H52" i="6"/>
  <c r="K27" i="15"/>
  <c r="K27" i="18" s="1"/>
  <c r="H27" i="15"/>
  <c r="H27" i="18" s="1"/>
  <c r="J27" i="15"/>
  <c r="J27" i="18" s="1"/>
  <c r="N19" i="6"/>
  <c r="O19" i="6" s="1"/>
  <c r="O39" i="6" s="1"/>
  <c r="G57" i="6"/>
  <c r="L47" i="6"/>
  <c r="L70" i="6"/>
  <c r="L10" i="6"/>
  <c r="M9" i="6" s="1"/>
  <c r="K73" i="6"/>
  <c r="K22" i="18"/>
  <c r="K31" i="15"/>
  <c r="K31" i="18" s="1"/>
  <c r="L28" i="15"/>
  <c r="L28" i="18" s="1"/>
  <c r="L24" i="15"/>
  <c r="L24" i="18" s="1"/>
  <c r="L23" i="15"/>
  <c r="L23" i="18" s="1"/>
  <c r="L30" i="15"/>
  <c r="L30" i="18" s="1"/>
  <c r="L27" i="15"/>
  <c r="L27" i="18" s="1"/>
  <c r="L31" i="15"/>
  <c r="L31" i="18" s="1"/>
  <c r="L22" i="15"/>
  <c r="L25" i="15"/>
  <c r="L25" i="18" s="1"/>
  <c r="L29" i="15"/>
  <c r="L29" i="18" s="1"/>
  <c r="L26" i="15"/>
  <c r="L26" i="18" s="1"/>
  <c r="L61" i="6"/>
  <c r="L52" i="6"/>
  <c r="M51" i="6"/>
  <c r="L19" i="15"/>
  <c r="L19" i="18"/>
  <c r="N49" i="6"/>
  <c r="R17" i="6"/>
  <c r="S17" i="6" s="1"/>
  <c r="T17" i="6" s="1"/>
  <c r="U17" i="6" s="1"/>
  <c r="V17" i="6" s="1"/>
  <c r="W17" i="6" s="1"/>
  <c r="X17" i="6" s="1"/>
  <c r="Y17" i="6" s="1"/>
  <c r="Z17" i="6" s="1"/>
  <c r="AA17" i="6" s="1"/>
  <c r="AB17" i="6" s="1"/>
  <c r="AC17" i="6" s="1"/>
  <c r="AD17" i="6" s="1"/>
  <c r="AE17" i="6" s="1"/>
  <c r="AF17" i="6" s="1"/>
  <c r="AG17" i="6" s="1"/>
  <c r="AH17" i="6" s="1"/>
  <c r="AI17" i="6" s="1"/>
  <c r="AJ17" i="6" s="1"/>
  <c r="AK17" i="6" s="1"/>
  <c r="AL17" i="6" s="1"/>
  <c r="AM17" i="6" s="1"/>
  <c r="AN17" i="6" s="1"/>
  <c r="AO17" i="6" s="1"/>
  <c r="AP17" i="6" s="1"/>
  <c r="AQ17" i="6" s="1"/>
  <c r="AR17" i="6" s="1"/>
  <c r="AS17" i="6" s="1"/>
  <c r="AT17" i="6" s="1"/>
  <c r="AU17" i="6" s="1"/>
  <c r="AV17" i="6" s="1"/>
  <c r="AW17" i="6" s="1"/>
  <c r="AX17" i="6" s="1"/>
  <c r="AY17" i="6" s="1"/>
  <c r="AZ17" i="6" s="1"/>
  <c r="BA17" i="6" s="1"/>
  <c r="BB17" i="6" s="1"/>
  <c r="BC17" i="6" s="1"/>
  <c r="BD17" i="6" s="1"/>
  <c r="BE17" i="6" s="1"/>
  <c r="BF17" i="6" s="1"/>
  <c r="BG17" i="6" s="1"/>
  <c r="BH17" i="6" s="1"/>
  <c r="BI17" i="6" s="1"/>
  <c r="BJ17" i="6" s="1"/>
  <c r="BK17" i="6" s="1"/>
  <c r="BL17" i="6" s="1"/>
  <c r="BM17" i="6" s="1"/>
  <c r="BN17" i="6" s="1"/>
  <c r="BO17" i="6" s="1"/>
  <c r="BP17" i="6" s="1"/>
  <c r="BQ17" i="6" s="1"/>
  <c r="BR17" i="6" s="1"/>
  <c r="BS17" i="6" s="1"/>
  <c r="BT17" i="6" s="1"/>
  <c r="BU17" i="6" s="1"/>
  <c r="BV17" i="6" s="1"/>
  <c r="BW17" i="6" s="1"/>
  <c r="BX17" i="6" s="1"/>
  <c r="BY17" i="6" s="1"/>
  <c r="BZ17" i="6" s="1"/>
  <c r="CA17" i="6" s="1"/>
  <c r="CB17" i="6" s="1"/>
  <c r="CC17" i="6" s="1"/>
  <c r="CD17" i="6" s="1"/>
  <c r="CE17" i="6" s="1"/>
  <c r="CF17" i="6" s="1"/>
  <c r="CG17" i="6" s="1"/>
  <c r="CH17" i="6" s="1"/>
  <c r="CI17" i="6" s="1"/>
  <c r="CJ17" i="6" s="1"/>
  <c r="CK17" i="6" s="1"/>
  <c r="CL17" i="6" s="1"/>
  <c r="CM17" i="6" s="1"/>
  <c r="CN17" i="6" s="1"/>
  <c r="CO17" i="6" s="1"/>
  <c r="CP17" i="6" s="1"/>
  <c r="CQ17" i="6" s="1"/>
  <c r="CR17" i="6" s="1"/>
  <c r="CS17" i="6" s="1"/>
  <c r="CT17" i="6" s="1"/>
  <c r="CU17" i="6" s="1"/>
  <c r="CV17" i="6" s="1"/>
  <c r="CW17" i="6" s="1"/>
  <c r="CX17" i="6" s="1"/>
  <c r="H22" i="18"/>
  <c r="H25" i="15"/>
  <c r="G58" i="6"/>
  <c r="G22" i="18"/>
  <c r="E24" i="15" l="1"/>
  <c r="E24" i="18" s="1"/>
  <c r="H25" i="18"/>
  <c r="F52" i="6"/>
  <c r="F61" i="6"/>
  <c r="E25" i="15"/>
  <c r="E25" i="18" s="1"/>
  <c r="I25" i="15"/>
  <c r="J25" i="15"/>
  <c r="J25" i="18" s="1"/>
  <c r="K56" i="6" s="1"/>
  <c r="F25" i="18"/>
  <c r="G56" i="6" s="1"/>
  <c r="G25" i="15"/>
  <c r="G25" i="18" s="1"/>
  <c r="H56" i="6" s="1"/>
  <c r="K25" i="15"/>
  <c r="K25" i="18" s="1"/>
  <c r="L56" i="6" s="1"/>
  <c r="E54" i="6"/>
  <c r="E55" i="6" s="1"/>
  <c r="E57" i="6" s="1"/>
  <c r="K31" i="6"/>
  <c r="K40" i="6" s="1"/>
  <c r="M29" i="6"/>
  <c r="N30" i="6" s="1"/>
  <c r="M30" i="6"/>
  <c r="G65" i="6"/>
  <c r="G67" i="6" s="1"/>
  <c r="G71" i="6" s="1"/>
  <c r="D71" i="6"/>
  <c r="D72" i="6"/>
  <c r="C20" i="14"/>
  <c r="C22" i="14" s="1"/>
  <c r="D22" i="14" s="1"/>
  <c r="E22" i="14" s="1"/>
  <c r="F22" i="14" s="1"/>
  <c r="G22" i="14" s="1"/>
  <c r="H22" i="14" s="1"/>
  <c r="I22" i="14" s="1"/>
  <c r="J22" i="14" s="1"/>
  <c r="K22" i="14" s="1"/>
  <c r="L22" i="14" s="1"/>
  <c r="M22" i="14" s="1"/>
  <c r="N22" i="14" s="1"/>
  <c r="O22" i="14" s="1"/>
  <c r="P22" i="14" s="1"/>
  <c r="Q22" i="14" s="1"/>
  <c r="R22" i="14" s="1"/>
  <c r="S22" i="14" s="1"/>
  <c r="T22" i="14" s="1"/>
  <c r="U22" i="14" s="1"/>
  <c r="V22" i="14" s="1"/>
  <c r="W22" i="14" s="1"/>
  <c r="X22" i="14" s="1"/>
  <c r="Y22" i="14" s="1"/>
  <c r="Z22" i="14" s="1"/>
  <c r="AA22" i="14" s="1"/>
  <c r="AB22" i="14" s="1"/>
  <c r="AC22" i="14" s="1"/>
  <c r="AD22" i="14" s="1"/>
  <c r="AE22" i="14" s="1"/>
  <c r="AF22" i="14" s="1"/>
  <c r="AG22" i="14" s="1"/>
  <c r="AH22" i="14" s="1"/>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BH22" i="14" s="1"/>
  <c r="BI22" i="14" s="1"/>
  <c r="BJ22" i="14" s="1"/>
  <c r="BK22" i="14" s="1"/>
  <c r="BL22" i="14" s="1"/>
  <c r="BM22" i="14" s="1"/>
  <c r="BN22" i="14" s="1"/>
  <c r="BO22" i="14" s="1"/>
  <c r="BP22" i="14" s="1"/>
  <c r="BQ22" i="14" s="1"/>
  <c r="BR22" i="14" s="1"/>
  <c r="BS22" i="14" s="1"/>
  <c r="BT22" i="14" s="1"/>
  <c r="BU22" i="14" s="1"/>
  <c r="BV22" i="14" s="1"/>
  <c r="BW22" i="14" s="1"/>
  <c r="BX22" i="14" s="1"/>
  <c r="BY22" i="14" s="1"/>
  <c r="BZ22" i="14" s="1"/>
  <c r="CA22" i="14" s="1"/>
  <c r="CB22" i="14" s="1"/>
  <c r="CC22" i="14" s="1"/>
  <c r="CD22" i="14" s="1"/>
  <c r="CE22" i="14" s="1"/>
  <c r="CF22" i="14" s="1"/>
  <c r="CG22" i="14" s="1"/>
  <c r="CH22" i="14" s="1"/>
  <c r="CI22" i="14" s="1"/>
  <c r="CJ22" i="14" s="1"/>
  <c r="CK22" i="14" s="1"/>
  <c r="CL22" i="14" s="1"/>
  <c r="CM22" i="14" s="1"/>
  <c r="CN22" i="14" s="1"/>
  <c r="CO22" i="14" s="1"/>
  <c r="CP22" i="14" s="1"/>
  <c r="CQ22" i="14" s="1"/>
  <c r="CR22" i="14" s="1"/>
  <c r="CS22" i="14" s="1"/>
  <c r="CT22" i="14" s="1"/>
  <c r="CU22" i="14" s="1"/>
  <c r="CV22" i="14" s="1"/>
  <c r="CW22" i="14" s="1"/>
  <c r="D74" i="6"/>
  <c r="D75" i="6"/>
  <c r="N39" i="6"/>
  <c r="P19" i="6"/>
  <c r="P39" i="6" s="1"/>
  <c r="M47" i="6"/>
  <c r="M70" i="6"/>
  <c r="M10" i="6"/>
  <c r="N9" i="6" s="1"/>
  <c r="L73" i="6"/>
  <c r="L22" i="18"/>
  <c r="M19" i="15"/>
  <c r="N51" i="6"/>
  <c r="O49" i="6"/>
  <c r="M19" i="18"/>
  <c r="L32" i="15"/>
  <c r="L32" i="18" s="1"/>
  <c r="M23" i="15"/>
  <c r="M23" i="18" s="1"/>
  <c r="M26" i="15"/>
  <c r="M26" i="18" s="1"/>
  <c r="M27" i="15"/>
  <c r="M27" i="18" s="1"/>
  <c r="M28" i="15"/>
  <c r="M28" i="18" s="1"/>
  <c r="M24" i="15"/>
  <c r="M24" i="18" s="1"/>
  <c r="M30" i="15"/>
  <c r="M30" i="18" s="1"/>
  <c r="M32" i="15"/>
  <c r="M32" i="18" s="1"/>
  <c r="M25" i="15"/>
  <c r="M25" i="18" s="1"/>
  <c r="M31" i="15"/>
  <c r="M31" i="18" s="1"/>
  <c r="M22" i="15"/>
  <c r="M29" i="15"/>
  <c r="M29" i="18" s="1"/>
  <c r="M52" i="6"/>
  <c r="M61" i="6"/>
  <c r="I56" i="6"/>
  <c r="I54" i="6"/>
  <c r="I55" i="6" s="1"/>
  <c r="H58" i="6"/>
  <c r="F56" i="6" l="1"/>
  <c r="L31" i="6"/>
  <c r="L40" i="6" s="1"/>
  <c r="K54" i="6"/>
  <c r="K55" i="6" s="1"/>
  <c r="K65" i="6" s="1"/>
  <c r="H54" i="6"/>
  <c r="H55" i="6" s="1"/>
  <c r="H65" i="6" s="1"/>
  <c r="H72" i="6" s="1"/>
  <c r="I25" i="18"/>
  <c r="J56" i="6" s="1"/>
  <c r="J54" i="6"/>
  <c r="J55" i="6" s="1"/>
  <c r="L54" i="6"/>
  <c r="L55" i="6" s="1"/>
  <c r="L65" i="6" s="1"/>
  <c r="L67" i="6" s="1"/>
  <c r="F58" i="6"/>
  <c r="F54" i="6"/>
  <c r="F55" i="6" s="1"/>
  <c r="E62" i="6"/>
  <c r="E65" i="6"/>
  <c r="D20" i="14" s="1"/>
  <c r="D23" i="14" s="1"/>
  <c r="E23" i="14" s="1"/>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BH23" i="14" s="1"/>
  <c r="BI23" i="14" s="1"/>
  <c r="BJ23" i="14" s="1"/>
  <c r="BK23" i="14" s="1"/>
  <c r="BL23" i="14" s="1"/>
  <c r="BM23" i="14" s="1"/>
  <c r="BN23" i="14" s="1"/>
  <c r="BO23" i="14" s="1"/>
  <c r="BP23" i="14" s="1"/>
  <c r="BQ23" i="14" s="1"/>
  <c r="BR23" i="14" s="1"/>
  <c r="BS23" i="14" s="1"/>
  <c r="BT23" i="14" s="1"/>
  <c r="BU23" i="14" s="1"/>
  <c r="BV23" i="14" s="1"/>
  <c r="BW23" i="14" s="1"/>
  <c r="BX23" i="14" s="1"/>
  <c r="BY23" i="14" s="1"/>
  <c r="BZ23" i="14" s="1"/>
  <c r="CA23" i="14" s="1"/>
  <c r="CB23" i="14" s="1"/>
  <c r="CC23" i="14" s="1"/>
  <c r="CD23" i="14" s="1"/>
  <c r="CE23" i="14" s="1"/>
  <c r="CF23" i="14" s="1"/>
  <c r="CG23" i="14" s="1"/>
  <c r="CH23" i="14" s="1"/>
  <c r="CI23" i="14" s="1"/>
  <c r="CJ23" i="14" s="1"/>
  <c r="CK23" i="14" s="1"/>
  <c r="CL23" i="14" s="1"/>
  <c r="CM23" i="14" s="1"/>
  <c r="CN23" i="14" s="1"/>
  <c r="CO23" i="14" s="1"/>
  <c r="CP23" i="14" s="1"/>
  <c r="CQ23" i="14" s="1"/>
  <c r="CR23" i="14" s="1"/>
  <c r="CS23" i="14" s="1"/>
  <c r="CT23" i="14" s="1"/>
  <c r="CU23" i="14" s="1"/>
  <c r="CV23" i="14" s="1"/>
  <c r="CW23" i="14" s="1"/>
  <c r="E53" i="6"/>
  <c r="F53" i="6" s="1"/>
  <c r="G53" i="6" s="1"/>
  <c r="N29" i="6"/>
  <c r="O29" i="6" s="1"/>
  <c r="M31" i="6"/>
  <c r="M40" i="6" s="1"/>
  <c r="G75" i="6"/>
  <c r="G72" i="6"/>
  <c r="G74" i="6"/>
  <c r="F20" i="14"/>
  <c r="F25" i="14" s="1"/>
  <c r="G25" i="14" s="1"/>
  <c r="H25" i="14" s="1"/>
  <c r="I25" i="14" s="1"/>
  <c r="J25" i="14" s="1"/>
  <c r="K25" i="14" s="1"/>
  <c r="L25" i="14" s="1"/>
  <c r="M25" i="14" s="1"/>
  <c r="N25" i="14" s="1"/>
  <c r="O25" i="14" s="1"/>
  <c r="P25" i="14" s="1"/>
  <c r="Q25" i="14" s="1"/>
  <c r="R25" i="14" s="1"/>
  <c r="S25" i="14" s="1"/>
  <c r="T25" i="14" s="1"/>
  <c r="U25" i="14" s="1"/>
  <c r="V25" i="14" s="1"/>
  <c r="W25" i="14" s="1"/>
  <c r="X25" i="14" s="1"/>
  <c r="Y25" i="14" s="1"/>
  <c r="Z25" i="14" s="1"/>
  <c r="AA25" i="14" s="1"/>
  <c r="AB25" i="14" s="1"/>
  <c r="AC25" i="14" s="1"/>
  <c r="AD25" i="14" s="1"/>
  <c r="AE25" i="14" s="1"/>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F25" i="14" s="1"/>
  <c r="BG25" i="14" s="1"/>
  <c r="BH25" i="14" s="1"/>
  <c r="BI25" i="14" s="1"/>
  <c r="BJ25" i="14" s="1"/>
  <c r="BK25" i="14" s="1"/>
  <c r="BL25" i="14" s="1"/>
  <c r="BM25" i="14" s="1"/>
  <c r="BN25" i="14" s="1"/>
  <c r="BO25" i="14" s="1"/>
  <c r="BP25" i="14" s="1"/>
  <c r="BQ25" i="14" s="1"/>
  <c r="BR25" i="14" s="1"/>
  <c r="BS25" i="14" s="1"/>
  <c r="BT25" i="14" s="1"/>
  <c r="BU25" i="14" s="1"/>
  <c r="BV25" i="14" s="1"/>
  <c r="BW25" i="14" s="1"/>
  <c r="BX25" i="14" s="1"/>
  <c r="BY25" i="14" s="1"/>
  <c r="BZ25" i="14" s="1"/>
  <c r="CA25" i="14" s="1"/>
  <c r="CB25" i="14" s="1"/>
  <c r="CC25" i="14" s="1"/>
  <c r="CD25" i="14" s="1"/>
  <c r="CE25" i="14" s="1"/>
  <c r="CF25" i="14" s="1"/>
  <c r="CG25" i="14" s="1"/>
  <c r="CH25" i="14" s="1"/>
  <c r="CI25" i="14" s="1"/>
  <c r="CJ25" i="14" s="1"/>
  <c r="CK25" i="14" s="1"/>
  <c r="CL25" i="14" s="1"/>
  <c r="CM25" i="14" s="1"/>
  <c r="CN25" i="14" s="1"/>
  <c r="CO25" i="14" s="1"/>
  <c r="CP25" i="14" s="1"/>
  <c r="CQ25" i="14" s="1"/>
  <c r="CR25" i="14" s="1"/>
  <c r="CS25" i="14" s="1"/>
  <c r="CT25" i="14" s="1"/>
  <c r="CU25" i="14" s="1"/>
  <c r="CV25" i="14" s="1"/>
  <c r="CW25" i="14" s="1"/>
  <c r="Q19" i="6"/>
  <c r="R19" i="6" s="1"/>
  <c r="N10" i="6"/>
  <c r="O9" i="6" s="1"/>
  <c r="N70" i="6"/>
  <c r="N47" i="6"/>
  <c r="M73" i="6"/>
  <c r="I65" i="6"/>
  <c r="H20" i="14" s="1"/>
  <c r="H27" i="14" s="1"/>
  <c r="I27" i="14" s="1"/>
  <c r="J27" i="14" s="1"/>
  <c r="K27" i="14" s="1"/>
  <c r="L27" i="14" s="1"/>
  <c r="M27" i="14" s="1"/>
  <c r="N27" i="14" s="1"/>
  <c r="O27" i="14" s="1"/>
  <c r="P27" i="14" s="1"/>
  <c r="Q27" i="14" s="1"/>
  <c r="R27" i="14" s="1"/>
  <c r="S27" i="14" s="1"/>
  <c r="T27" i="14" s="1"/>
  <c r="U27" i="14" s="1"/>
  <c r="V27" i="14" s="1"/>
  <c r="W27" i="14" s="1"/>
  <c r="X27" i="14" s="1"/>
  <c r="Y27" i="14" s="1"/>
  <c r="Z27" i="14" s="1"/>
  <c r="AA27" i="14" s="1"/>
  <c r="AB27" i="14" s="1"/>
  <c r="AC27" i="14" s="1"/>
  <c r="AD27" i="14" s="1"/>
  <c r="AE27" i="14" s="1"/>
  <c r="AF27" i="14" s="1"/>
  <c r="AG27" i="14" s="1"/>
  <c r="AH27" i="14" s="1"/>
  <c r="AI27" i="14" s="1"/>
  <c r="AJ27" i="14" s="1"/>
  <c r="AK27" i="14" s="1"/>
  <c r="AL27" i="14" s="1"/>
  <c r="AM27" i="14" s="1"/>
  <c r="AN27" i="14" s="1"/>
  <c r="AO27" i="14" s="1"/>
  <c r="AP27" i="14" s="1"/>
  <c r="AQ27" i="14" s="1"/>
  <c r="AR27" i="14" s="1"/>
  <c r="AS27" i="14" s="1"/>
  <c r="AT27" i="14" s="1"/>
  <c r="AU27" i="14" s="1"/>
  <c r="AV27" i="14" s="1"/>
  <c r="AW27" i="14" s="1"/>
  <c r="AX27" i="14" s="1"/>
  <c r="AY27" i="14" s="1"/>
  <c r="AZ27" i="14" s="1"/>
  <c r="BA27" i="14" s="1"/>
  <c r="BB27" i="14" s="1"/>
  <c r="BC27" i="14" s="1"/>
  <c r="BD27" i="14" s="1"/>
  <c r="BE27" i="14" s="1"/>
  <c r="BF27" i="14" s="1"/>
  <c r="BG27" i="14" s="1"/>
  <c r="BH27" i="14" s="1"/>
  <c r="BI27" i="14" s="1"/>
  <c r="BJ27" i="14" s="1"/>
  <c r="BK27" i="14" s="1"/>
  <c r="BL27" i="14" s="1"/>
  <c r="BM27" i="14" s="1"/>
  <c r="BN27" i="14" s="1"/>
  <c r="BO27" i="14" s="1"/>
  <c r="BP27" i="14" s="1"/>
  <c r="BQ27" i="14" s="1"/>
  <c r="BR27" i="14" s="1"/>
  <c r="BS27" i="14" s="1"/>
  <c r="BT27" i="14" s="1"/>
  <c r="BU27" i="14" s="1"/>
  <c r="BV27" i="14" s="1"/>
  <c r="BW27" i="14" s="1"/>
  <c r="BX27" i="14" s="1"/>
  <c r="BY27" i="14" s="1"/>
  <c r="BZ27" i="14" s="1"/>
  <c r="CA27" i="14" s="1"/>
  <c r="CB27" i="14" s="1"/>
  <c r="CC27" i="14" s="1"/>
  <c r="CD27" i="14" s="1"/>
  <c r="CE27" i="14" s="1"/>
  <c r="CF27" i="14" s="1"/>
  <c r="CG27" i="14" s="1"/>
  <c r="CH27" i="14" s="1"/>
  <c r="CI27" i="14" s="1"/>
  <c r="CJ27" i="14" s="1"/>
  <c r="CK27" i="14" s="1"/>
  <c r="CL27" i="14" s="1"/>
  <c r="CM27" i="14" s="1"/>
  <c r="CN27" i="14" s="1"/>
  <c r="CO27" i="14" s="1"/>
  <c r="CP27" i="14" s="1"/>
  <c r="CQ27" i="14" s="1"/>
  <c r="CR27" i="14" s="1"/>
  <c r="CS27" i="14" s="1"/>
  <c r="CT27" i="14" s="1"/>
  <c r="CU27" i="14" s="1"/>
  <c r="CV27" i="14" s="1"/>
  <c r="CW27" i="14" s="1"/>
  <c r="M56" i="6"/>
  <c r="N19" i="18"/>
  <c r="N19" i="15"/>
  <c r="P49" i="6"/>
  <c r="O51" i="6"/>
  <c r="N61" i="6"/>
  <c r="N52" i="6"/>
  <c r="M22" i="18"/>
  <c r="N32" i="15"/>
  <c r="N32" i="18" s="1"/>
  <c r="N31" i="15"/>
  <c r="N31" i="18" s="1"/>
  <c r="N30" i="15"/>
  <c r="N30" i="18" s="1"/>
  <c r="N22" i="15"/>
  <c r="M33" i="15"/>
  <c r="M33" i="18" s="1"/>
  <c r="N23" i="15"/>
  <c r="N23" i="18" s="1"/>
  <c r="N25" i="15"/>
  <c r="N25" i="18" s="1"/>
  <c r="N27" i="15"/>
  <c r="N27" i="18" s="1"/>
  <c r="N26" i="15"/>
  <c r="N26" i="18" s="1"/>
  <c r="N28" i="15"/>
  <c r="N28" i="18" s="1"/>
  <c r="N29" i="15"/>
  <c r="N29" i="18" s="1"/>
  <c r="N24" i="15"/>
  <c r="N24" i="18" s="1"/>
  <c r="N33" i="15"/>
  <c r="N33" i="18" s="1"/>
  <c r="M54" i="6"/>
  <c r="M55" i="6" s="1"/>
  <c r="F65" i="6" l="1"/>
  <c r="E20" i="14" s="1"/>
  <c r="E24" i="14" s="1"/>
  <c r="F24" i="14" s="1"/>
  <c r="G24" i="14" s="1"/>
  <c r="H24" i="14" s="1"/>
  <c r="I24" i="14" s="1"/>
  <c r="J24" i="14" s="1"/>
  <c r="K24" i="14" s="1"/>
  <c r="L24" i="14" s="1"/>
  <c r="M24" i="14" s="1"/>
  <c r="N24" i="14" s="1"/>
  <c r="O24" i="14" s="1"/>
  <c r="P24" i="14" s="1"/>
  <c r="Q24" i="14" s="1"/>
  <c r="R24" i="14" s="1"/>
  <c r="S24" i="14" s="1"/>
  <c r="T24" i="14" s="1"/>
  <c r="U24" i="14" s="1"/>
  <c r="V24" i="14" s="1"/>
  <c r="W24" i="14" s="1"/>
  <c r="X24" i="14" s="1"/>
  <c r="Y24" i="14" s="1"/>
  <c r="Z24" i="14" s="1"/>
  <c r="AA24" i="14" s="1"/>
  <c r="AB24" i="14" s="1"/>
  <c r="AC24" i="14" s="1"/>
  <c r="AD24" i="14" s="1"/>
  <c r="AE24" i="14" s="1"/>
  <c r="AF24" i="14" s="1"/>
  <c r="AG24" i="14" s="1"/>
  <c r="AH24" i="14" s="1"/>
  <c r="AI24" i="14" s="1"/>
  <c r="AJ24" i="14" s="1"/>
  <c r="AK24" i="14" s="1"/>
  <c r="AL24" i="14" s="1"/>
  <c r="AM24" i="14" s="1"/>
  <c r="AN24" i="14" s="1"/>
  <c r="AO24" i="14" s="1"/>
  <c r="AP24" i="14" s="1"/>
  <c r="AQ24" i="14" s="1"/>
  <c r="AR24" i="14" s="1"/>
  <c r="AS24" i="14" s="1"/>
  <c r="AT24" i="14" s="1"/>
  <c r="AU24" i="14" s="1"/>
  <c r="AV24" i="14" s="1"/>
  <c r="AW24" i="14" s="1"/>
  <c r="AX24" i="14" s="1"/>
  <c r="AY24" i="14" s="1"/>
  <c r="AZ24" i="14" s="1"/>
  <c r="BA24" i="14" s="1"/>
  <c r="BB24" i="14" s="1"/>
  <c r="BC24" i="14" s="1"/>
  <c r="BD24" i="14" s="1"/>
  <c r="BE24" i="14" s="1"/>
  <c r="BF24" i="14" s="1"/>
  <c r="BG24" i="14" s="1"/>
  <c r="BH24" i="14" s="1"/>
  <c r="BI24" i="14" s="1"/>
  <c r="BJ24" i="14" s="1"/>
  <c r="BK24" i="14" s="1"/>
  <c r="BL24" i="14" s="1"/>
  <c r="BM24" i="14" s="1"/>
  <c r="BN24" i="14" s="1"/>
  <c r="BO24" i="14" s="1"/>
  <c r="BP24" i="14" s="1"/>
  <c r="BQ24" i="14" s="1"/>
  <c r="BR24" i="14" s="1"/>
  <c r="BS24" i="14" s="1"/>
  <c r="BT24" i="14" s="1"/>
  <c r="BU24" i="14" s="1"/>
  <c r="BV24" i="14" s="1"/>
  <c r="BW24" i="14" s="1"/>
  <c r="BX24" i="14" s="1"/>
  <c r="BY24" i="14" s="1"/>
  <c r="BZ24" i="14" s="1"/>
  <c r="CA24" i="14" s="1"/>
  <c r="CB24" i="14" s="1"/>
  <c r="CC24" i="14" s="1"/>
  <c r="CD24" i="14" s="1"/>
  <c r="CE24" i="14" s="1"/>
  <c r="CF24" i="14" s="1"/>
  <c r="CG24" i="14" s="1"/>
  <c r="CH24" i="14" s="1"/>
  <c r="CI24" i="14" s="1"/>
  <c r="CJ24" i="14" s="1"/>
  <c r="CK24" i="14" s="1"/>
  <c r="CL24" i="14" s="1"/>
  <c r="CM24" i="14" s="1"/>
  <c r="CN24" i="14" s="1"/>
  <c r="CO24" i="14" s="1"/>
  <c r="CP24" i="14" s="1"/>
  <c r="CQ24" i="14" s="1"/>
  <c r="CR24" i="14" s="1"/>
  <c r="CS24" i="14" s="1"/>
  <c r="CT24" i="14" s="1"/>
  <c r="CU24" i="14" s="1"/>
  <c r="CV24" i="14" s="1"/>
  <c r="CW24" i="14" s="1"/>
  <c r="K67" i="6"/>
  <c r="K72" i="6"/>
  <c r="K75" i="6"/>
  <c r="J20" i="14"/>
  <c r="J29" i="14" s="1"/>
  <c r="K29" i="14" s="1"/>
  <c r="L29" i="14" s="1"/>
  <c r="M29" i="14" s="1"/>
  <c r="N29" i="14" s="1"/>
  <c r="O29" i="14" s="1"/>
  <c r="P29" i="14" s="1"/>
  <c r="Q29" i="14" s="1"/>
  <c r="R29" i="14" s="1"/>
  <c r="S29" i="14" s="1"/>
  <c r="T29" i="14" s="1"/>
  <c r="U29" i="14" s="1"/>
  <c r="V29" i="14" s="1"/>
  <c r="W29" i="14" s="1"/>
  <c r="X29" i="14" s="1"/>
  <c r="Y29" i="14" s="1"/>
  <c r="Z29" i="14" s="1"/>
  <c r="AA29" i="14" s="1"/>
  <c r="AB29" i="14" s="1"/>
  <c r="AC29" i="14" s="1"/>
  <c r="AD29" i="14" s="1"/>
  <c r="AE29" i="14" s="1"/>
  <c r="AF29" i="14" s="1"/>
  <c r="AG29" i="14" s="1"/>
  <c r="AH29" i="14" s="1"/>
  <c r="AI29" i="14" s="1"/>
  <c r="AJ29" i="14" s="1"/>
  <c r="AK29" i="14" s="1"/>
  <c r="AL29" i="14" s="1"/>
  <c r="AM29" i="14" s="1"/>
  <c r="AN29" i="14" s="1"/>
  <c r="AO29" i="14" s="1"/>
  <c r="AP29" i="14" s="1"/>
  <c r="AQ29" i="14" s="1"/>
  <c r="AR29" i="14" s="1"/>
  <c r="AS29" i="14" s="1"/>
  <c r="AT29" i="14" s="1"/>
  <c r="AU29" i="14" s="1"/>
  <c r="AV29" i="14" s="1"/>
  <c r="AW29" i="14" s="1"/>
  <c r="AX29" i="14" s="1"/>
  <c r="AY29" i="14" s="1"/>
  <c r="AZ29" i="14" s="1"/>
  <c r="BA29" i="14" s="1"/>
  <c r="BB29" i="14" s="1"/>
  <c r="BC29" i="14" s="1"/>
  <c r="BD29" i="14" s="1"/>
  <c r="BE29" i="14" s="1"/>
  <c r="BF29" i="14" s="1"/>
  <c r="BG29" i="14" s="1"/>
  <c r="BH29" i="14" s="1"/>
  <c r="BI29" i="14" s="1"/>
  <c r="BJ29" i="14" s="1"/>
  <c r="BK29" i="14" s="1"/>
  <c r="BL29" i="14" s="1"/>
  <c r="BM29" i="14" s="1"/>
  <c r="BN29" i="14" s="1"/>
  <c r="BO29" i="14" s="1"/>
  <c r="BP29" i="14" s="1"/>
  <c r="BQ29" i="14" s="1"/>
  <c r="BR29" i="14" s="1"/>
  <c r="BS29" i="14" s="1"/>
  <c r="BT29" i="14" s="1"/>
  <c r="BU29" i="14" s="1"/>
  <c r="BV29" i="14" s="1"/>
  <c r="BW29" i="14" s="1"/>
  <c r="BX29" i="14" s="1"/>
  <c r="BY29" i="14" s="1"/>
  <c r="BZ29" i="14" s="1"/>
  <c r="CA29" i="14" s="1"/>
  <c r="CB29" i="14" s="1"/>
  <c r="CC29" i="14" s="1"/>
  <c r="CD29" i="14" s="1"/>
  <c r="CE29" i="14" s="1"/>
  <c r="CF29" i="14" s="1"/>
  <c r="CG29" i="14" s="1"/>
  <c r="CH29" i="14" s="1"/>
  <c r="CI29" i="14" s="1"/>
  <c r="CJ29" i="14" s="1"/>
  <c r="CK29" i="14" s="1"/>
  <c r="CL29" i="14" s="1"/>
  <c r="CM29" i="14" s="1"/>
  <c r="CN29" i="14" s="1"/>
  <c r="CO29" i="14" s="1"/>
  <c r="CP29" i="14" s="1"/>
  <c r="CQ29" i="14" s="1"/>
  <c r="CR29" i="14" s="1"/>
  <c r="CS29" i="14" s="1"/>
  <c r="CT29" i="14" s="1"/>
  <c r="CU29" i="14" s="1"/>
  <c r="CV29" i="14" s="1"/>
  <c r="CW29" i="14" s="1"/>
  <c r="F75" i="6"/>
  <c r="H53" i="6"/>
  <c r="I53" i="6" s="1"/>
  <c r="J53" i="6" s="1"/>
  <c r="K53" i="6" s="1"/>
  <c r="L53" i="6" s="1"/>
  <c r="M53" i="6" s="1"/>
  <c r="O30" i="6"/>
  <c r="F62" i="6"/>
  <c r="G62" i="6" s="1"/>
  <c r="H62" i="6" s="1"/>
  <c r="I62" i="6" s="1"/>
  <c r="J62" i="6" s="1"/>
  <c r="K62" i="6" s="1"/>
  <c r="L62" i="6" s="1"/>
  <c r="M62" i="6" s="1"/>
  <c r="F67" i="6"/>
  <c r="F71" i="6" s="1"/>
  <c r="J65" i="6"/>
  <c r="F57" i="6"/>
  <c r="F74" i="6"/>
  <c r="E67" i="6"/>
  <c r="E75" i="6"/>
  <c r="E72" i="6"/>
  <c r="N31" i="6"/>
  <c r="N40" i="6" s="1"/>
  <c r="Q39" i="6"/>
  <c r="G20" i="14"/>
  <c r="G26" i="14" s="1"/>
  <c r="H75" i="6"/>
  <c r="P29" i="6"/>
  <c r="P30" i="6"/>
  <c r="N73" i="6"/>
  <c r="I75" i="6"/>
  <c r="N56" i="6"/>
  <c r="I72" i="6"/>
  <c r="I67" i="6"/>
  <c r="I74" i="6" s="1"/>
  <c r="N54" i="6"/>
  <c r="N55" i="6" s="1"/>
  <c r="O10" i="6"/>
  <c r="P9" i="6" s="1"/>
  <c r="O70" i="6"/>
  <c r="O47" i="6"/>
  <c r="M65" i="6"/>
  <c r="M72" i="6" s="1"/>
  <c r="O61" i="6"/>
  <c r="O52" i="6"/>
  <c r="Q49" i="6"/>
  <c r="O19" i="15"/>
  <c r="P51" i="6"/>
  <c r="O19" i="18"/>
  <c r="O31" i="15"/>
  <c r="O31" i="18" s="1"/>
  <c r="O24" i="15"/>
  <c r="O24" i="18" s="1"/>
  <c r="O22" i="15"/>
  <c r="O33" i="15"/>
  <c r="O33" i="18" s="1"/>
  <c r="N34" i="15"/>
  <c r="N34" i="18" s="1"/>
  <c r="O26" i="15"/>
  <c r="O26" i="18" s="1"/>
  <c r="O28" i="15"/>
  <c r="O28" i="18" s="1"/>
  <c r="O25" i="15"/>
  <c r="O25" i="18" s="1"/>
  <c r="O32" i="15"/>
  <c r="O32" i="18" s="1"/>
  <c r="O27" i="15"/>
  <c r="O27" i="18" s="1"/>
  <c r="O30" i="15"/>
  <c r="O30" i="18" s="1"/>
  <c r="O23" i="15"/>
  <c r="O23" i="18" s="1"/>
  <c r="O29" i="15"/>
  <c r="O29" i="18" s="1"/>
  <c r="O34" i="15"/>
  <c r="O34" i="18" s="1"/>
  <c r="L74" i="6"/>
  <c r="L71" i="6"/>
  <c r="N22" i="18"/>
  <c r="L72" i="6"/>
  <c r="K20" i="14"/>
  <c r="K30" i="14" s="1"/>
  <c r="L30" i="14" s="1"/>
  <c r="M30" i="14" s="1"/>
  <c r="N30" i="14" s="1"/>
  <c r="O30" i="14" s="1"/>
  <c r="P30" i="14" s="1"/>
  <c r="Q30" i="14" s="1"/>
  <c r="R30" i="14" s="1"/>
  <c r="S30" i="14" s="1"/>
  <c r="T30" i="14" s="1"/>
  <c r="U30" i="14" s="1"/>
  <c r="V30" i="14" s="1"/>
  <c r="W30" i="14" s="1"/>
  <c r="X30" i="14" s="1"/>
  <c r="Y30" i="14" s="1"/>
  <c r="Z30" i="14" s="1"/>
  <c r="AA30" i="14" s="1"/>
  <c r="AB30" i="14" s="1"/>
  <c r="AC30" i="14" s="1"/>
  <c r="AD30" i="14" s="1"/>
  <c r="AE30" i="14" s="1"/>
  <c r="AF30" i="14" s="1"/>
  <c r="AG30" i="14" s="1"/>
  <c r="AH30" i="14" s="1"/>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BG30" i="14" s="1"/>
  <c r="BH30" i="14" s="1"/>
  <c r="BI30" i="14" s="1"/>
  <c r="BJ30" i="14" s="1"/>
  <c r="BK30" i="14" s="1"/>
  <c r="BL30" i="14" s="1"/>
  <c r="BM30" i="14" s="1"/>
  <c r="BN30" i="14" s="1"/>
  <c r="BO30" i="14" s="1"/>
  <c r="BP30" i="14" s="1"/>
  <c r="BQ30" i="14" s="1"/>
  <c r="BR30" i="14" s="1"/>
  <c r="BS30" i="14" s="1"/>
  <c r="BT30" i="14" s="1"/>
  <c r="BU30" i="14" s="1"/>
  <c r="BV30" i="14" s="1"/>
  <c r="BW30" i="14" s="1"/>
  <c r="BX30" i="14" s="1"/>
  <c r="BY30" i="14" s="1"/>
  <c r="BZ30" i="14" s="1"/>
  <c r="CA30" i="14" s="1"/>
  <c r="CB30" i="14" s="1"/>
  <c r="CC30" i="14" s="1"/>
  <c r="CD30" i="14" s="1"/>
  <c r="CE30" i="14" s="1"/>
  <c r="CF30" i="14" s="1"/>
  <c r="CG30" i="14" s="1"/>
  <c r="CH30" i="14" s="1"/>
  <c r="CI30" i="14" s="1"/>
  <c r="CJ30" i="14" s="1"/>
  <c r="CK30" i="14" s="1"/>
  <c r="CL30" i="14" s="1"/>
  <c r="CM30" i="14" s="1"/>
  <c r="CN30" i="14" s="1"/>
  <c r="CO30" i="14" s="1"/>
  <c r="CP30" i="14" s="1"/>
  <c r="CQ30" i="14" s="1"/>
  <c r="CR30" i="14" s="1"/>
  <c r="CS30" i="14" s="1"/>
  <c r="CT30" i="14" s="1"/>
  <c r="CU30" i="14" s="1"/>
  <c r="CV30" i="14" s="1"/>
  <c r="CW30" i="14" s="1"/>
  <c r="L75" i="6"/>
  <c r="R39" i="6"/>
  <c r="S19" i="6"/>
  <c r="F72" i="6" l="1"/>
  <c r="K74" i="6"/>
  <c r="K71" i="6"/>
  <c r="I20" i="14"/>
  <c r="I28" i="14" s="1"/>
  <c r="J28" i="14" s="1"/>
  <c r="K28" i="14" s="1"/>
  <c r="L28" i="14" s="1"/>
  <c r="M28" i="14" s="1"/>
  <c r="N28" i="14" s="1"/>
  <c r="O28" i="14" s="1"/>
  <c r="P28" i="14" s="1"/>
  <c r="Q28" i="14" s="1"/>
  <c r="R28" i="14" s="1"/>
  <c r="S28" i="14" s="1"/>
  <c r="T28" i="14" s="1"/>
  <c r="U28" i="14" s="1"/>
  <c r="V28" i="14" s="1"/>
  <c r="W28" i="14" s="1"/>
  <c r="X28" i="14" s="1"/>
  <c r="Y28" i="14" s="1"/>
  <c r="Z28" i="14" s="1"/>
  <c r="AA28" i="14" s="1"/>
  <c r="AB28" i="14" s="1"/>
  <c r="AC28" i="14" s="1"/>
  <c r="AD28" i="14" s="1"/>
  <c r="AE28" i="14" s="1"/>
  <c r="AF28" i="14" s="1"/>
  <c r="AG28" i="14" s="1"/>
  <c r="AH28" i="14" s="1"/>
  <c r="AI28" i="14" s="1"/>
  <c r="AJ28" i="14" s="1"/>
  <c r="AK28" i="14" s="1"/>
  <c r="AL28" i="14" s="1"/>
  <c r="AM28" i="14" s="1"/>
  <c r="AN28" i="14" s="1"/>
  <c r="AO28" i="14" s="1"/>
  <c r="AP28" i="14" s="1"/>
  <c r="AQ28" i="14" s="1"/>
  <c r="AR28" i="14" s="1"/>
  <c r="AS28" i="14" s="1"/>
  <c r="AT28" i="14" s="1"/>
  <c r="AU28" i="14" s="1"/>
  <c r="AV28" i="14" s="1"/>
  <c r="AW28" i="14" s="1"/>
  <c r="AX28" i="14" s="1"/>
  <c r="AY28" i="14" s="1"/>
  <c r="AZ28" i="14" s="1"/>
  <c r="BA28" i="14" s="1"/>
  <c r="BB28" i="14" s="1"/>
  <c r="BC28" i="14" s="1"/>
  <c r="BD28" i="14" s="1"/>
  <c r="BE28" i="14" s="1"/>
  <c r="BF28" i="14" s="1"/>
  <c r="BG28" i="14" s="1"/>
  <c r="BH28" i="14" s="1"/>
  <c r="BI28" i="14" s="1"/>
  <c r="BJ28" i="14" s="1"/>
  <c r="BK28" i="14" s="1"/>
  <c r="BL28" i="14" s="1"/>
  <c r="BM28" i="14" s="1"/>
  <c r="BN28" i="14" s="1"/>
  <c r="BO28" i="14" s="1"/>
  <c r="BP28" i="14" s="1"/>
  <c r="BQ28" i="14" s="1"/>
  <c r="BR28" i="14" s="1"/>
  <c r="BS28" i="14" s="1"/>
  <c r="BT28" i="14" s="1"/>
  <c r="BU28" i="14" s="1"/>
  <c r="BV28" i="14" s="1"/>
  <c r="BW28" i="14" s="1"/>
  <c r="BX28" i="14" s="1"/>
  <c r="BY28" i="14" s="1"/>
  <c r="BZ28" i="14" s="1"/>
  <c r="CA28" i="14" s="1"/>
  <c r="CB28" i="14" s="1"/>
  <c r="CC28" i="14" s="1"/>
  <c r="CD28" i="14" s="1"/>
  <c r="CE28" i="14" s="1"/>
  <c r="CF28" i="14" s="1"/>
  <c r="CG28" i="14" s="1"/>
  <c r="CH28" i="14" s="1"/>
  <c r="CI28" i="14" s="1"/>
  <c r="CJ28" i="14" s="1"/>
  <c r="CK28" i="14" s="1"/>
  <c r="CL28" i="14" s="1"/>
  <c r="CM28" i="14" s="1"/>
  <c r="CN28" i="14" s="1"/>
  <c r="CO28" i="14" s="1"/>
  <c r="CP28" i="14" s="1"/>
  <c r="CQ28" i="14" s="1"/>
  <c r="CR28" i="14" s="1"/>
  <c r="CS28" i="14" s="1"/>
  <c r="CT28" i="14" s="1"/>
  <c r="CU28" i="14" s="1"/>
  <c r="CV28" i="14" s="1"/>
  <c r="CW28" i="14" s="1"/>
  <c r="J72" i="6"/>
  <c r="J67" i="6"/>
  <c r="J75" i="6"/>
  <c r="E74" i="6"/>
  <c r="E71" i="6"/>
  <c r="E68" i="6"/>
  <c r="F68" i="6" s="1"/>
  <c r="G68" i="6" s="1"/>
  <c r="O31" i="6"/>
  <c r="O40" i="6" s="1"/>
  <c r="Q30" i="6"/>
  <c r="Q29" i="6"/>
  <c r="N65" i="6"/>
  <c r="N72" i="6" s="1"/>
  <c r="N62" i="6"/>
  <c r="I71" i="6"/>
  <c r="N53" i="6"/>
  <c r="O54" i="6"/>
  <c r="O55" i="6" s="1"/>
  <c r="P70" i="6"/>
  <c r="P47" i="6"/>
  <c r="P10" i="6"/>
  <c r="Q9" i="6" s="1"/>
  <c r="O73" i="6"/>
  <c r="O56" i="6"/>
  <c r="L20" i="14"/>
  <c r="L31" i="14" s="1"/>
  <c r="M31" i="14" s="1"/>
  <c r="N31" i="14" s="1"/>
  <c r="O31" i="14" s="1"/>
  <c r="P31" i="14" s="1"/>
  <c r="Q31" i="14" s="1"/>
  <c r="R31" i="14" s="1"/>
  <c r="S31" i="14" s="1"/>
  <c r="T31" i="14" s="1"/>
  <c r="U31" i="14" s="1"/>
  <c r="V31" i="14" s="1"/>
  <c r="W31" i="14" s="1"/>
  <c r="X31" i="14" s="1"/>
  <c r="Y31" i="14" s="1"/>
  <c r="Z31" i="14" s="1"/>
  <c r="AA31" i="14" s="1"/>
  <c r="AB31" i="14" s="1"/>
  <c r="AC31" i="14" s="1"/>
  <c r="AD31" i="14" s="1"/>
  <c r="AE31" i="14" s="1"/>
  <c r="AF31" i="14" s="1"/>
  <c r="AG31" i="14" s="1"/>
  <c r="AH31" i="14" s="1"/>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BH31" i="14" s="1"/>
  <c r="BI31" i="14" s="1"/>
  <c r="BJ31" i="14" s="1"/>
  <c r="BK31" i="14" s="1"/>
  <c r="BL31" i="14" s="1"/>
  <c r="BM31" i="14" s="1"/>
  <c r="BN31" i="14" s="1"/>
  <c r="BO31" i="14" s="1"/>
  <c r="BP31" i="14" s="1"/>
  <c r="BQ31" i="14" s="1"/>
  <c r="BR31" i="14" s="1"/>
  <c r="BS31" i="14" s="1"/>
  <c r="BT31" i="14" s="1"/>
  <c r="BU31" i="14" s="1"/>
  <c r="BV31" i="14" s="1"/>
  <c r="BW31" i="14" s="1"/>
  <c r="BX31" i="14" s="1"/>
  <c r="BY31" i="14" s="1"/>
  <c r="BZ31" i="14" s="1"/>
  <c r="CA31" i="14" s="1"/>
  <c r="CB31" i="14" s="1"/>
  <c r="CC31" i="14" s="1"/>
  <c r="CD31" i="14" s="1"/>
  <c r="CE31" i="14" s="1"/>
  <c r="CF31" i="14" s="1"/>
  <c r="CG31" i="14" s="1"/>
  <c r="CH31" i="14" s="1"/>
  <c r="CI31" i="14" s="1"/>
  <c r="CJ31" i="14" s="1"/>
  <c r="CK31" i="14" s="1"/>
  <c r="CL31" i="14" s="1"/>
  <c r="CM31" i="14" s="1"/>
  <c r="CN31" i="14" s="1"/>
  <c r="CO31" i="14" s="1"/>
  <c r="CP31" i="14" s="1"/>
  <c r="CQ31" i="14" s="1"/>
  <c r="CR31" i="14" s="1"/>
  <c r="CS31" i="14" s="1"/>
  <c r="CT31" i="14" s="1"/>
  <c r="CU31" i="14" s="1"/>
  <c r="CV31" i="14" s="1"/>
  <c r="CW31" i="14" s="1"/>
  <c r="M75" i="6"/>
  <c r="M67" i="6"/>
  <c r="M74" i="6" s="1"/>
  <c r="P19" i="15"/>
  <c r="P19" i="18"/>
  <c r="R49" i="6"/>
  <c r="Q51" i="6"/>
  <c r="P52" i="6"/>
  <c r="P61" i="6"/>
  <c r="P35" i="15"/>
  <c r="P35" i="18" s="1"/>
  <c r="P33" i="15"/>
  <c r="P33" i="18" s="1"/>
  <c r="P26" i="15"/>
  <c r="P26" i="18" s="1"/>
  <c r="P23" i="15"/>
  <c r="P23" i="18" s="1"/>
  <c r="P29" i="15"/>
  <c r="P29" i="18" s="1"/>
  <c r="P24" i="15"/>
  <c r="P24" i="18" s="1"/>
  <c r="P31" i="15"/>
  <c r="P31" i="18" s="1"/>
  <c r="O35" i="15"/>
  <c r="O35" i="18" s="1"/>
  <c r="P34" i="15"/>
  <c r="P34" i="18" s="1"/>
  <c r="P25" i="15"/>
  <c r="P25" i="18" s="1"/>
  <c r="P30" i="15"/>
  <c r="P30" i="18" s="1"/>
  <c r="P32" i="15"/>
  <c r="P32" i="18" s="1"/>
  <c r="P22" i="15"/>
  <c r="P27" i="15"/>
  <c r="P27" i="18" s="1"/>
  <c r="P28" i="15"/>
  <c r="P28" i="18" s="1"/>
  <c r="O22" i="18"/>
  <c r="H26" i="14"/>
  <c r="I26" i="14" s="1"/>
  <c r="J26" i="14" s="1"/>
  <c r="K26" i="14" s="1"/>
  <c r="L26" i="14" s="1"/>
  <c r="M26" i="14" s="1"/>
  <c r="H66" i="6"/>
  <c r="H67" i="6" s="1"/>
  <c r="S39" i="6"/>
  <c r="T19" i="6"/>
  <c r="J74" i="6" l="1"/>
  <c r="J71" i="6"/>
  <c r="P31" i="6"/>
  <c r="P40" i="6" s="1"/>
  <c r="R30" i="6"/>
  <c r="R29" i="6"/>
  <c r="N75" i="6"/>
  <c r="M20" i="14"/>
  <c r="M32" i="14" s="1"/>
  <c r="N32" i="14" s="1"/>
  <c r="O32" i="14" s="1"/>
  <c r="P32" i="14" s="1"/>
  <c r="Q32" i="14" s="1"/>
  <c r="R32" i="14" s="1"/>
  <c r="S32" i="14" s="1"/>
  <c r="T32" i="14" s="1"/>
  <c r="U32" i="14" s="1"/>
  <c r="V32" i="14" s="1"/>
  <c r="W32" i="14" s="1"/>
  <c r="X32" i="14" s="1"/>
  <c r="Y32" i="14" s="1"/>
  <c r="Z32" i="14" s="1"/>
  <c r="AA32" i="14" s="1"/>
  <c r="AB32" i="14" s="1"/>
  <c r="AC32" i="14" s="1"/>
  <c r="AD32" i="14" s="1"/>
  <c r="AE32" i="14" s="1"/>
  <c r="AF32" i="14" s="1"/>
  <c r="AG32" i="14" s="1"/>
  <c r="AH32" i="14" s="1"/>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BG32" i="14" s="1"/>
  <c r="BH32" i="14" s="1"/>
  <c r="BI32" i="14" s="1"/>
  <c r="BJ32" i="14" s="1"/>
  <c r="BK32" i="14" s="1"/>
  <c r="BL32" i="14" s="1"/>
  <c r="BM32" i="14" s="1"/>
  <c r="BN32" i="14" s="1"/>
  <c r="BO32" i="14" s="1"/>
  <c r="BP32" i="14" s="1"/>
  <c r="BQ32" i="14" s="1"/>
  <c r="BR32" i="14" s="1"/>
  <c r="BS32" i="14" s="1"/>
  <c r="BT32" i="14" s="1"/>
  <c r="BU32" i="14" s="1"/>
  <c r="BV32" i="14" s="1"/>
  <c r="BW32" i="14" s="1"/>
  <c r="BX32" i="14" s="1"/>
  <c r="BY32" i="14" s="1"/>
  <c r="BZ32" i="14" s="1"/>
  <c r="CA32" i="14" s="1"/>
  <c r="CB32" i="14" s="1"/>
  <c r="CC32" i="14" s="1"/>
  <c r="CD32" i="14" s="1"/>
  <c r="CE32" i="14" s="1"/>
  <c r="CF32" i="14" s="1"/>
  <c r="CG32" i="14" s="1"/>
  <c r="CH32" i="14" s="1"/>
  <c r="CI32" i="14" s="1"/>
  <c r="CJ32" i="14" s="1"/>
  <c r="CK32" i="14" s="1"/>
  <c r="CL32" i="14" s="1"/>
  <c r="CM32" i="14" s="1"/>
  <c r="CN32" i="14" s="1"/>
  <c r="CO32" i="14" s="1"/>
  <c r="CP32" i="14" s="1"/>
  <c r="CQ32" i="14" s="1"/>
  <c r="CR32" i="14" s="1"/>
  <c r="CS32" i="14" s="1"/>
  <c r="CT32" i="14" s="1"/>
  <c r="CU32" i="14" s="1"/>
  <c r="CV32" i="14" s="1"/>
  <c r="CW32" i="14" s="1"/>
  <c r="O53" i="6"/>
  <c r="O65" i="6"/>
  <c r="O67" i="6" s="1"/>
  <c r="O71" i="6" s="1"/>
  <c r="O62" i="6"/>
  <c r="M71" i="6"/>
  <c r="P73" i="6"/>
  <c r="Q47" i="6"/>
  <c r="Q10" i="6"/>
  <c r="R9" i="6" s="1"/>
  <c r="Q70" i="6"/>
  <c r="P56" i="6"/>
  <c r="P54" i="6"/>
  <c r="P55" i="6" s="1"/>
  <c r="Q52" i="6"/>
  <c r="Q61" i="6"/>
  <c r="P22" i="18"/>
  <c r="R51" i="6"/>
  <c r="S49" i="6"/>
  <c r="Q19" i="15"/>
  <c r="Q19" i="18"/>
  <c r="Q36" i="15"/>
  <c r="Q36" i="18" s="1"/>
  <c r="Q24" i="15"/>
  <c r="Q24" i="18" s="1"/>
  <c r="Q31" i="15"/>
  <c r="Q31" i="18" s="1"/>
  <c r="Q33" i="15"/>
  <c r="Q33" i="18" s="1"/>
  <c r="Q32" i="15"/>
  <c r="Q32" i="18" s="1"/>
  <c r="Q30" i="15"/>
  <c r="Q30" i="18" s="1"/>
  <c r="Q35" i="15"/>
  <c r="Q35" i="18" s="1"/>
  <c r="Q28" i="15"/>
  <c r="Q28" i="18" s="1"/>
  <c r="Q26" i="15"/>
  <c r="Q26" i="18" s="1"/>
  <c r="Q29" i="15"/>
  <c r="Q29" i="18" s="1"/>
  <c r="Q23" i="15"/>
  <c r="Q23" i="18" s="1"/>
  <c r="Q25" i="15"/>
  <c r="Q25" i="18" s="1"/>
  <c r="P36" i="15"/>
  <c r="P36" i="18" s="1"/>
  <c r="Q27" i="15"/>
  <c r="Q27" i="18" s="1"/>
  <c r="Q22" i="15"/>
  <c r="Q34" i="15"/>
  <c r="Q34" i="18" s="1"/>
  <c r="T39" i="6"/>
  <c r="U19" i="6"/>
  <c r="N26" i="14"/>
  <c r="O26" i="14" s="1"/>
  <c r="P26" i="14" s="1"/>
  <c r="Q26" i="14" s="1"/>
  <c r="R26" i="14" s="1"/>
  <c r="S26" i="14" s="1"/>
  <c r="H71" i="6"/>
  <c r="H74" i="6"/>
  <c r="H68" i="6"/>
  <c r="I68" i="6" s="1"/>
  <c r="J68" i="6" s="1"/>
  <c r="K68" i="6" s="1"/>
  <c r="L68" i="6" s="1"/>
  <c r="M68" i="6" s="1"/>
  <c r="Q31" i="6" l="1"/>
  <c r="Q40" i="6" s="1"/>
  <c r="S29" i="6"/>
  <c r="S30" i="6"/>
  <c r="N20" i="14"/>
  <c r="N33" i="14" s="1"/>
  <c r="O33" i="14" s="1"/>
  <c r="P33" i="14" s="1"/>
  <c r="Q33" i="14" s="1"/>
  <c r="R33" i="14" s="1"/>
  <c r="S33" i="14" s="1"/>
  <c r="T33" i="14" s="1"/>
  <c r="U33" i="14" s="1"/>
  <c r="V33" i="14" s="1"/>
  <c r="W33" i="14" s="1"/>
  <c r="X33" i="14" s="1"/>
  <c r="Y33" i="14" s="1"/>
  <c r="Z33" i="14" s="1"/>
  <c r="AA33" i="14" s="1"/>
  <c r="AB33" i="14" s="1"/>
  <c r="AC33" i="14" s="1"/>
  <c r="AD33" i="14" s="1"/>
  <c r="AE33" i="14" s="1"/>
  <c r="AF33" i="14" s="1"/>
  <c r="AG33" i="14" s="1"/>
  <c r="AH33" i="14" s="1"/>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BH33" i="14" s="1"/>
  <c r="BI33" i="14" s="1"/>
  <c r="BJ33" i="14" s="1"/>
  <c r="BK33" i="14" s="1"/>
  <c r="BL33" i="14" s="1"/>
  <c r="BM33" i="14" s="1"/>
  <c r="BN33" i="14" s="1"/>
  <c r="BO33" i="14" s="1"/>
  <c r="BP33" i="14" s="1"/>
  <c r="BQ33" i="14" s="1"/>
  <c r="BR33" i="14" s="1"/>
  <c r="BS33" i="14" s="1"/>
  <c r="BT33" i="14" s="1"/>
  <c r="BU33" i="14" s="1"/>
  <c r="BV33" i="14" s="1"/>
  <c r="BW33" i="14" s="1"/>
  <c r="BX33" i="14" s="1"/>
  <c r="BY33" i="14" s="1"/>
  <c r="BZ33" i="14" s="1"/>
  <c r="CA33" i="14" s="1"/>
  <c r="CB33" i="14" s="1"/>
  <c r="CC33" i="14" s="1"/>
  <c r="CD33" i="14" s="1"/>
  <c r="CE33" i="14" s="1"/>
  <c r="CF33" i="14" s="1"/>
  <c r="CG33" i="14" s="1"/>
  <c r="CH33" i="14" s="1"/>
  <c r="CI33" i="14" s="1"/>
  <c r="CJ33" i="14" s="1"/>
  <c r="CK33" i="14" s="1"/>
  <c r="CL33" i="14" s="1"/>
  <c r="CM33" i="14" s="1"/>
  <c r="CN33" i="14" s="1"/>
  <c r="CO33" i="14" s="1"/>
  <c r="CP33" i="14" s="1"/>
  <c r="CQ33" i="14" s="1"/>
  <c r="CR33" i="14" s="1"/>
  <c r="CS33" i="14" s="1"/>
  <c r="CT33" i="14" s="1"/>
  <c r="CU33" i="14" s="1"/>
  <c r="CV33" i="14" s="1"/>
  <c r="CW33" i="14" s="1"/>
  <c r="O75" i="6"/>
  <c r="N66" i="6"/>
  <c r="N67" i="6" s="1"/>
  <c r="N74" i="6" s="1"/>
  <c r="O72" i="6"/>
  <c r="O74" i="6"/>
  <c r="R70" i="6"/>
  <c r="R47" i="6"/>
  <c r="R10" i="6"/>
  <c r="S9" i="6" s="1"/>
  <c r="Q73" i="6"/>
  <c r="P62" i="6"/>
  <c r="P53" i="6"/>
  <c r="P65" i="6"/>
  <c r="P67" i="6" s="1"/>
  <c r="P74" i="6" s="1"/>
  <c r="Q56" i="6"/>
  <c r="S51" i="6"/>
  <c r="R19" i="18"/>
  <c r="T49" i="6"/>
  <c r="R19" i="15"/>
  <c r="R52" i="6"/>
  <c r="R61" i="6"/>
  <c r="Q54" i="6"/>
  <c r="Q55" i="6" s="1"/>
  <c r="Q22" i="18"/>
  <c r="R35" i="15"/>
  <c r="R35" i="18" s="1"/>
  <c r="Q37" i="15"/>
  <c r="Q37" i="18" s="1"/>
  <c r="R25" i="15"/>
  <c r="R25" i="18" s="1"/>
  <c r="R24" i="15"/>
  <c r="R24" i="18" s="1"/>
  <c r="R31" i="15"/>
  <c r="R31" i="18" s="1"/>
  <c r="R32" i="15"/>
  <c r="R32" i="18" s="1"/>
  <c r="R36" i="15"/>
  <c r="R36" i="18" s="1"/>
  <c r="R29" i="15"/>
  <c r="R29" i="18" s="1"/>
  <c r="R37" i="15"/>
  <c r="R37" i="18" s="1"/>
  <c r="R30" i="15"/>
  <c r="R30" i="18" s="1"/>
  <c r="R34" i="15"/>
  <c r="R34" i="18" s="1"/>
  <c r="R28" i="15"/>
  <c r="R28" i="18" s="1"/>
  <c r="R33" i="15"/>
  <c r="R33" i="18" s="1"/>
  <c r="R27" i="15"/>
  <c r="R27" i="18" s="1"/>
  <c r="R22" i="15"/>
  <c r="R23" i="15"/>
  <c r="R23" i="18" s="1"/>
  <c r="R26" i="15"/>
  <c r="R26" i="18" s="1"/>
  <c r="T26" i="14"/>
  <c r="U26" i="14" s="1"/>
  <c r="V26" i="14" s="1"/>
  <c r="W26" i="14" s="1"/>
  <c r="X26" i="14" s="1"/>
  <c r="Y26" i="14" s="1"/>
  <c r="U39" i="6"/>
  <c r="V19" i="6"/>
  <c r="R31" i="6" l="1"/>
  <c r="R40" i="6" s="1"/>
  <c r="T30" i="6"/>
  <c r="T29" i="6"/>
  <c r="N71" i="6"/>
  <c r="N68" i="6"/>
  <c r="O68" i="6" s="1"/>
  <c r="P68" i="6" s="1"/>
  <c r="R56" i="6"/>
  <c r="P71" i="6"/>
  <c r="O20" i="14"/>
  <c r="O34" i="14" s="1"/>
  <c r="P34" i="14" s="1"/>
  <c r="Q34" i="14" s="1"/>
  <c r="R34" i="14" s="1"/>
  <c r="S34" i="14" s="1"/>
  <c r="T34" i="14" s="1"/>
  <c r="U34" i="14" s="1"/>
  <c r="V34" i="14" s="1"/>
  <c r="W34" i="14" s="1"/>
  <c r="X34" i="14" s="1"/>
  <c r="Y34" i="14" s="1"/>
  <c r="Z34" i="14" s="1"/>
  <c r="AA34" i="14" s="1"/>
  <c r="AB34" i="14" s="1"/>
  <c r="AC34" i="14" s="1"/>
  <c r="AD34" i="14" s="1"/>
  <c r="AE34" i="14" s="1"/>
  <c r="AF34" i="14" s="1"/>
  <c r="AG34" i="14" s="1"/>
  <c r="AH34" i="14" s="1"/>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BG34" i="14" s="1"/>
  <c r="BH34" i="14" s="1"/>
  <c r="BI34" i="14" s="1"/>
  <c r="BJ34" i="14" s="1"/>
  <c r="BK34" i="14" s="1"/>
  <c r="BL34" i="14" s="1"/>
  <c r="BM34" i="14" s="1"/>
  <c r="BN34" i="14" s="1"/>
  <c r="BO34" i="14" s="1"/>
  <c r="BP34" i="14" s="1"/>
  <c r="BQ34" i="14" s="1"/>
  <c r="BR34" i="14" s="1"/>
  <c r="BS34" i="14" s="1"/>
  <c r="BT34" i="14" s="1"/>
  <c r="BU34" i="14" s="1"/>
  <c r="BV34" i="14" s="1"/>
  <c r="BW34" i="14" s="1"/>
  <c r="BX34" i="14" s="1"/>
  <c r="BY34" i="14" s="1"/>
  <c r="BZ34" i="14" s="1"/>
  <c r="CA34" i="14" s="1"/>
  <c r="CB34" i="14" s="1"/>
  <c r="CC34" i="14" s="1"/>
  <c r="CD34" i="14" s="1"/>
  <c r="CE34" i="14" s="1"/>
  <c r="CF34" i="14" s="1"/>
  <c r="CG34" i="14" s="1"/>
  <c r="CH34" i="14" s="1"/>
  <c r="CI34" i="14" s="1"/>
  <c r="CJ34" i="14" s="1"/>
  <c r="CK34" i="14" s="1"/>
  <c r="CL34" i="14" s="1"/>
  <c r="CM34" i="14" s="1"/>
  <c r="CN34" i="14" s="1"/>
  <c r="CO34" i="14" s="1"/>
  <c r="CP34" i="14" s="1"/>
  <c r="CQ34" i="14" s="1"/>
  <c r="CR34" i="14" s="1"/>
  <c r="CS34" i="14" s="1"/>
  <c r="CT34" i="14" s="1"/>
  <c r="CU34" i="14" s="1"/>
  <c r="CV34" i="14" s="1"/>
  <c r="CW34" i="14" s="1"/>
  <c r="S10" i="6"/>
  <c r="T9" i="6" s="1"/>
  <c r="S47" i="6"/>
  <c r="S70" i="6"/>
  <c r="R73" i="6"/>
  <c r="P75" i="6"/>
  <c r="P72" i="6"/>
  <c r="R54" i="6"/>
  <c r="R55" i="6" s="1"/>
  <c r="R22" i="18"/>
  <c r="Q53" i="6"/>
  <c r="Q65" i="6"/>
  <c r="Q62" i="6"/>
  <c r="S61" i="6"/>
  <c r="S52" i="6"/>
  <c r="S34" i="15"/>
  <c r="S34" i="18" s="1"/>
  <c r="S26" i="15"/>
  <c r="S26" i="18" s="1"/>
  <c r="S24" i="15"/>
  <c r="S24" i="18" s="1"/>
  <c r="S36" i="15"/>
  <c r="S36" i="18" s="1"/>
  <c r="S25" i="15"/>
  <c r="S25" i="18" s="1"/>
  <c r="R38" i="15"/>
  <c r="R38" i="18" s="1"/>
  <c r="S38" i="15"/>
  <c r="S38" i="18" s="1"/>
  <c r="S32" i="15"/>
  <c r="S32" i="18" s="1"/>
  <c r="S27" i="15"/>
  <c r="S27" i="18" s="1"/>
  <c r="S31" i="15"/>
  <c r="S31" i="18" s="1"/>
  <c r="S37" i="15"/>
  <c r="S37" i="18" s="1"/>
  <c r="S35" i="15"/>
  <c r="S35" i="18" s="1"/>
  <c r="S23" i="15"/>
  <c r="S23" i="18" s="1"/>
  <c r="S33" i="15"/>
  <c r="S33" i="18" s="1"/>
  <c r="S29" i="15"/>
  <c r="S29" i="18" s="1"/>
  <c r="S28" i="15"/>
  <c r="S28" i="18" s="1"/>
  <c r="S30" i="15"/>
  <c r="S30" i="18" s="1"/>
  <c r="S22" i="15"/>
  <c r="U49" i="6"/>
  <c r="S19" i="15"/>
  <c r="S19" i="18"/>
  <c r="T51" i="6"/>
  <c r="V39" i="6"/>
  <c r="W19" i="6"/>
  <c r="Z26" i="14"/>
  <c r="AA26" i="14" s="1"/>
  <c r="AB26" i="14" s="1"/>
  <c r="AC26" i="14" s="1"/>
  <c r="AD26" i="14" s="1"/>
  <c r="AE26" i="14" s="1"/>
  <c r="S31" i="6" l="1"/>
  <c r="S40" i="6" s="1"/>
  <c r="T31" i="6"/>
  <c r="T40" i="6" s="1"/>
  <c r="U29" i="6"/>
  <c r="U30" i="6"/>
  <c r="S73" i="6"/>
  <c r="R62" i="6"/>
  <c r="T10" i="6"/>
  <c r="U9" i="6" s="1"/>
  <c r="T70" i="6"/>
  <c r="T47" i="6"/>
  <c r="S56" i="6"/>
  <c r="S54" i="6"/>
  <c r="S55" i="6" s="1"/>
  <c r="T32" i="15"/>
  <c r="T32" i="18" s="1"/>
  <c r="T22" i="15"/>
  <c r="T27" i="15"/>
  <c r="T27" i="18" s="1"/>
  <c r="T31" i="15"/>
  <c r="T31" i="18" s="1"/>
  <c r="T25" i="15"/>
  <c r="T25" i="18" s="1"/>
  <c r="T36" i="15"/>
  <c r="T36" i="18" s="1"/>
  <c r="T39" i="15"/>
  <c r="T39" i="18" s="1"/>
  <c r="T33" i="15"/>
  <c r="T33" i="18" s="1"/>
  <c r="T38" i="15"/>
  <c r="T38" i="18" s="1"/>
  <c r="T29" i="15"/>
  <c r="T29" i="18" s="1"/>
  <c r="T24" i="15"/>
  <c r="T24" i="18" s="1"/>
  <c r="T35" i="15"/>
  <c r="T35" i="18" s="1"/>
  <c r="T26" i="15"/>
  <c r="T26" i="18" s="1"/>
  <c r="T37" i="15"/>
  <c r="T37" i="18" s="1"/>
  <c r="T30" i="15"/>
  <c r="T30" i="18" s="1"/>
  <c r="T34" i="15"/>
  <c r="T34" i="18" s="1"/>
  <c r="S39" i="15"/>
  <c r="S39" i="18" s="1"/>
  <c r="T28" i="15"/>
  <c r="T28" i="18" s="1"/>
  <c r="T23" i="15"/>
  <c r="T23" i="18" s="1"/>
  <c r="V49" i="6"/>
  <c r="T19" i="15"/>
  <c r="U51" i="6"/>
  <c r="T19" i="18"/>
  <c r="S22" i="18"/>
  <c r="Q72" i="6"/>
  <c r="Q75" i="6"/>
  <c r="P20" i="14"/>
  <c r="Q67" i="6"/>
  <c r="R53" i="6"/>
  <c r="R65" i="6"/>
  <c r="R67" i="6" s="1"/>
  <c r="T52" i="6"/>
  <c r="T61" i="6"/>
  <c r="AF26" i="14"/>
  <c r="AG26" i="14" s="1"/>
  <c r="AH26" i="14" s="1"/>
  <c r="AI26" i="14" s="1"/>
  <c r="AJ26" i="14" s="1"/>
  <c r="AK26" i="14" s="1"/>
  <c r="W39" i="6"/>
  <c r="X19" i="6"/>
  <c r="U31" i="6" l="1"/>
  <c r="U40" i="6" s="1"/>
  <c r="V30" i="6"/>
  <c r="V29" i="6"/>
  <c r="S62" i="6"/>
  <c r="U70" i="6"/>
  <c r="U47" i="6"/>
  <c r="U10" i="6"/>
  <c r="V9" i="6" s="1"/>
  <c r="T73" i="6"/>
  <c r="S65" i="6"/>
  <c r="S67" i="6" s="1"/>
  <c r="S53" i="6"/>
  <c r="R74" i="6"/>
  <c r="R71" i="6"/>
  <c r="Q74" i="6"/>
  <c r="Q71" i="6"/>
  <c r="Q68" i="6"/>
  <c r="R68" i="6" s="1"/>
  <c r="P35" i="14"/>
  <c r="Q35" i="14" s="1"/>
  <c r="R35" i="14" s="1"/>
  <c r="S35" i="14" s="1"/>
  <c r="T35" i="14" s="1"/>
  <c r="U35" i="14" s="1"/>
  <c r="V35" i="14" s="1"/>
  <c r="W35" i="14" s="1"/>
  <c r="X35" i="14" s="1"/>
  <c r="Y35" i="14" s="1"/>
  <c r="Z35" i="14" s="1"/>
  <c r="AA35" i="14" s="1"/>
  <c r="AB35" i="14" s="1"/>
  <c r="AC35" i="14" s="1"/>
  <c r="AD35" i="14" s="1"/>
  <c r="AE35" i="14" s="1"/>
  <c r="AF35" i="14" s="1"/>
  <c r="AG35" i="14" s="1"/>
  <c r="AH35" i="14" s="1"/>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BG35" i="14" s="1"/>
  <c r="BH35" i="14" s="1"/>
  <c r="BI35" i="14" s="1"/>
  <c r="BJ35" i="14" s="1"/>
  <c r="BK35" i="14" s="1"/>
  <c r="BL35" i="14" s="1"/>
  <c r="BM35" i="14" s="1"/>
  <c r="BN35" i="14" s="1"/>
  <c r="BO35" i="14" s="1"/>
  <c r="BP35" i="14" s="1"/>
  <c r="BQ35" i="14" s="1"/>
  <c r="BR35" i="14" s="1"/>
  <c r="BS35" i="14" s="1"/>
  <c r="BT35" i="14" s="1"/>
  <c r="BU35" i="14" s="1"/>
  <c r="BV35" i="14" s="1"/>
  <c r="BW35" i="14" s="1"/>
  <c r="BX35" i="14" s="1"/>
  <c r="BY35" i="14" s="1"/>
  <c r="BZ35" i="14" s="1"/>
  <c r="CA35" i="14" s="1"/>
  <c r="CB35" i="14" s="1"/>
  <c r="CC35" i="14" s="1"/>
  <c r="CD35" i="14" s="1"/>
  <c r="CE35" i="14" s="1"/>
  <c r="CF35" i="14" s="1"/>
  <c r="CG35" i="14" s="1"/>
  <c r="CH35" i="14" s="1"/>
  <c r="CI35" i="14" s="1"/>
  <c r="CJ35" i="14" s="1"/>
  <c r="CK35" i="14" s="1"/>
  <c r="CL35" i="14" s="1"/>
  <c r="CM35" i="14" s="1"/>
  <c r="CN35" i="14" s="1"/>
  <c r="CO35" i="14" s="1"/>
  <c r="CP35" i="14" s="1"/>
  <c r="CQ35" i="14" s="1"/>
  <c r="CR35" i="14" s="1"/>
  <c r="CS35" i="14" s="1"/>
  <c r="CT35" i="14" s="1"/>
  <c r="CU35" i="14" s="1"/>
  <c r="CV35" i="14" s="1"/>
  <c r="CW35" i="14" s="1"/>
  <c r="T56" i="6"/>
  <c r="U28" i="15"/>
  <c r="U28" i="18" s="1"/>
  <c r="U32" i="15"/>
  <c r="U32" i="18" s="1"/>
  <c r="U24" i="15"/>
  <c r="U24" i="18" s="1"/>
  <c r="U40" i="15"/>
  <c r="U40" i="18" s="1"/>
  <c r="U39" i="15"/>
  <c r="U39" i="18" s="1"/>
  <c r="U35" i="15"/>
  <c r="U35" i="18" s="1"/>
  <c r="U36" i="15"/>
  <c r="U36" i="18" s="1"/>
  <c r="U22" i="15"/>
  <c r="U31" i="15"/>
  <c r="U31" i="18" s="1"/>
  <c r="U26" i="15"/>
  <c r="U26" i="18" s="1"/>
  <c r="U34" i="15"/>
  <c r="U34" i="18" s="1"/>
  <c r="U37" i="15"/>
  <c r="U37" i="18" s="1"/>
  <c r="T40" i="15"/>
  <c r="T40" i="18" s="1"/>
  <c r="U27" i="15"/>
  <c r="U27" i="18" s="1"/>
  <c r="U29" i="15"/>
  <c r="U29" i="18" s="1"/>
  <c r="U33" i="15"/>
  <c r="U33" i="18" s="1"/>
  <c r="U30" i="15"/>
  <c r="U30" i="18" s="1"/>
  <c r="U25" i="15"/>
  <c r="U25" i="18" s="1"/>
  <c r="U23" i="15"/>
  <c r="U23" i="18" s="1"/>
  <c r="U38" i="15"/>
  <c r="U38" i="18" s="1"/>
  <c r="T54" i="6"/>
  <c r="T55" i="6" s="1"/>
  <c r="U52" i="6"/>
  <c r="U61" i="6"/>
  <c r="W49" i="6"/>
  <c r="U19" i="15"/>
  <c r="U19" i="18"/>
  <c r="V51" i="6"/>
  <c r="R75" i="6"/>
  <c r="R72" i="6"/>
  <c r="Q20" i="14"/>
  <c r="Q36" i="14" s="1"/>
  <c r="R36" i="14" s="1"/>
  <c r="S36" i="14" s="1"/>
  <c r="T36" i="14" s="1"/>
  <c r="U36" i="14" s="1"/>
  <c r="V36" i="14" s="1"/>
  <c r="W36" i="14" s="1"/>
  <c r="X36" i="14" s="1"/>
  <c r="Y36" i="14" s="1"/>
  <c r="Z36" i="14" s="1"/>
  <c r="AA36" i="14" s="1"/>
  <c r="AB36" i="14" s="1"/>
  <c r="AC36" i="14" s="1"/>
  <c r="AD36" i="14" s="1"/>
  <c r="AE36" i="14" s="1"/>
  <c r="AF36" i="14" s="1"/>
  <c r="AG36" i="14" s="1"/>
  <c r="AH36" i="14" s="1"/>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BG36" i="14" s="1"/>
  <c r="BH36" i="14" s="1"/>
  <c r="BI36" i="14" s="1"/>
  <c r="BJ36" i="14" s="1"/>
  <c r="BK36" i="14" s="1"/>
  <c r="BL36" i="14" s="1"/>
  <c r="BM36" i="14" s="1"/>
  <c r="BN36" i="14" s="1"/>
  <c r="BO36" i="14" s="1"/>
  <c r="BP36" i="14" s="1"/>
  <c r="BQ36" i="14" s="1"/>
  <c r="BR36" i="14" s="1"/>
  <c r="BS36" i="14" s="1"/>
  <c r="BT36" i="14" s="1"/>
  <c r="BU36" i="14" s="1"/>
  <c r="BV36" i="14" s="1"/>
  <c r="BW36" i="14" s="1"/>
  <c r="BX36" i="14" s="1"/>
  <c r="BY36" i="14" s="1"/>
  <c r="BZ36" i="14" s="1"/>
  <c r="CA36" i="14" s="1"/>
  <c r="CB36" i="14" s="1"/>
  <c r="CC36" i="14" s="1"/>
  <c r="CD36" i="14" s="1"/>
  <c r="CE36" i="14" s="1"/>
  <c r="CF36" i="14" s="1"/>
  <c r="CG36" i="14" s="1"/>
  <c r="CH36" i="14" s="1"/>
  <c r="CI36" i="14" s="1"/>
  <c r="CJ36" i="14" s="1"/>
  <c r="CK36" i="14" s="1"/>
  <c r="CL36" i="14" s="1"/>
  <c r="CM36" i="14" s="1"/>
  <c r="CN36" i="14" s="1"/>
  <c r="CO36" i="14" s="1"/>
  <c r="CP36" i="14" s="1"/>
  <c r="CQ36" i="14" s="1"/>
  <c r="CR36" i="14" s="1"/>
  <c r="CS36" i="14" s="1"/>
  <c r="CT36" i="14" s="1"/>
  <c r="CU36" i="14" s="1"/>
  <c r="CV36" i="14" s="1"/>
  <c r="CW36" i="14" s="1"/>
  <c r="T22" i="18"/>
  <c r="X39" i="6"/>
  <c r="Y19" i="6"/>
  <c r="AL26" i="14"/>
  <c r="AM26" i="14" s="1"/>
  <c r="AN26" i="14" s="1"/>
  <c r="AO26" i="14" s="1"/>
  <c r="AP26" i="14" s="1"/>
  <c r="AQ26" i="14" s="1"/>
  <c r="V31" i="6" l="1"/>
  <c r="V40" i="6" s="1"/>
  <c r="W29" i="6"/>
  <c r="W30" i="6"/>
  <c r="S75" i="6"/>
  <c r="R20" i="14"/>
  <c r="R37" i="14" s="1"/>
  <c r="S37" i="14" s="1"/>
  <c r="T37" i="14" s="1"/>
  <c r="U37" i="14" s="1"/>
  <c r="V37" i="14" s="1"/>
  <c r="W37" i="14" s="1"/>
  <c r="X37" i="14" s="1"/>
  <c r="Y37" i="14" s="1"/>
  <c r="Z37" i="14" s="1"/>
  <c r="AA37" i="14" s="1"/>
  <c r="AB37" i="14" s="1"/>
  <c r="AC37" i="14" s="1"/>
  <c r="AD37" i="14" s="1"/>
  <c r="AE37" i="14" s="1"/>
  <c r="AF37" i="14" s="1"/>
  <c r="AG37" i="14" s="1"/>
  <c r="AH37" i="14" s="1"/>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BH37" i="14" s="1"/>
  <c r="BI37" i="14" s="1"/>
  <c r="BJ37" i="14" s="1"/>
  <c r="BK37" i="14" s="1"/>
  <c r="BL37" i="14" s="1"/>
  <c r="BM37" i="14" s="1"/>
  <c r="BN37" i="14" s="1"/>
  <c r="BO37" i="14" s="1"/>
  <c r="BP37" i="14" s="1"/>
  <c r="BQ37" i="14" s="1"/>
  <c r="BR37" i="14" s="1"/>
  <c r="BS37" i="14" s="1"/>
  <c r="BT37" i="14" s="1"/>
  <c r="BU37" i="14" s="1"/>
  <c r="BV37" i="14" s="1"/>
  <c r="BW37" i="14" s="1"/>
  <c r="BX37" i="14" s="1"/>
  <c r="BY37" i="14" s="1"/>
  <c r="BZ37" i="14" s="1"/>
  <c r="CA37" i="14" s="1"/>
  <c r="CB37" i="14" s="1"/>
  <c r="CC37" i="14" s="1"/>
  <c r="CD37" i="14" s="1"/>
  <c r="CE37" i="14" s="1"/>
  <c r="CF37" i="14" s="1"/>
  <c r="CG37" i="14" s="1"/>
  <c r="CH37" i="14" s="1"/>
  <c r="CI37" i="14" s="1"/>
  <c r="CJ37" i="14" s="1"/>
  <c r="CK37" i="14" s="1"/>
  <c r="CL37" i="14" s="1"/>
  <c r="CM37" i="14" s="1"/>
  <c r="CN37" i="14" s="1"/>
  <c r="CO37" i="14" s="1"/>
  <c r="CP37" i="14" s="1"/>
  <c r="CQ37" i="14" s="1"/>
  <c r="CR37" i="14" s="1"/>
  <c r="CS37" i="14" s="1"/>
  <c r="CT37" i="14" s="1"/>
  <c r="CU37" i="14" s="1"/>
  <c r="CV37" i="14" s="1"/>
  <c r="CW37" i="14" s="1"/>
  <c r="S72" i="6"/>
  <c r="U56" i="6"/>
  <c r="U54" i="6"/>
  <c r="U55" i="6" s="1"/>
  <c r="U73" i="6"/>
  <c r="V70" i="6"/>
  <c r="V47" i="6"/>
  <c r="V10" i="6"/>
  <c r="W9" i="6" s="1"/>
  <c r="T62" i="6"/>
  <c r="S68" i="6"/>
  <c r="V61" i="6"/>
  <c r="V52" i="6"/>
  <c r="T53" i="6"/>
  <c r="V41" i="15"/>
  <c r="V41" i="18" s="1"/>
  <c r="V31" i="15"/>
  <c r="V31" i="18" s="1"/>
  <c r="V32" i="15"/>
  <c r="V32" i="18" s="1"/>
  <c r="V38" i="15"/>
  <c r="V38" i="18" s="1"/>
  <c r="V35" i="15"/>
  <c r="V35" i="18" s="1"/>
  <c r="V40" i="15"/>
  <c r="V40" i="18" s="1"/>
  <c r="V37" i="15"/>
  <c r="V37" i="18" s="1"/>
  <c r="V22" i="15"/>
  <c r="V33" i="15"/>
  <c r="V33" i="18" s="1"/>
  <c r="V23" i="15"/>
  <c r="V23" i="18" s="1"/>
  <c r="V34" i="15"/>
  <c r="V34" i="18" s="1"/>
  <c r="V30" i="15"/>
  <c r="V30" i="18" s="1"/>
  <c r="V25" i="15"/>
  <c r="V25" i="18" s="1"/>
  <c r="V27" i="15"/>
  <c r="V27" i="18" s="1"/>
  <c r="V39" i="15"/>
  <c r="V39" i="18" s="1"/>
  <c r="V36" i="15"/>
  <c r="V36" i="18" s="1"/>
  <c r="V24" i="15"/>
  <c r="V24" i="18" s="1"/>
  <c r="V29" i="15"/>
  <c r="V29" i="18" s="1"/>
  <c r="U41" i="15"/>
  <c r="U41" i="18" s="1"/>
  <c r="V28" i="15"/>
  <c r="V28" i="18" s="1"/>
  <c r="V26" i="15"/>
  <c r="V26" i="18" s="1"/>
  <c r="X49" i="6"/>
  <c r="V19" i="15"/>
  <c r="W51" i="6"/>
  <c r="V19" i="18"/>
  <c r="S74" i="6"/>
  <c r="S71" i="6"/>
  <c r="U22" i="18"/>
  <c r="T65" i="6"/>
  <c r="AR26" i="14"/>
  <c r="AS26" i="14" s="1"/>
  <c r="AT26" i="14" s="1"/>
  <c r="AU26" i="14" s="1"/>
  <c r="AV26" i="14" s="1"/>
  <c r="AW26" i="14" s="1"/>
  <c r="Y39" i="6"/>
  <c r="Z19" i="6"/>
  <c r="W31" i="6" l="1"/>
  <c r="W40" i="6" s="1"/>
  <c r="X29" i="6"/>
  <c r="X30" i="6"/>
  <c r="U53" i="6"/>
  <c r="U62" i="6"/>
  <c r="V56" i="6"/>
  <c r="U65" i="6"/>
  <c r="U67" i="6" s="1"/>
  <c r="U71" i="6" s="1"/>
  <c r="V73" i="6"/>
  <c r="W70" i="6"/>
  <c r="W47" i="6"/>
  <c r="W10" i="6"/>
  <c r="X9" i="6" s="1"/>
  <c r="W61" i="6"/>
  <c r="W52" i="6"/>
  <c r="V22" i="18"/>
  <c r="W39" i="15"/>
  <c r="W39" i="18" s="1"/>
  <c r="W30" i="15"/>
  <c r="W30" i="18" s="1"/>
  <c r="W40" i="15"/>
  <c r="W40" i="18" s="1"/>
  <c r="W22" i="15"/>
  <c r="W25" i="15"/>
  <c r="W25" i="18" s="1"/>
  <c r="W23" i="15"/>
  <c r="W23" i="18" s="1"/>
  <c r="W28" i="15"/>
  <c r="W28" i="18" s="1"/>
  <c r="W34" i="15"/>
  <c r="W34" i="18" s="1"/>
  <c r="W27" i="15"/>
  <c r="W27" i="18" s="1"/>
  <c r="W37" i="15"/>
  <c r="W37" i="18" s="1"/>
  <c r="W42" i="15"/>
  <c r="W42" i="18" s="1"/>
  <c r="W29" i="15"/>
  <c r="W29" i="18" s="1"/>
  <c r="W38" i="15"/>
  <c r="W38" i="18" s="1"/>
  <c r="W33" i="15"/>
  <c r="W33" i="18" s="1"/>
  <c r="V42" i="15"/>
  <c r="V42" i="18" s="1"/>
  <c r="W24" i="15"/>
  <c r="W24" i="18" s="1"/>
  <c r="W35" i="15"/>
  <c r="W35" i="18" s="1"/>
  <c r="W26" i="15"/>
  <c r="W26" i="18" s="1"/>
  <c r="W32" i="15"/>
  <c r="W32" i="18" s="1"/>
  <c r="W41" i="15"/>
  <c r="W41" i="18" s="1"/>
  <c r="W36" i="15"/>
  <c r="W36" i="18" s="1"/>
  <c r="W31" i="15"/>
  <c r="W31" i="18" s="1"/>
  <c r="Y49" i="6"/>
  <c r="X51" i="6"/>
  <c r="W19" i="15"/>
  <c r="W19" i="18"/>
  <c r="V54" i="6"/>
  <c r="V55" i="6" s="1"/>
  <c r="T75" i="6"/>
  <c r="S20" i="14"/>
  <c r="T72" i="6"/>
  <c r="Z39" i="6"/>
  <c r="AA19" i="6"/>
  <c r="AX26" i="14"/>
  <c r="AY26" i="14" s="1"/>
  <c r="AZ26" i="14" s="1"/>
  <c r="BA26" i="14" s="1"/>
  <c r="BB26" i="14" s="1"/>
  <c r="BC26" i="14" s="1"/>
  <c r="X31" i="6" l="1"/>
  <c r="X40" i="6" s="1"/>
  <c r="Y29" i="6"/>
  <c r="Y30" i="6"/>
  <c r="T20" i="14"/>
  <c r="T39" i="14" s="1"/>
  <c r="U39" i="14" s="1"/>
  <c r="V39" i="14" s="1"/>
  <c r="W39" i="14" s="1"/>
  <c r="X39" i="14" s="1"/>
  <c r="Y39" i="14" s="1"/>
  <c r="Z39" i="14" s="1"/>
  <c r="AA39" i="14" s="1"/>
  <c r="AB39" i="14" s="1"/>
  <c r="AC39" i="14" s="1"/>
  <c r="AD39" i="14" s="1"/>
  <c r="AE39" i="14" s="1"/>
  <c r="AF39" i="14" s="1"/>
  <c r="AG39" i="14" s="1"/>
  <c r="AH39" i="14" s="1"/>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BH39" i="14" s="1"/>
  <c r="BI39" i="14" s="1"/>
  <c r="BJ39" i="14" s="1"/>
  <c r="BK39" i="14" s="1"/>
  <c r="BL39" i="14" s="1"/>
  <c r="BM39" i="14" s="1"/>
  <c r="BN39" i="14" s="1"/>
  <c r="BO39" i="14" s="1"/>
  <c r="BP39" i="14" s="1"/>
  <c r="BQ39" i="14" s="1"/>
  <c r="BR39" i="14" s="1"/>
  <c r="BS39" i="14" s="1"/>
  <c r="BT39" i="14" s="1"/>
  <c r="BU39" i="14" s="1"/>
  <c r="BV39" i="14" s="1"/>
  <c r="BW39" i="14" s="1"/>
  <c r="BX39" i="14" s="1"/>
  <c r="BY39" i="14" s="1"/>
  <c r="BZ39" i="14" s="1"/>
  <c r="CA39" i="14" s="1"/>
  <c r="CB39" i="14" s="1"/>
  <c r="CC39" i="14" s="1"/>
  <c r="CD39" i="14" s="1"/>
  <c r="CE39" i="14" s="1"/>
  <c r="CF39" i="14" s="1"/>
  <c r="CG39" i="14" s="1"/>
  <c r="CH39" i="14" s="1"/>
  <c r="CI39" i="14" s="1"/>
  <c r="CJ39" i="14" s="1"/>
  <c r="CK39" i="14" s="1"/>
  <c r="CL39" i="14" s="1"/>
  <c r="CM39" i="14" s="1"/>
  <c r="CN39" i="14" s="1"/>
  <c r="CO39" i="14" s="1"/>
  <c r="CP39" i="14" s="1"/>
  <c r="CQ39" i="14" s="1"/>
  <c r="CR39" i="14" s="1"/>
  <c r="CS39" i="14" s="1"/>
  <c r="CT39" i="14" s="1"/>
  <c r="CU39" i="14" s="1"/>
  <c r="CV39" i="14" s="1"/>
  <c r="CW39" i="14" s="1"/>
  <c r="U72" i="6"/>
  <c r="U75" i="6"/>
  <c r="U74" i="6"/>
  <c r="W73" i="6"/>
  <c r="X47" i="6"/>
  <c r="X70" i="6"/>
  <c r="X10" i="6"/>
  <c r="Y9" i="6" s="1"/>
  <c r="V62" i="6"/>
  <c r="V53" i="6"/>
  <c r="X19" i="15"/>
  <c r="X19" i="18"/>
  <c r="Y51" i="6"/>
  <c r="Z49" i="6"/>
  <c r="W22" i="18"/>
  <c r="W54" i="6"/>
  <c r="W55" i="6" s="1"/>
  <c r="W56" i="6"/>
  <c r="S38" i="14"/>
  <c r="T38" i="14" s="1"/>
  <c r="U38" i="14" s="1"/>
  <c r="V38" i="14" s="1"/>
  <c r="W38" i="14" s="1"/>
  <c r="X38" i="14" s="1"/>
  <c r="Y38" i="14" s="1"/>
  <c r="Z38" i="14" s="1"/>
  <c r="AA38" i="14" s="1"/>
  <c r="AB38" i="14" s="1"/>
  <c r="AC38" i="14" s="1"/>
  <c r="AD38" i="14" s="1"/>
  <c r="AE38" i="14" s="1"/>
  <c r="AF38" i="14" s="1"/>
  <c r="AG38" i="14" s="1"/>
  <c r="AH38" i="14" s="1"/>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BG38" i="14" s="1"/>
  <c r="BH38" i="14" s="1"/>
  <c r="BI38" i="14" s="1"/>
  <c r="BJ38" i="14" s="1"/>
  <c r="BK38" i="14" s="1"/>
  <c r="BL38" i="14" s="1"/>
  <c r="BM38" i="14" s="1"/>
  <c r="BN38" i="14" s="1"/>
  <c r="BO38" i="14" s="1"/>
  <c r="BP38" i="14" s="1"/>
  <c r="BQ38" i="14" s="1"/>
  <c r="BR38" i="14" s="1"/>
  <c r="BS38" i="14" s="1"/>
  <c r="BT38" i="14" s="1"/>
  <c r="BU38" i="14" s="1"/>
  <c r="BV38" i="14" s="1"/>
  <c r="BW38" i="14" s="1"/>
  <c r="BX38" i="14" s="1"/>
  <c r="BY38" i="14" s="1"/>
  <c r="BZ38" i="14" s="1"/>
  <c r="CA38" i="14" s="1"/>
  <c r="CB38" i="14" s="1"/>
  <c r="CC38" i="14" s="1"/>
  <c r="CD38" i="14" s="1"/>
  <c r="CE38" i="14" s="1"/>
  <c r="CF38" i="14" s="1"/>
  <c r="CG38" i="14" s="1"/>
  <c r="CH38" i="14" s="1"/>
  <c r="CI38" i="14" s="1"/>
  <c r="CJ38" i="14" s="1"/>
  <c r="CK38" i="14" s="1"/>
  <c r="CL38" i="14" s="1"/>
  <c r="CM38" i="14" s="1"/>
  <c r="CN38" i="14" s="1"/>
  <c r="CO38" i="14" s="1"/>
  <c r="CP38" i="14" s="1"/>
  <c r="CQ38" i="14" s="1"/>
  <c r="CR38" i="14" s="1"/>
  <c r="CS38" i="14" s="1"/>
  <c r="CT38" i="14" s="1"/>
  <c r="CU38" i="14" s="1"/>
  <c r="CV38" i="14" s="1"/>
  <c r="CW38" i="14" s="1"/>
  <c r="V65" i="6"/>
  <c r="V67" i="6" s="1"/>
  <c r="X32" i="15"/>
  <c r="X32" i="18" s="1"/>
  <c r="X37" i="15"/>
  <c r="X37" i="18" s="1"/>
  <c r="X36" i="15"/>
  <c r="X36" i="18" s="1"/>
  <c r="X40" i="15"/>
  <c r="X40" i="18" s="1"/>
  <c r="X24" i="15"/>
  <c r="X24" i="18" s="1"/>
  <c r="W43" i="15"/>
  <c r="W43" i="18" s="1"/>
  <c r="X35" i="15"/>
  <c r="X35" i="18" s="1"/>
  <c r="X28" i="15"/>
  <c r="X28" i="18" s="1"/>
  <c r="X39" i="15"/>
  <c r="X39" i="18" s="1"/>
  <c r="X33" i="15"/>
  <c r="X33" i="18" s="1"/>
  <c r="X26" i="15"/>
  <c r="X26" i="18" s="1"/>
  <c r="X41" i="15"/>
  <c r="X41" i="18" s="1"/>
  <c r="X25" i="15"/>
  <c r="X25" i="18" s="1"/>
  <c r="X29" i="15"/>
  <c r="X29" i="18" s="1"/>
  <c r="X22" i="15"/>
  <c r="X23" i="15"/>
  <c r="X23" i="18" s="1"/>
  <c r="X34" i="15"/>
  <c r="X34" i="18" s="1"/>
  <c r="X31" i="15"/>
  <c r="X31" i="18" s="1"/>
  <c r="X42" i="15"/>
  <c r="X42" i="18" s="1"/>
  <c r="X43" i="15"/>
  <c r="X43" i="18" s="1"/>
  <c r="X30" i="15"/>
  <c r="X30" i="18" s="1"/>
  <c r="X38" i="15"/>
  <c r="X38" i="18" s="1"/>
  <c r="X27" i="15"/>
  <c r="X27" i="18" s="1"/>
  <c r="X61" i="6"/>
  <c r="X52" i="6"/>
  <c r="AA39" i="6"/>
  <c r="AB19" i="6"/>
  <c r="BD26" i="14"/>
  <c r="BE26" i="14" s="1"/>
  <c r="BF26" i="14" s="1"/>
  <c r="BG26" i="14" s="1"/>
  <c r="BH26" i="14" s="1"/>
  <c r="BI26" i="14" s="1"/>
  <c r="Y31" i="6" l="1"/>
  <c r="Y40" i="6" s="1"/>
  <c r="Z29" i="6"/>
  <c r="Z30" i="6"/>
  <c r="Y70" i="6"/>
  <c r="Y47" i="6"/>
  <c r="Y10" i="6"/>
  <c r="Z9" i="6" s="1"/>
  <c r="X73" i="6"/>
  <c r="T66" i="6"/>
  <c r="T67" i="6" s="1"/>
  <c r="T74" i="6" s="1"/>
  <c r="X56" i="6"/>
  <c r="V74" i="6"/>
  <c r="V71" i="6"/>
  <c r="W53" i="6"/>
  <c r="X22" i="18"/>
  <c r="U20" i="14"/>
  <c r="V75" i="6"/>
  <c r="V72" i="6"/>
  <c r="W62" i="6"/>
  <c r="W65" i="6"/>
  <c r="W67" i="6" s="1"/>
  <c r="X54" i="6"/>
  <c r="X55" i="6" s="1"/>
  <c r="AA49" i="6"/>
  <c r="Z51" i="6"/>
  <c r="Y19" i="15"/>
  <c r="Y19" i="18"/>
  <c r="Y61" i="6"/>
  <c r="Y52" i="6"/>
  <c r="Y28" i="15"/>
  <c r="Y28" i="18" s="1"/>
  <c r="Y24" i="15"/>
  <c r="Y24" i="18" s="1"/>
  <c r="Y27" i="15"/>
  <c r="Y27" i="18" s="1"/>
  <c r="X44" i="15"/>
  <c r="X44" i="18" s="1"/>
  <c r="Y35" i="15"/>
  <c r="Y35" i="18" s="1"/>
  <c r="Y31" i="15"/>
  <c r="Y31" i="18" s="1"/>
  <c r="Y42" i="15"/>
  <c r="Y42" i="18" s="1"/>
  <c r="Y37" i="15"/>
  <c r="Y37" i="18" s="1"/>
  <c r="Y43" i="15"/>
  <c r="Y43" i="18" s="1"/>
  <c r="Y44" i="15"/>
  <c r="Y44" i="18" s="1"/>
  <c r="Y23" i="15"/>
  <c r="Y23" i="18" s="1"/>
  <c r="Y36" i="15"/>
  <c r="Y36" i="18" s="1"/>
  <c r="Y32" i="15"/>
  <c r="Y32" i="18" s="1"/>
  <c r="Y39" i="15"/>
  <c r="Y39" i="18" s="1"/>
  <c r="Y29" i="15"/>
  <c r="Y29" i="18" s="1"/>
  <c r="Y25" i="15"/>
  <c r="Y25" i="18" s="1"/>
  <c r="Y38" i="15"/>
  <c r="Y38" i="18" s="1"/>
  <c r="Y30" i="15"/>
  <c r="Y30" i="18" s="1"/>
  <c r="Y40" i="15"/>
  <c r="Y40" i="18" s="1"/>
  <c r="Y34" i="15"/>
  <c r="Y34" i="18" s="1"/>
  <c r="Y26" i="15"/>
  <c r="Y26" i="18" s="1"/>
  <c r="Y22" i="15"/>
  <c r="Y33" i="15"/>
  <c r="Y33" i="18" s="1"/>
  <c r="Y41" i="15"/>
  <c r="Y41" i="18" s="1"/>
  <c r="BJ26" i="14"/>
  <c r="BK26" i="14" s="1"/>
  <c r="BL26" i="14" s="1"/>
  <c r="BM26" i="14" s="1"/>
  <c r="BN26" i="14" s="1"/>
  <c r="BO26" i="14" s="1"/>
  <c r="AB39" i="6"/>
  <c r="AC19" i="6"/>
  <c r="Z31" i="6" l="1"/>
  <c r="Z40" i="6" s="1"/>
  <c r="Y56" i="6"/>
  <c r="AA30" i="6"/>
  <c r="AA29" i="6"/>
  <c r="Z70" i="6"/>
  <c r="Z47" i="6"/>
  <c r="Z10" i="6"/>
  <c r="AA9" i="6" s="1"/>
  <c r="Y73" i="6"/>
  <c r="T68" i="6"/>
  <c r="U68" i="6" s="1"/>
  <c r="V68" i="6" s="1"/>
  <c r="W68" i="6" s="1"/>
  <c r="T71" i="6"/>
  <c r="X62" i="6"/>
  <c r="X53" i="6"/>
  <c r="W74" i="6"/>
  <c r="W71" i="6"/>
  <c r="V20" i="14"/>
  <c r="V41" i="14" s="1"/>
  <c r="W41" i="14" s="1"/>
  <c r="X41" i="14" s="1"/>
  <c r="Y41" i="14" s="1"/>
  <c r="Z41" i="14" s="1"/>
  <c r="AA41" i="14" s="1"/>
  <c r="AB41" i="14" s="1"/>
  <c r="AC41" i="14" s="1"/>
  <c r="AD41" i="14" s="1"/>
  <c r="AE41" i="14" s="1"/>
  <c r="AF41" i="14" s="1"/>
  <c r="AG41" i="14" s="1"/>
  <c r="AH41" i="14" s="1"/>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BG41" i="14" s="1"/>
  <c r="BH41" i="14" s="1"/>
  <c r="BI41" i="14" s="1"/>
  <c r="BJ41" i="14" s="1"/>
  <c r="BK41" i="14" s="1"/>
  <c r="BL41" i="14" s="1"/>
  <c r="BM41" i="14" s="1"/>
  <c r="BN41" i="14" s="1"/>
  <c r="BO41" i="14" s="1"/>
  <c r="BP41" i="14" s="1"/>
  <c r="BQ41" i="14" s="1"/>
  <c r="BR41" i="14" s="1"/>
  <c r="BS41" i="14" s="1"/>
  <c r="BT41" i="14" s="1"/>
  <c r="BU41" i="14" s="1"/>
  <c r="BV41" i="14" s="1"/>
  <c r="BW41" i="14" s="1"/>
  <c r="BX41" i="14" s="1"/>
  <c r="BY41" i="14" s="1"/>
  <c r="BZ41" i="14" s="1"/>
  <c r="CA41" i="14" s="1"/>
  <c r="CB41" i="14" s="1"/>
  <c r="CC41" i="14" s="1"/>
  <c r="CD41" i="14" s="1"/>
  <c r="CE41" i="14" s="1"/>
  <c r="CF41" i="14" s="1"/>
  <c r="CG41" i="14" s="1"/>
  <c r="CH41" i="14" s="1"/>
  <c r="CI41" i="14" s="1"/>
  <c r="CJ41" i="14" s="1"/>
  <c r="CK41" i="14" s="1"/>
  <c r="CL41" i="14" s="1"/>
  <c r="CM41" i="14" s="1"/>
  <c r="CN41" i="14" s="1"/>
  <c r="CO41" i="14" s="1"/>
  <c r="CP41" i="14" s="1"/>
  <c r="CQ41" i="14" s="1"/>
  <c r="CR41" i="14" s="1"/>
  <c r="CS41" i="14" s="1"/>
  <c r="CT41" i="14" s="1"/>
  <c r="CU41" i="14" s="1"/>
  <c r="CV41" i="14" s="1"/>
  <c r="CW41" i="14" s="1"/>
  <c r="W75" i="6"/>
  <c r="W72" i="6"/>
  <c r="Y22" i="18"/>
  <c r="U40" i="14"/>
  <c r="V40" i="14" s="1"/>
  <c r="W40" i="14" s="1"/>
  <c r="X40" i="14" s="1"/>
  <c r="Y40" i="14" s="1"/>
  <c r="Z40" i="14" s="1"/>
  <c r="AA40" i="14" s="1"/>
  <c r="AB40" i="14" s="1"/>
  <c r="AC40" i="14" s="1"/>
  <c r="AD40" i="14" s="1"/>
  <c r="AE40" i="14" s="1"/>
  <c r="AF40" i="14" s="1"/>
  <c r="AG40" i="14" s="1"/>
  <c r="AH40" i="14" s="1"/>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BG40" i="14" s="1"/>
  <c r="BH40" i="14" s="1"/>
  <c r="BI40" i="14" s="1"/>
  <c r="BJ40" i="14" s="1"/>
  <c r="BK40" i="14" s="1"/>
  <c r="BL40" i="14" s="1"/>
  <c r="BM40" i="14" s="1"/>
  <c r="BN40" i="14" s="1"/>
  <c r="BO40" i="14" s="1"/>
  <c r="BP40" i="14" s="1"/>
  <c r="BQ40" i="14" s="1"/>
  <c r="BR40" i="14" s="1"/>
  <c r="BS40" i="14" s="1"/>
  <c r="BT40" i="14" s="1"/>
  <c r="BU40" i="14" s="1"/>
  <c r="BV40" i="14" s="1"/>
  <c r="BW40" i="14" s="1"/>
  <c r="BX40" i="14" s="1"/>
  <c r="BY40" i="14" s="1"/>
  <c r="BZ40" i="14" s="1"/>
  <c r="CA40" i="14" s="1"/>
  <c r="CB40" i="14" s="1"/>
  <c r="CC40" i="14" s="1"/>
  <c r="CD40" i="14" s="1"/>
  <c r="CE40" i="14" s="1"/>
  <c r="CF40" i="14" s="1"/>
  <c r="CG40" i="14" s="1"/>
  <c r="CH40" i="14" s="1"/>
  <c r="CI40" i="14" s="1"/>
  <c r="CJ40" i="14" s="1"/>
  <c r="CK40" i="14" s="1"/>
  <c r="CL40" i="14" s="1"/>
  <c r="CM40" i="14" s="1"/>
  <c r="CN40" i="14" s="1"/>
  <c r="CO40" i="14" s="1"/>
  <c r="CP40" i="14" s="1"/>
  <c r="CQ40" i="14" s="1"/>
  <c r="CR40" i="14" s="1"/>
  <c r="CS40" i="14" s="1"/>
  <c r="CT40" i="14" s="1"/>
  <c r="CU40" i="14" s="1"/>
  <c r="CV40" i="14" s="1"/>
  <c r="CW40" i="14" s="1"/>
  <c r="Y54" i="6"/>
  <c r="Y55" i="6" s="1"/>
  <c r="Z28" i="15"/>
  <c r="Z28" i="18" s="1"/>
  <c r="Z33" i="15"/>
  <c r="Z33" i="18" s="1"/>
  <c r="Z38" i="15"/>
  <c r="Z38" i="18" s="1"/>
  <c r="Z30" i="15"/>
  <c r="Z30" i="18" s="1"/>
  <c r="Z35" i="15"/>
  <c r="Z35" i="18" s="1"/>
  <c r="Z24" i="15"/>
  <c r="Z24" i="18" s="1"/>
  <c r="Z43" i="15"/>
  <c r="Z43" i="18" s="1"/>
  <c r="Z40" i="15"/>
  <c r="Z40" i="18" s="1"/>
  <c r="Z45" i="15"/>
  <c r="Z45" i="18" s="1"/>
  <c r="Z22" i="15"/>
  <c r="Z31" i="15"/>
  <c r="Z31" i="18" s="1"/>
  <c r="Z27" i="15"/>
  <c r="Z27" i="18" s="1"/>
  <c r="Z37" i="15"/>
  <c r="Z37" i="18" s="1"/>
  <c r="Z39" i="15"/>
  <c r="Z39" i="18" s="1"/>
  <c r="Z23" i="15"/>
  <c r="Z23" i="18" s="1"/>
  <c r="Z36" i="15"/>
  <c r="Z36" i="18" s="1"/>
  <c r="Z44" i="15"/>
  <c r="Z44" i="18" s="1"/>
  <c r="Z42" i="15"/>
  <c r="Z42" i="18" s="1"/>
  <c r="Z41" i="15"/>
  <c r="Z41" i="18" s="1"/>
  <c r="Z34" i="15"/>
  <c r="Z34" i="18" s="1"/>
  <c r="Z26" i="15"/>
  <c r="Z26" i="18" s="1"/>
  <c r="Y45" i="15"/>
  <c r="Y45" i="18" s="1"/>
  <c r="Z29" i="15"/>
  <c r="Z29" i="18" s="1"/>
  <c r="Z25" i="15"/>
  <c r="Z25" i="18" s="1"/>
  <c r="Z32" i="15"/>
  <c r="Z32" i="18" s="1"/>
  <c r="Z52" i="6"/>
  <c r="Z61" i="6"/>
  <c r="AA51" i="6"/>
  <c r="AB49" i="6"/>
  <c r="Z19" i="18"/>
  <c r="Z19" i="15"/>
  <c r="X65" i="6"/>
  <c r="X67" i="6" s="1"/>
  <c r="AC39" i="6"/>
  <c r="AD19" i="6"/>
  <c r="BP26" i="14"/>
  <c r="BQ26" i="14" s="1"/>
  <c r="BR26" i="14" s="1"/>
  <c r="BS26" i="14" s="1"/>
  <c r="BT26" i="14" s="1"/>
  <c r="BU26" i="14" s="1"/>
  <c r="AA31" i="6" l="1"/>
  <c r="AA40" i="6" s="1"/>
  <c r="AB29" i="6"/>
  <c r="AB30" i="6"/>
  <c r="AA47" i="6"/>
  <c r="AA70" i="6"/>
  <c r="AA10" i="6"/>
  <c r="AB9" i="6" s="1"/>
  <c r="Z73" i="6"/>
  <c r="Z54" i="6"/>
  <c r="Z55" i="6" s="1"/>
  <c r="Y53" i="6"/>
  <c r="X74" i="6"/>
  <c r="X71" i="6"/>
  <c r="W20" i="14"/>
  <c r="X75" i="6"/>
  <c r="X72" i="6"/>
  <c r="Y65" i="6"/>
  <c r="Y67" i="6" s="1"/>
  <c r="AA19" i="18"/>
  <c r="AA19" i="15"/>
  <c r="AB51" i="6"/>
  <c r="AC49" i="6"/>
  <c r="Y62" i="6"/>
  <c r="AA61" i="6"/>
  <c r="AA52" i="6"/>
  <c r="X68" i="6"/>
  <c r="AA39" i="15"/>
  <c r="AA39" i="18" s="1"/>
  <c r="AA32" i="15"/>
  <c r="AA32" i="18" s="1"/>
  <c r="AA25" i="15"/>
  <c r="AA25" i="18" s="1"/>
  <c r="AA40" i="15"/>
  <c r="AA40" i="18" s="1"/>
  <c r="AA37" i="15"/>
  <c r="AA37" i="18" s="1"/>
  <c r="Z46" i="15"/>
  <c r="Z46" i="18" s="1"/>
  <c r="AA23" i="15"/>
  <c r="AA23" i="18" s="1"/>
  <c r="AA33" i="15"/>
  <c r="AA33" i="18" s="1"/>
  <c r="AA45" i="15"/>
  <c r="AA45" i="18" s="1"/>
  <c r="AA44" i="15"/>
  <c r="AA44" i="18" s="1"/>
  <c r="AA35" i="15"/>
  <c r="AA35" i="18" s="1"/>
  <c r="AA43" i="15"/>
  <c r="AA43" i="18" s="1"/>
  <c r="AA34" i="15"/>
  <c r="AA34" i="18" s="1"/>
  <c r="AA36" i="15"/>
  <c r="AA36" i="18" s="1"/>
  <c r="AA22" i="15"/>
  <c r="AA38" i="15"/>
  <c r="AA38" i="18" s="1"/>
  <c r="AA26" i="15"/>
  <c r="AA26" i="18" s="1"/>
  <c r="AA31" i="15"/>
  <c r="AA31" i="18" s="1"/>
  <c r="AA29" i="15"/>
  <c r="AA29" i="18" s="1"/>
  <c r="AA24" i="15"/>
  <c r="AA24" i="18" s="1"/>
  <c r="AA41" i="15"/>
  <c r="AA41" i="18" s="1"/>
  <c r="AA46" i="15"/>
  <c r="AA46" i="18" s="1"/>
  <c r="AA30" i="15"/>
  <c r="AA30" i="18" s="1"/>
  <c r="AA28" i="15"/>
  <c r="AA28" i="18" s="1"/>
  <c r="AA27" i="15"/>
  <c r="AA27" i="18" s="1"/>
  <c r="AA42" i="15"/>
  <c r="AA42" i="18" s="1"/>
  <c r="Z22" i="18"/>
  <c r="Z56" i="6"/>
  <c r="AD39" i="6"/>
  <c r="AE19" i="6"/>
  <c r="BV26" i="14"/>
  <c r="BW26" i="14" s="1"/>
  <c r="BX26" i="14" s="1"/>
  <c r="BY26" i="14" s="1"/>
  <c r="BZ26" i="14" s="1"/>
  <c r="CA26" i="14" s="1"/>
  <c r="AB31" i="6" l="1"/>
  <c r="AB40" i="6" s="1"/>
  <c r="AC30" i="6"/>
  <c r="AC29" i="6"/>
  <c r="Z53" i="6"/>
  <c r="Z65" i="6"/>
  <c r="Y20" i="14" s="1"/>
  <c r="Y44" i="14" s="1"/>
  <c r="Z44" i="14" s="1"/>
  <c r="AA44" i="14" s="1"/>
  <c r="AB44" i="14" s="1"/>
  <c r="AC44" i="14" s="1"/>
  <c r="AD44" i="14" s="1"/>
  <c r="AE44" i="14" s="1"/>
  <c r="AF44" i="14" s="1"/>
  <c r="AG44" i="14" s="1"/>
  <c r="AH44" i="14" s="1"/>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BH44" i="14" s="1"/>
  <c r="BI44" i="14" s="1"/>
  <c r="BJ44" i="14" s="1"/>
  <c r="BK44" i="14" s="1"/>
  <c r="BL44" i="14" s="1"/>
  <c r="BM44" i="14" s="1"/>
  <c r="BN44" i="14" s="1"/>
  <c r="BO44" i="14" s="1"/>
  <c r="BP44" i="14" s="1"/>
  <c r="BQ44" i="14" s="1"/>
  <c r="BR44" i="14" s="1"/>
  <c r="BS44" i="14" s="1"/>
  <c r="BT44" i="14" s="1"/>
  <c r="BU44" i="14" s="1"/>
  <c r="BV44" i="14" s="1"/>
  <c r="BW44" i="14" s="1"/>
  <c r="BX44" i="14" s="1"/>
  <c r="BY44" i="14" s="1"/>
  <c r="BZ44" i="14" s="1"/>
  <c r="CA44" i="14" s="1"/>
  <c r="CB44" i="14" s="1"/>
  <c r="CC44" i="14" s="1"/>
  <c r="CD44" i="14" s="1"/>
  <c r="CE44" i="14" s="1"/>
  <c r="CF44" i="14" s="1"/>
  <c r="CG44" i="14" s="1"/>
  <c r="CH44" i="14" s="1"/>
  <c r="CI44" i="14" s="1"/>
  <c r="CJ44" i="14" s="1"/>
  <c r="CK44" i="14" s="1"/>
  <c r="CL44" i="14" s="1"/>
  <c r="CM44" i="14" s="1"/>
  <c r="CN44" i="14" s="1"/>
  <c r="CO44" i="14" s="1"/>
  <c r="CP44" i="14" s="1"/>
  <c r="CQ44" i="14" s="1"/>
  <c r="CR44" i="14" s="1"/>
  <c r="CS44" i="14" s="1"/>
  <c r="CT44" i="14" s="1"/>
  <c r="CU44" i="14" s="1"/>
  <c r="CV44" i="14" s="1"/>
  <c r="CW44" i="14" s="1"/>
  <c r="Z62" i="6"/>
  <c r="AA56" i="6"/>
  <c r="AA54" i="6"/>
  <c r="AA55" i="6" s="1"/>
  <c r="AB47" i="6"/>
  <c r="AB70" i="6"/>
  <c r="AB10" i="6"/>
  <c r="AC9" i="6" s="1"/>
  <c r="AA73" i="6"/>
  <c r="Y68" i="6"/>
  <c r="Y74" i="6"/>
  <c r="Y71" i="6"/>
  <c r="AA22" i="18"/>
  <c r="AD49" i="6"/>
  <c r="AB19" i="15"/>
  <c r="AB19" i="18"/>
  <c r="AC51" i="6"/>
  <c r="AB61" i="6"/>
  <c r="AB52" i="6"/>
  <c r="AB41" i="15"/>
  <c r="AB41" i="18" s="1"/>
  <c r="AB47" i="15"/>
  <c r="AB47" i="18" s="1"/>
  <c r="AB24" i="15"/>
  <c r="AB24" i="18" s="1"/>
  <c r="AB34" i="15"/>
  <c r="AB34" i="18" s="1"/>
  <c r="AB44" i="15"/>
  <c r="AB44" i="18" s="1"/>
  <c r="AB33" i="15"/>
  <c r="AB33" i="18" s="1"/>
  <c r="AA47" i="15"/>
  <c r="AA47" i="18" s="1"/>
  <c r="AB25" i="15"/>
  <c r="AB25" i="18" s="1"/>
  <c r="AB46" i="15"/>
  <c r="AB46" i="18" s="1"/>
  <c r="AB30" i="15"/>
  <c r="AB30" i="18" s="1"/>
  <c r="AB28" i="15"/>
  <c r="AB28" i="18" s="1"/>
  <c r="AB22" i="15"/>
  <c r="AB31" i="15"/>
  <c r="AB31" i="18" s="1"/>
  <c r="AB39" i="15"/>
  <c r="AB39" i="18" s="1"/>
  <c r="AB42" i="15"/>
  <c r="AB42" i="18" s="1"/>
  <c r="AB40" i="15"/>
  <c r="AB40" i="18" s="1"/>
  <c r="AB26" i="15"/>
  <c r="AB26" i="18" s="1"/>
  <c r="AB36" i="15"/>
  <c r="AB36" i="18" s="1"/>
  <c r="AB35" i="15"/>
  <c r="AB35" i="18" s="1"/>
  <c r="AB23" i="15"/>
  <c r="AB23" i="18" s="1"/>
  <c r="AB29" i="15"/>
  <c r="AB29" i="18" s="1"/>
  <c r="AB27" i="15"/>
  <c r="AB27" i="18" s="1"/>
  <c r="AB43" i="15"/>
  <c r="AB43" i="18" s="1"/>
  <c r="AB32" i="15"/>
  <c r="AB32" i="18" s="1"/>
  <c r="AB37" i="15"/>
  <c r="AB37" i="18" s="1"/>
  <c r="AB38" i="15"/>
  <c r="AB38" i="18" s="1"/>
  <c r="AB45" i="15"/>
  <c r="AB45" i="18" s="1"/>
  <c r="Y75" i="6"/>
  <c r="Y72" i="6"/>
  <c r="X20" i="14"/>
  <c r="X43" i="14" s="1"/>
  <c r="Y43" i="14" s="1"/>
  <c r="Z43" i="14" s="1"/>
  <c r="AA43" i="14" s="1"/>
  <c r="AB43" i="14" s="1"/>
  <c r="AC43" i="14" s="1"/>
  <c r="AD43" i="14" s="1"/>
  <c r="AE43" i="14" s="1"/>
  <c r="AF43" i="14" s="1"/>
  <c r="AG43" i="14" s="1"/>
  <c r="AH43" i="14" s="1"/>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BH43" i="14" s="1"/>
  <c r="BI43" i="14" s="1"/>
  <c r="BJ43" i="14" s="1"/>
  <c r="BK43" i="14" s="1"/>
  <c r="BL43" i="14" s="1"/>
  <c r="BM43" i="14" s="1"/>
  <c r="BN43" i="14" s="1"/>
  <c r="BO43" i="14" s="1"/>
  <c r="BP43" i="14" s="1"/>
  <c r="BQ43" i="14" s="1"/>
  <c r="BR43" i="14" s="1"/>
  <c r="BS43" i="14" s="1"/>
  <c r="BT43" i="14" s="1"/>
  <c r="BU43" i="14" s="1"/>
  <c r="BV43" i="14" s="1"/>
  <c r="BW43" i="14" s="1"/>
  <c r="BX43" i="14" s="1"/>
  <c r="BY43" i="14" s="1"/>
  <c r="BZ43" i="14" s="1"/>
  <c r="CA43" i="14" s="1"/>
  <c r="CB43" i="14" s="1"/>
  <c r="CC43" i="14" s="1"/>
  <c r="CD43" i="14" s="1"/>
  <c r="CE43" i="14" s="1"/>
  <c r="CF43" i="14" s="1"/>
  <c r="CG43" i="14" s="1"/>
  <c r="CH43" i="14" s="1"/>
  <c r="CI43" i="14" s="1"/>
  <c r="CJ43" i="14" s="1"/>
  <c r="CK43" i="14" s="1"/>
  <c r="CL43" i="14" s="1"/>
  <c r="CM43" i="14" s="1"/>
  <c r="CN43" i="14" s="1"/>
  <c r="CO43" i="14" s="1"/>
  <c r="CP43" i="14" s="1"/>
  <c r="CQ43" i="14" s="1"/>
  <c r="CR43" i="14" s="1"/>
  <c r="CS43" i="14" s="1"/>
  <c r="CT43" i="14" s="1"/>
  <c r="CU43" i="14" s="1"/>
  <c r="CV43" i="14" s="1"/>
  <c r="CW43" i="14" s="1"/>
  <c r="W42" i="14"/>
  <c r="X42" i="14" s="1"/>
  <c r="Y42" i="14" s="1"/>
  <c r="Z42" i="14" s="1"/>
  <c r="AA42" i="14" s="1"/>
  <c r="AB42" i="14" s="1"/>
  <c r="AC42" i="14" s="1"/>
  <c r="AD42" i="14" s="1"/>
  <c r="AE42" i="14" s="1"/>
  <c r="AF42" i="14" s="1"/>
  <c r="AG42" i="14" s="1"/>
  <c r="AH42" i="14" s="1"/>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BG42" i="14" s="1"/>
  <c r="BH42" i="14" s="1"/>
  <c r="BI42" i="14" s="1"/>
  <c r="BJ42" i="14" s="1"/>
  <c r="BK42" i="14" s="1"/>
  <c r="BL42" i="14" s="1"/>
  <c r="BM42" i="14" s="1"/>
  <c r="BN42" i="14" s="1"/>
  <c r="BO42" i="14" s="1"/>
  <c r="BP42" i="14" s="1"/>
  <c r="BQ42" i="14" s="1"/>
  <c r="BR42" i="14" s="1"/>
  <c r="BS42" i="14" s="1"/>
  <c r="BT42" i="14" s="1"/>
  <c r="BU42" i="14" s="1"/>
  <c r="BV42" i="14" s="1"/>
  <c r="BW42" i="14" s="1"/>
  <c r="BX42" i="14" s="1"/>
  <c r="BY42" i="14" s="1"/>
  <c r="BZ42" i="14" s="1"/>
  <c r="CA42" i="14" s="1"/>
  <c r="CB42" i="14" s="1"/>
  <c r="CC42" i="14" s="1"/>
  <c r="CD42" i="14" s="1"/>
  <c r="CE42" i="14" s="1"/>
  <c r="CF42" i="14" s="1"/>
  <c r="CG42" i="14" s="1"/>
  <c r="CH42" i="14" s="1"/>
  <c r="CI42" i="14" s="1"/>
  <c r="CJ42" i="14" s="1"/>
  <c r="CK42" i="14" s="1"/>
  <c r="CL42" i="14" s="1"/>
  <c r="CM42" i="14" s="1"/>
  <c r="CN42" i="14" s="1"/>
  <c r="CO42" i="14" s="1"/>
  <c r="CP42" i="14" s="1"/>
  <c r="CQ42" i="14" s="1"/>
  <c r="CR42" i="14" s="1"/>
  <c r="CS42" i="14" s="1"/>
  <c r="CT42" i="14" s="1"/>
  <c r="CU42" i="14" s="1"/>
  <c r="CV42" i="14" s="1"/>
  <c r="CW42" i="14" s="1"/>
  <c r="CB26" i="14"/>
  <c r="CC26" i="14" s="1"/>
  <c r="CD26" i="14" s="1"/>
  <c r="CE26" i="14" s="1"/>
  <c r="CF26" i="14" s="1"/>
  <c r="CG26" i="14" s="1"/>
  <c r="AE39" i="6"/>
  <c r="AF19" i="6"/>
  <c r="AC31" i="6" l="1"/>
  <c r="AC40" i="6" s="1"/>
  <c r="AD30" i="6"/>
  <c r="AD29" i="6"/>
  <c r="Z72" i="6"/>
  <c r="Z75" i="6"/>
  <c r="AA65" i="6"/>
  <c r="AA67" i="6" s="1"/>
  <c r="AA74" i="6" s="1"/>
  <c r="AA62" i="6"/>
  <c r="AA53" i="6"/>
  <c r="AC70" i="6"/>
  <c r="AC47" i="6"/>
  <c r="AC10" i="6"/>
  <c r="AD9" i="6" s="1"/>
  <c r="AB73" i="6"/>
  <c r="Z66" i="6"/>
  <c r="Z67" i="6" s="1"/>
  <c r="Z74" i="6" s="1"/>
  <c r="AC52" i="6"/>
  <c r="AC61" i="6"/>
  <c r="AB22" i="18"/>
  <c r="AC37" i="15"/>
  <c r="AC37" i="18" s="1"/>
  <c r="AC27" i="15"/>
  <c r="AC27" i="18" s="1"/>
  <c r="AC28" i="15"/>
  <c r="AC28" i="18" s="1"/>
  <c r="AC41" i="15"/>
  <c r="AC41" i="18" s="1"/>
  <c r="AC32" i="15"/>
  <c r="AC32" i="18" s="1"/>
  <c r="AC35" i="15"/>
  <c r="AC35" i="18" s="1"/>
  <c r="AB48" i="15"/>
  <c r="AB48" i="18" s="1"/>
  <c r="AC40" i="15"/>
  <c r="AC40" i="18" s="1"/>
  <c r="AC22" i="15"/>
  <c r="AC42" i="15"/>
  <c r="AC42" i="18" s="1"/>
  <c r="AC48" i="15"/>
  <c r="AC48" i="18" s="1"/>
  <c r="AC47" i="15"/>
  <c r="AC47" i="18" s="1"/>
  <c r="AC44" i="15"/>
  <c r="AC44" i="18" s="1"/>
  <c r="AC38" i="15"/>
  <c r="AC38" i="18" s="1"/>
  <c r="AC30" i="15"/>
  <c r="AC30" i="18" s="1"/>
  <c r="AC25" i="15"/>
  <c r="AC25" i="18" s="1"/>
  <c r="AC26" i="15"/>
  <c r="AC26" i="18" s="1"/>
  <c r="AC39" i="15"/>
  <c r="AC39" i="18" s="1"/>
  <c r="AC29" i="15"/>
  <c r="AC29" i="18" s="1"/>
  <c r="AC24" i="15"/>
  <c r="AC24" i="18" s="1"/>
  <c r="AC43" i="15"/>
  <c r="AC43" i="18" s="1"/>
  <c r="AC33" i="15"/>
  <c r="AC33" i="18" s="1"/>
  <c r="AC45" i="15"/>
  <c r="AC45" i="18" s="1"/>
  <c r="AC46" i="15"/>
  <c r="AC46" i="18" s="1"/>
  <c r="AC31" i="15"/>
  <c r="AC31" i="18" s="1"/>
  <c r="AC34" i="15"/>
  <c r="AC34" i="18" s="1"/>
  <c r="AC23" i="15"/>
  <c r="AC23" i="18" s="1"/>
  <c r="AC36" i="15"/>
  <c r="AC36" i="18" s="1"/>
  <c r="AC19" i="15"/>
  <c r="AE49" i="6"/>
  <c r="AC19" i="18"/>
  <c r="AD51" i="6"/>
  <c r="AB54" i="6"/>
  <c r="AB55" i="6" s="1"/>
  <c r="AB56" i="6"/>
  <c r="AF39" i="6"/>
  <c r="AG19" i="6"/>
  <c r="CH26" i="14"/>
  <c r="CI26" i="14" s="1"/>
  <c r="CJ26" i="14" s="1"/>
  <c r="CK26" i="14" s="1"/>
  <c r="CL26" i="14" s="1"/>
  <c r="CM26" i="14" s="1"/>
  <c r="AD31" i="6" l="1"/>
  <c r="AD40" i="6" s="1"/>
  <c r="AE29" i="6"/>
  <c r="AE30" i="6"/>
  <c r="AA75" i="6"/>
  <c r="Z20" i="14"/>
  <c r="Z45" i="14" s="1"/>
  <c r="AA45" i="14" s="1"/>
  <c r="AB45" i="14" s="1"/>
  <c r="AC45" i="14" s="1"/>
  <c r="AD45" i="14" s="1"/>
  <c r="AE45" i="14" s="1"/>
  <c r="AF45" i="14" s="1"/>
  <c r="AG45" i="14" s="1"/>
  <c r="AH45" i="14" s="1"/>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BH45" i="14" s="1"/>
  <c r="BI45" i="14" s="1"/>
  <c r="BJ45" i="14" s="1"/>
  <c r="BK45" i="14" s="1"/>
  <c r="BL45" i="14" s="1"/>
  <c r="BM45" i="14" s="1"/>
  <c r="BN45" i="14" s="1"/>
  <c r="BO45" i="14" s="1"/>
  <c r="BP45" i="14" s="1"/>
  <c r="BQ45" i="14" s="1"/>
  <c r="BR45" i="14" s="1"/>
  <c r="BS45" i="14" s="1"/>
  <c r="BT45" i="14" s="1"/>
  <c r="BU45" i="14" s="1"/>
  <c r="BV45" i="14" s="1"/>
  <c r="BW45" i="14" s="1"/>
  <c r="BX45" i="14" s="1"/>
  <c r="BY45" i="14" s="1"/>
  <c r="BZ45" i="14" s="1"/>
  <c r="CA45" i="14" s="1"/>
  <c r="CB45" i="14" s="1"/>
  <c r="CC45" i="14" s="1"/>
  <c r="CD45" i="14" s="1"/>
  <c r="CE45" i="14" s="1"/>
  <c r="CF45" i="14" s="1"/>
  <c r="CG45" i="14" s="1"/>
  <c r="CH45" i="14" s="1"/>
  <c r="CI45" i="14" s="1"/>
  <c r="CJ45" i="14" s="1"/>
  <c r="CK45" i="14" s="1"/>
  <c r="CL45" i="14" s="1"/>
  <c r="CM45" i="14" s="1"/>
  <c r="CN45" i="14" s="1"/>
  <c r="CO45" i="14" s="1"/>
  <c r="CP45" i="14" s="1"/>
  <c r="CQ45" i="14" s="1"/>
  <c r="CR45" i="14" s="1"/>
  <c r="CS45" i="14" s="1"/>
  <c r="CT45" i="14" s="1"/>
  <c r="CU45" i="14" s="1"/>
  <c r="CV45" i="14" s="1"/>
  <c r="CW45" i="14" s="1"/>
  <c r="AA71" i="6"/>
  <c r="AA72" i="6"/>
  <c r="Z71" i="6"/>
  <c r="Z68" i="6"/>
  <c r="AA68" i="6" s="1"/>
  <c r="AD10" i="6"/>
  <c r="AE9" i="6" s="1"/>
  <c r="AD70" i="6"/>
  <c r="AD47" i="6"/>
  <c r="AC73" i="6"/>
  <c r="AC56" i="6"/>
  <c r="AC22" i="18"/>
  <c r="AC54" i="6"/>
  <c r="AC55" i="6" s="1"/>
  <c r="AF49" i="6"/>
  <c r="AE51" i="6"/>
  <c r="AD19" i="18"/>
  <c r="AD19" i="15"/>
  <c r="AB65" i="6"/>
  <c r="AB67" i="6" s="1"/>
  <c r="AB53" i="6"/>
  <c r="AD33" i="15"/>
  <c r="AD33" i="18" s="1"/>
  <c r="AD43" i="15"/>
  <c r="AD43" i="18" s="1"/>
  <c r="AD38" i="15"/>
  <c r="AD38" i="18" s="1"/>
  <c r="AD46" i="15"/>
  <c r="AD46" i="18" s="1"/>
  <c r="AD32" i="15"/>
  <c r="AD32" i="18" s="1"/>
  <c r="AD48" i="15"/>
  <c r="AD48" i="18" s="1"/>
  <c r="AD23" i="15"/>
  <c r="AD23" i="18" s="1"/>
  <c r="AD27" i="15"/>
  <c r="AD27" i="18" s="1"/>
  <c r="AD42" i="15"/>
  <c r="AD42" i="18" s="1"/>
  <c r="AD34" i="15"/>
  <c r="AD34" i="18" s="1"/>
  <c r="AD28" i="15"/>
  <c r="AD28" i="18" s="1"/>
  <c r="AD45" i="15"/>
  <c r="AD45" i="18" s="1"/>
  <c r="AD30" i="15"/>
  <c r="AD30" i="18" s="1"/>
  <c r="AD44" i="15"/>
  <c r="AD44" i="18" s="1"/>
  <c r="AD36" i="15"/>
  <c r="AD36" i="18" s="1"/>
  <c r="AD47" i="15"/>
  <c r="AD47" i="18" s="1"/>
  <c r="AD26" i="15"/>
  <c r="AD26" i="18" s="1"/>
  <c r="AD29" i="15"/>
  <c r="AD29" i="18" s="1"/>
  <c r="AD35" i="15"/>
  <c r="AD35" i="18" s="1"/>
  <c r="AD40" i="15"/>
  <c r="AD40" i="18" s="1"/>
  <c r="AD24" i="15"/>
  <c r="AD24" i="18" s="1"/>
  <c r="AD22" i="15"/>
  <c r="AD39" i="15"/>
  <c r="AD39" i="18" s="1"/>
  <c r="AD31" i="15"/>
  <c r="AD31" i="18" s="1"/>
  <c r="AD41" i="15"/>
  <c r="AD41" i="18" s="1"/>
  <c r="AD25" i="15"/>
  <c r="AD25" i="18" s="1"/>
  <c r="AD37" i="15"/>
  <c r="AD37" i="18" s="1"/>
  <c r="AD49" i="15"/>
  <c r="AD49" i="18" s="1"/>
  <c r="AC49" i="15"/>
  <c r="AC49" i="18" s="1"/>
  <c r="AD61" i="6"/>
  <c r="AD52" i="6"/>
  <c r="AB62" i="6"/>
  <c r="CN26" i="14"/>
  <c r="CO26" i="14" s="1"/>
  <c r="CP26" i="14" s="1"/>
  <c r="CQ26" i="14" s="1"/>
  <c r="CR26" i="14" s="1"/>
  <c r="CS26" i="14" s="1"/>
  <c r="AG39" i="6"/>
  <c r="AH19" i="6"/>
  <c r="AE31" i="6" l="1"/>
  <c r="AE40" i="6" s="1"/>
  <c r="AF29" i="6"/>
  <c r="AF30" i="6"/>
  <c r="AC62" i="6"/>
  <c r="AC53" i="6"/>
  <c r="AE70" i="6"/>
  <c r="AE10" i="6"/>
  <c r="AF9" i="6" s="1"/>
  <c r="AE47" i="6"/>
  <c r="AD73" i="6"/>
  <c r="AB74" i="6"/>
  <c r="AB71" i="6"/>
  <c r="AB75" i="6"/>
  <c r="AA20" i="14"/>
  <c r="AB72" i="6"/>
  <c r="AE34" i="15"/>
  <c r="AE34" i="18" s="1"/>
  <c r="AE24" i="15"/>
  <c r="AE24" i="18" s="1"/>
  <c r="AE37" i="15"/>
  <c r="AE37" i="18" s="1"/>
  <c r="AE33" i="15"/>
  <c r="AE33" i="18" s="1"/>
  <c r="AE50" i="15"/>
  <c r="AE50" i="18" s="1"/>
  <c r="AE28" i="15"/>
  <c r="AE28" i="18" s="1"/>
  <c r="AE39" i="15"/>
  <c r="AE39" i="18" s="1"/>
  <c r="AE46" i="15"/>
  <c r="AE46" i="18" s="1"/>
  <c r="AE36" i="15"/>
  <c r="AE36" i="18" s="1"/>
  <c r="AE49" i="15"/>
  <c r="AE49" i="18" s="1"/>
  <c r="AE30" i="15"/>
  <c r="AE30" i="18" s="1"/>
  <c r="AE25" i="15"/>
  <c r="AE25" i="18" s="1"/>
  <c r="AE22" i="15"/>
  <c r="AE32" i="15"/>
  <c r="AE32" i="18" s="1"/>
  <c r="AE41" i="15"/>
  <c r="AE41" i="18" s="1"/>
  <c r="AE31" i="15"/>
  <c r="AE31" i="18" s="1"/>
  <c r="AE47" i="15"/>
  <c r="AE47" i="18" s="1"/>
  <c r="AD50" i="15"/>
  <c r="AD50" i="18" s="1"/>
  <c r="AE23" i="15"/>
  <c r="AE23" i="18" s="1"/>
  <c r="AE44" i="15"/>
  <c r="AE44" i="18" s="1"/>
  <c r="AE38" i="15"/>
  <c r="AE38" i="18" s="1"/>
  <c r="AE43" i="15"/>
  <c r="AE43" i="18" s="1"/>
  <c r="AE48" i="15"/>
  <c r="AE48" i="18" s="1"/>
  <c r="AE40" i="15"/>
  <c r="AE40" i="18" s="1"/>
  <c r="AE42" i="15"/>
  <c r="AE42" i="18" s="1"/>
  <c r="AE35" i="15"/>
  <c r="AE35" i="18" s="1"/>
  <c r="AE29" i="15"/>
  <c r="AE29" i="18" s="1"/>
  <c r="AE27" i="15"/>
  <c r="AE27" i="18" s="1"/>
  <c r="AE45" i="15"/>
  <c r="AE45" i="18" s="1"/>
  <c r="AE26" i="15"/>
  <c r="AE26" i="18" s="1"/>
  <c r="AE52" i="6"/>
  <c r="AE61" i="6"/>
  <c r="AG49" i="6"/>
  <c r="AE19" i="15"/>
  <c r="AE19" i="18"/>
  <c r="AF51" i="6"/>
  <c r="AC65" i="6"/>
  <c r="AC67" i="6" s="1"/>
  <c r="AB68" i="6"/>
  <c r="AD22" i="18"/>
  <c r="AD54" i="6"/>
  <c r="AD55" i="6" s="1"/>
  <c r="AD56" i="6"/>
  <c r="AH39" i="6"/>
  <c r="AI19" i="6"/>
  <c r="CT26" i="14"/>
  <c r="CU26" i="14" s="1"/>
  <c r="CV26" i="14" s="1"/>
  <c r="CW26" i="14" s="1"/>
  <c r="AF31" i="6" l="1"/>
  <c r="AF40" i="6" s="1"/>
  <c r="AG30" i="6"/>
  <c r="AG29" i="6"/>
  <c r="AF47" i="6"/>
  <c r="AF70" i="6"/>
  <c r="AF10" i="6"/>
  <c r="AG9" i="6" s="1"/>
  <c r="AE73" i="6"/>
  <c r="AE56" i="6"/>
  <c r="AC71" i="6"/>
  <c r="AC74" i="6"/>
  <c r="AB20" i="14"/>
  <c r="AB47" i="14" s="1"/>
  <c r="AC47" i="14" s="1"/>
  <c r="AD47" i="14" s="1"/>
  <c r="AE47" i="14" s="1"/>
  <c r="AF47" i="14" s="1"/>
  <c r="AG47" i="14" s="1"/>
  <c r="AH47" i="14" s="1"/>
  <c r="AI47" i="14" s="1"/>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47" i="14" s="1"/>
  <c r="BH47" i="14" s="1"/>
  <c r="BI47" i="14" s="1"/>
  <c r="BJ47" i="14" s="1"/>
  <c r="BK47" i="14" s="1"/>
  <c r="BL47" i="14" s="1"/>
  <c r="BM47" i="14" s="1"/>
  <c r="BN47" i="14" s="1"/>
  <c r="BO47" i="14" s="1"/>
  <c r="BP47" i="14" s="1"/>
  <c r="BQ47" i="14" s="1"/>
  <c r="BR47" i="14" s="1"/>
  <c r="BS47" i="14" s="1"/>
  <c r="BT47" i="14" s="1"/>
  <c r="BU47" i="14" s="1"/>
  <c r="BV47" i="14" s="1"/>
  <c r="BW47" i="14" s="1"/>
  <c r="BX47" i="14" s="1"/>
  <c r="BY47" i="14" s="1"/>
  <c r="BZ47" i="14" s="1"/>
  <c r="CA47" i="14" s="1"/>
  <c r="CB47" i="14" s="1"/>
  <c r="CC47" i="14" s="1"/>
  <c r="CD47" i="14" s="1"/>
  <c r="CE47" i="14" s="1"/>
  <c r="CF47" i="14" s="1"/>
  <c r="CG47" i="14" s="1"/>
  <c r="CH47" i="14" s="1"/>
  <c r="CI47" i="14" s="1"/>
  <c r="CJ47" i="14" s="1"/>
  <c r="CK47" i="14" s="1"/>
  <c r="CL47" i="14" s="1"/>
  <c r="CM47" i="14" s="1"/>
  <c r="CN47" i="14" s="1"/>
  <c r="CO47" i="14" s="1"/>
  <c r="CP47" i="14" s="1"/>
  <c r="CQ47" i="14" s="1"/>
  <c r="CR47" i="14" s="1"/>
  <c r="CS47" i="14" s="1"/>
  <c r="CT47" i="14" s="1"/>
  <c r="CU47" i="14" s="1"/>
  <c r="CV47" i="14" s="1"/>
  <c r="CW47" i="14" s="1"/>
  <c r="AC75" i="6"/>
  <c r="AC72" i="6"/>
  <c r="AF50" i="15"/>
  <c r="AF50" i="18" s="1"/>
  <c r="AF36" i="15"/>
  <c r="AF36" i="18" s="1"/>
  <c r="AE51" i="15"/>
  <c r="AE51" i="18" s="1"/>
  <c r="AF30" i="15"/>
  <c r="AF30" i="18" s="1"/>
  <c r="AF42" i="15"/>
  <c r="AF42" i="18" s="1"/>
  <c r="AF47" i="15"/>
  <c r="AF47" i="18" s="1"/>
  <c r="AF28" i="15"/>
  <c r="AF28" i="18" s="1"/>
  <c r="AF51" i="15"/>
  <c r="AF51" i="18" s="1"/>
  <c r="AF34" i="15"/>
  <c r="AF34" i="18" s="1"/>
  <c r="AF33" i="15"/>
  <c r="AF33" i="18" s="1"/>
  <c r="AF23" i="15"/>
  <c r="AF23" i="18" s="1"/>
  <c r="AF35" i="15"/>
  <c r="AF35" i="18" s="1"/>
  <c r="AF41" i="15"/>
  <c r="AF41" i="18" s="1"/>
  <c r="AF24" i="15"/>
  <c r="AF24" i="18" s="1"/>
  <c r="AF43" i="15"/>
  <c r="AF43" i="18" s="1"/>
  <c r="AF40" i="15"/>
  <c r="AF40" i="18" s="1"/>
  <c r="AF38" i="15"/>
  <c r="AF38" i="18" s="1"/>
  <c r="AF29" i="15"/>
  <c r="AF29" i="18" s="1"/>
  <c r="AF22" i="15"/>
  <c r="AF46" i="15"/>
  <c r="AF46" i="18" s="1"/>
  <c r="AF31" i="15"/>
  <c r="AF31" i="18" s="1"/>
  <c r="AF32" i="15"/>
  <c r="AF32" i="18" s="1"/>
  <c r="AF25" i="15"/>
  <c r="AF25" i="18" s="1"/>
  <c r="AF45" i="15"/>
  <c r="AF45" i="18" s="1"/>
  <c r="AF26" i="15"/>
  <c r="AF26" i="18" s="1"/>
  <c r="AF37" i="15"/>
  <c r="AF37" i="18" s="1"/>
  <c r="AF48" i="15"/>
  <c r="AF48" i="18" s="1"/>
  <c r="AF39" i="15"/>
  <c r="AF39" i="18" s="1"/>
  <c r="AF27" i="15"/>
  <c r="AF27" i="18" s="1"/>
  <c r="AF44" i="15"/>
  <c r="AF44" i="18" s="1"/>
  <c r="AF49" i="15"/>
  <c r="AF49" i="18" s="1"/>
  <c r="AF19" i="15"/>
  <c r="AF19" i="18"/>
  <c r="AG51" i="6"/>
  <c r="AH49" i="6"/>
  <c r="AA46" i="14"/>
  <c r="AB46" i="14" s="1"/>
  <c r="AC46" i="14" s="1"/>
  <c r="AD46" i="14" s="1"/>
  <c r="AE46" i="14" s="1"/>
  <c r="AF46" i="14" s="1"/>
  <c r="AG46" i="14" s="1"/>
  <c r="AH46" i="14" s="1"/>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BH46" i="14" s="1"/>
  <c r="BI46" i="14" s="1"/>
  <c r="BJ46" i="14" s="1"/>
  <c r="BK46" i="14" s="1"/>
  <c r="BL46" i="14" s="1"/>
  <c r="BM46" i="14" s="1"/>
  <c r="BN46" i="14" s="1"/>
  <c r="BO46" i="14" s="1"/>
  <c r="BP46" i="14" s="1"/>
  <c r="BQ46" i="14" s="1"/>
  <c r="BR46" i="14" s="1"/>
  <c r="BS46" i="14" s="1"/>
  <c r="BT46" i="14" s="1"/>
  <c r="BU46" i="14" s="1"/>
  <c r="BV46" i="14" s="1"/>
  <c r="BW46" i="14" s="1"/>
  <c r="BX46" i="14" s="1"/>
  <c r="BY46" i="14" s="1"/>
  <c r="BZ46" i="14" s="1"/>
  <c r="CA46" i="14" s="1"/>
  <c r="CB46" i="14" s="1"/>
  <c r="CC46" i="14" s="1"/>
  <c r="CD46" i="14" s="1"/>
  <c r="CE46" i="14" s="1"/>
  <c r="CF46" i="14" s="1"/>
  <c r="CG46" i="14" s="1"/>
  <c r="CH46" i="14" s="1"/>
  <c r="CI46" i="14" s="1"/>
  <c r="CJ46" i="14" s="1"/>
  <c r="CK46" i="14" s="1"/>
  <c r="CL46" i="14" s="1"/>
  <c r="CM46" i="14" s="1"/>
  <c r="CN46" i="14" s="1"/>
  <c r="CO46" i="14" s="1"/>
  <c r="CP46" i="14" s="1"/>
  <c r="CQ46" i="14" s="1"/>
  <c r="CR46" i="14" s="1"/>
  <c r="CS46" i="14" s="1"/>
  <c r="CT46" i="14" s="1"/>
  <c r="CU46" i="14" s="1"/>
  <c r="CV46" i="14" s="1"/>
  <c r="CW46" i="14" s="1"/>
  <c r="AE22" i="18"/>
  <c r="AF52" i="6"/>
  <c r="AF61" i="6"/>
  <c r="AD62" i="6"/>
  <c r="AC68" i="6"/>
  <c r="AD65" i="6"/>
  <c r="AD67" i="6" s="1"/>
  <c r="AE54" i="6"/>
  <c r="AE55" i="6" s="1"/>
  <c r="AD53" i="6"/>
  <c r="AI39" i="6"/>
  <c r="AJ19" i="6"/>
  <c r="AG31" i="6" l="1"/>
  <c r="AG40" i="6" s="1"/>
  <c r="AH29" i="6"/>
  <c r="AH30" i="6"/>
  <c r="AE53" i="6"/>
  <c r="AE62" i="6"/>
  <c r="AG10" i="6"/>
  <c r="AH9" i="6" s="1"/>
  <c r="AG47" i="6"/>
  <c r="AG70" i="6"/>
  <c r="AF73" i="6"/>
  <c r="AF54" i="6"/>
  <c r="AF55" i="6" s="1"/>
  <c r="AF56" i="6"/>
  <c r="AI49" i="6"/>
  <c r="AH51" i="6"/>
  <c r="AG19" i="15"/>
  <c r="AG19" i="18"/>
  <c r="AF22" i="18"/>
  <c r="AG61" i="6"/>
  <c r="AG52" i="6"/>
  <c r="AE65" i="6"/>
  <c r="AG51" i="15"/>
  <c r="AG51" i="18" s="1"/>
  <c r="AG25" i="15"/>
  <c r="AG25" i="18" s="1"/>
  <c r="AG36" i="15"/>
  <c r="AG36" i="18" s="1"/>
  <c r="AG44" i="15"/>
  <c r="AG44" i="18" s="1"/>
  <c r="AG26" i="15"/>
  <c r="AG26" i="18" s="1"/>
  <c r="AG29" i="15"/>
  <c r="AG29" i="18" s="1"/>
  <c r="AG40" i="15"/>
  <c r="AG40" i="18" s="1"/>
  <c r="AG52" i="15"/>
  <c r="AG52" i="18" s="1"/>
  <c r="AG48" i="15"/>
  <c r="AG48" i="18" s="1"/>
  <c r="AG39" i="15"/>
  <c r="AG39" i="18" s="1"/>
  <c r="AG45" i="15"/>
  <c r="AG45" i="18" s="1"/>
  <c r="AG47" i="15"/>
  <c r="AG47" i="18" s="1"/>
  <c r="AG28" i="15"/>
  <c r="AG28" i="18" s="1"/>
  <c r="AG32" i="15"/>
  <c r="AG32" i="18" s="1"/>
  <c r="AG34" i="15"/>
  <c r="AG34" i="18" s="1"/>
  <c r="AF52" i="15"/>
  <c r="AF52" i="18" s="1"/>
  <c r="AG42" i="15"/>
  <c r="AG42" i="18" s="1"/>
  <c r="AG30" i="15"/>
  <c r="AG30" i="18" s="1"/>
  <c r="AG46" i="15"/>
  <c r="AG46" i="18" s="1"/>
  <c r="AG27" i="15"/>
  <c r="AG27" i="18" s="1"/>
  <c r="AG22" i="15"/>
  <c r="AG33" i="15"/>
  <c r="AG33" i="18" s="1"/>
  <c r="AG38" i="15"/>
  <c r="AG38" i="18" s="1"/>
  <c r="AG24" i="15"/>
  <c r="AG24" i="18" s="1"/>
  <c r="AG50" i="15"/>
  <c r="AG50" i="18" s="1"/>
  <c r="AG35" i="15"/>
  <c r="AG35" i="18" s="1"/>
  <c r="AG49" i="15"/>
  <c r="AG49" i="18" s="1"/>
  <c r="AG37" i="15"/>
  <c r="AG37" i="18" s="1"/>
  <c r="AG31" i="15"/>
  <c r="AG31" i="18" s="1"/>
  <c r="AG23" i="15"/>
  <c r="AG23" i="18" s="1"/>
  <c r="AG43" i="15"/>
  <c r="AG43" i="18" s="1"/>
  <c r="AG41" i="15"/>
  <c r="AG41" i="18" s="1"/>
  <c r="AC20" i="14"/>
  <c r="AD75" i="6"/>
  <c r="AD72" i="6"/>
  <c r="AD74" i="6"/>
  <c r="AD71" i="6"/>
  <c r="AD68" i="6"/>
  <c r="AJ39" i="6"/>
  <c r="AK19" i="6"/>
  <c r="AG73" i="6" l="1"/>
  <c r="AH31" i="6"/>
  <c r="AH40" i="6" s="1"/>
  <c r="AI29" i="6"/>
  <c r="AI30" i="6"/>
  <c r="AF65" i="6"/>
  <c r="AF75" i="6" s="1"/>
  <c r="AF62" i="6"/>
  <c r="AF53" i="6"/>
  <c r="AH70" i="6"/>
  <c r="AH47" i="6"/>
  <c r="AH10" i="6"/>
  <c r="AI9" i="6" s="1"/>
  <c r="AG54" i="6"/>
  <c r="AG55" i="6" s="1"/>
  <c r="AG56" i="6"/>
  <c r="AC48" i="14"/>
  <c r="AD48" i="14" s="1"/>
  <c r="AE48" i="14" s="1"/>
  <c r="AF48" i="14" s="1"/>
  <c r="AG48" i="14" s="1"/>
  <c r="AH48" i="14" s="1"/>
  <c r="AI48" i="14" s="1"/>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BG48" i="14" s="1"/>
  <c r="BH48" i="14" s="1"/>
  <c r="BI48" i="14" s="1"/>
  <c r="BJ48" i="14" s="1"/>
  <c r="BK48" i="14" s="1"/>
  <c r="BL48" i="14" s="1"/>
  <c r="BM48" i="14" s="1"/>
  <c r="BN48" i="14" s="1"/>
  <c r="BO48" i="14" s="1"/>
  <c r="BP48" i="14" s="1"/>
  <c r="BQ48" i="14" s="1"/>
  <c r="BR48" i="14" s="1"/>
  <c r="BS48" i="14" s="1"/>
  <c r="BT48" i="14" s="1"/>
  <c r="BU48" i="14" s="1"/>
  <c r="BV48" i="14" s="1"/>
  <c r="BW48" i="14" s="1"/>
  <c r="BX48" i="14" s="1"/>
  <c r="BY48" i="14" s="1"/>
  <c r="BZ48" i="14" s="1"/>
  <c r="CA48" i="14" s="1"/>
  <c r="CB48" i="14" s="1"/>
  <c r="CC48" i="14" s="1"/>
  <c r="CD48" i="14" s="1"/>
  <c r="CE48" i="14" s="1"/>
  <c r="CF48" i="14" s="1"/>
  <c r="CG48" i="14" s="1"/>
  <c r="CH48" i="14" s="1"/>
  <c r="CI48" i="14" s="1"/>
  <c r="CJ48" i="14" s="1"/>
  <c r="CK48" i="14" s="1"/>
  <c r="CL48" i="14" s="1"/>
  <c r="CM48" i="14" s="1"/>
  <c r="CN48" i="14" s="1"/>
  <c r="CO48" i="14" s="1"/>
  <c r="CP48" i="14" s="1"/>
  <c r="CQ48" i="14" s="1"/>
  <c r="CR48" i="14" s="1"/>
  <c r="CS48" i="14" s="1"/>
  <c r="CT48" i="14" s="1"/>
  <c r="CU48" i="14" s="1"/>
  <c r="CV48" i="14" s="1"/>
  <c r="CW48" i="14" s="1"/>
  <c r="AE75" i="6"/>
  <c r="AD20" i="14"/>
  <c r="AD49" i="14" s="1"/>
  <c r="AE49" i="14" s="1"/>
  <c r="AF49" i="14" s="1"/>
  <c r="AG49" i="14" s="1"/>
  <c r="AH49" i="14" s="1"/>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BH49" i="14" s="1"/>
  <c r="BI49" i="14" s="1"/>
  <c r="BJ49" i="14" s="1"/>
  <c r="BK49" i="14" s="1"/>
  <c r="BL49" i="14" s="1"/>
  <c r="BM49" i="14" s="1"/>
  <c r="BN49" i="14" s="1"/>
  <c r="BO49" i="14" s="1"/>
  <c r="BP49" i="14" s="1"/>
  <c r="BQ49" i="14" s="1"/>
  <c r="BR49" i="14" s="1"/>
  <c r="BS49" i="14" s="1"/>
  <c r="BT49" i="14" s="1"/>
  <c r="BU49" i="14" s="1"/>
  <c r="BV49" i="14" s="1"/>
  <c r="BW49" i="14" s="1"/>
  <c r="BX49" i="14" s="1"/>
  <c r="BY49" i="14" s="1"/>
  <c r="BZ49" i="14" s="1"/>
  <c r="CA49" i="14" s="1"/>
  <c r="CB49" i="14" s="1"/>
  <c r="CC49" i="14" s="1"/>
  <c r="CD49" i="14" s="1"/>
  <c r="CE49" i="14" s="1"/>
  <c r="CF49" i="14" s="1"/>
  <c r="CG49" i="14" s="1"/>
  <c r="CH49" i="14" s="1"/>
  <c r="CI49" i="14" s="1"/>
  <c r="CJ49" i="14" s="1"/>
  <c r="CK49" i="14" s="1"/>
  <c r="CL49" i="14" s="1"/>
  <c r="CM49" i="14" s="1"/>
  <c r="CN49" i="14" s="1"/>
  <c r="CO49" i="14" s="1"/>
  <c r="CP49" i="14" s="1"/>
  <c r="CQ49" i="14" s="1"/>
  <c r="CR49" i="14" s="1"/>
  <c r="CS49" i="14" s="1"/>
  <c r="CT49" i="14" s="1"/>
  <c r="CU49" i="14" s="1"/>
  <c r="CV49" i="14" s="1"/>
  <c r="CW49" i="14" s="1"/>
  <c r="AE72" i="6"/>
  <c r="AE67" i="6"/>
  <c r="AE68" i="6" s="1"/>
  <c r="AH25" i="15"/>
  <c r="AH25" i="18" s="1"/>
  <c r="AH23" i="15"/>
  <c r="AH23" i="18" s="1"/>
  <c r="AG53" i="15"/>
  <c r="AG53" i="18" s="1"/>
  <c r="AH33" i="15"/>
  <c r="AH33" i="18" s="1"/>
  <c r="AH46" i="15"/>
  <c r="AH46" i="18" s="1"/>
  <c r="AH22" i="15"/>
  <c r="AH53" i="15"/>
  <c r="AH53" i="18" s="1"/>
  <c r="AH28" i="15"/>
  <c r="AH28" i="18" s="1"/>
  <c r="AH49" i="15"/>
  <c r="AH49" i="18" s="1"/>
  <c r="AH42" i="15"/>
  <c r="AH42" i="18" s="1"/>
  <c r="AH24" i="15"/>
  <c r="AH24" i="18" s="1"/>
  <c r="AH40" i="15"/>
  <c r="AH40" i="18" s="1"/>
  <c r="AH43" i="15"/>
  <c r="AH43" i="18" s="1"/>
  <c r="AH29" i="15"/>
  <c r="AH29" i="18" s="1"/>
  <c r="AH47" i="15"/>
  <c r="AH47" i="18" s="1"/>
  <c r="AH51" i="15"/>
  <c r="AH51" i="18" s="1"/>
  <c r="AH52" i="15"/>
  <c r="AH52" i="18" s="1"/>
  <c r="AH37" i="15"/>
  <c r="AH37" i="18" s="1"/>
  <c r="AH45" i="15"/>
  <c r="AH45" i="18" s="1"/>
  <c r="AH41" i="15"/>
  <c r="AH41" i="18" s="1"/>
  <c r="AH36" i="15"/>
  <c r="AH36" i="18" s="1"/>
  <c r="AH26" i="15"/>
  <c r="AH26" i="18" s="1"/>
  <c r="AH48" i="15"/>
  <c r="AH48" i="18" s="1"/>
  <c r="AH30" i="15"/>
  <c r="AH30" i="18" s="1"/>
  <c r="AH27" i="15"/>
  <c r="AH27" i="18" s="1"/>
  <c r="AH39" i="15"/>
  <c r="AH39" i="18" s="1"/>
  <c r="AH32" i="15"/>
  <c r="AH32" i="18" s="1"/>
  <c r="AH44" i="15"/>
  <c r="AH44" i="18" s="1"/>
  <c r="AH31" i="15"/>
  <c r="AH31" i="18" s="1"/>
  <c r="AH34" i="15"/>
  <c r="AH34" i="18" s="1"/>
  <c r="AH38" i="15"/>
  <c r="AH38" i="18" s="1"/>
  <c r="AH50" i="15"/>
  <c r="AH50" i="18" s="1"/>
  <c r="AH35" i="15"/>
  <c r="AH35" i="18" s="1"/>
  <c r="AH52" i="6"/>
  <c r="AH61" i="6"/>
  <c r="AJ49" i="6"/>
  <c r="AH19" i="18"/>
  <c r="AH19" i="15"/>
  <c r="AI51" i="6"/>
  <c r="AG22" i="18"/>
  <c r="AK39" i="6"/>
  <c r="AL19" i="6"/>
  <c r="AI31" i="6" l="1"/>
  <c r="AI40" i="6" s="1"/>
  <c r="AJ30" i="6"/>
  <c r="AJ29" i="6"/>
  <c r="AF72" i="6"/>
  <c r="AE20" i="14"/>
  <c r="AE50" i="14" s="1"/>
  <c r="AF50" i="14" s="1"/>
  <c r="AG50" i="14" s="1"/>
  <c r="AH50" i="14" s="1"/>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BH50" i="14" s="1"/>
  <c r="BI50" i="14" s="1"/>
  <c r="BJ50" i="14" s="1"/>
  <c r="BK50" i="14" s="1"/>
  <c r="BL50" i="14" s="1"/>
  <c r="BM50" i="14" s="1"/>
  <c r="BN50" i="14" s="1"/>
  <c r="BO50" i="14" s="1"/>
  <c r="BP50" i="14" s="1"/>
  <c r="BQ50" i="14" s="1"/>
  <c r="BR50" i="14" s="1"/>
  <c r="BS50" i="14" s="1"/>
  <c r="BT50" i="14" s="1"/>
  <c r="BU50" i="14" s="1"/>
  <c r="BV50" i="14" s="1"/>
  <c r="BW50" i="14" s="1"/>
  <c r="BX50" i="14" s="1"/>
  <c r="BY50" i="14" s="1"/>
  <c r="BZ50" i="14" s="1"/>
  <c r="CA50" i="14" s="1"/>
  <c r="CB50" i="14" s="1"/>
  <c r="CC50" i="14" s="1"/>
  <c r="CD50" i="14" s="1"/>
  <c r="CE50" i="14" s="1"/>
  <c r="CF50" i="14" s="1"/>
  <c r="CG50" i="14" s="1"/>
  <c r="CH50" i="14" s="1"/>
  <c r="CI50" i="14" s="1"/>
  <c r="CJ50" i="14" s="1"/>
  <c r="CK50" i="14" s="1"/>
  <c r="CL50" i="14" s="1"/>
  <c r="CM50" i="14" s="1"/>
  <c r="CN50" i="14" s="1"/>
  <c r="CO50" i="14" s="1"/>
  <c r="CP50" i="14" s="1"/>
  <c r="CQ50" i="14" s="1"/>
  <c r="CR50" i="14" s="1"/>
  <c r="CS50" i="14" s="1"/>
  <c r="CT50" i="14" s="1"/>
  <c r="CU50" i="14" s="1"/>
  <c r="CV50" i="14" s="1"/>
  <c r="CW50" i="14" s="1"/>
  <c r="AG53" i="6"/>
  <c r="AG62" i="6"/>
  <c r="AG65" i="6"/>
  <c r="AG67" i="6" s="1"/>
  <c r="AG71" i="6" s="1"/>
  <c r="AI70" i="6"/>
  <c r="AI47" i="6"/>
  <c r="AI10" i="6"/>
  <c r="AJ9" i="6" s="1"/>
  <c r="AH73" i="6"/>
  <c r="AH54" i="6"/>
  <c r="AH55" i="6" s="1"/>
  <c r="AH56" i="6"/>
  <c r="AI24" i="15"/>
  <c r="AI24" i="18" s="1"/>
  <c r="AI38" i="15"/>
  <c r="AI38" i="18" s="1"/>
  <c r="AH54" i="15"/>
  <c r="AH54" i="18" s="1"/>
  <c r="AI40" i="15"/>
  <c r="AI40" i="18" s="1"/>
  <c r="AI33" i="15"/>
  <c r="AI33" i="18" s="1"/>
  <c r="AI41" i="15"/>
  <c r="AI41" i="18" s="1"/>
  <c r="AI51" i="15"/>
  <c r="AI51" i="18" s="1"/>
  <c r="AI30" i="15"/>
  <c r="AI30" i="18" s="1"/>
  <c r="AI32" i="15"/>
  <c r="AI32" i="18" s="1"/>
  <c r="AI53" i="15"/>
  <c r="AI53" i="18" s="1"/>
  <c r="AI47" i="15"/>
  <c r="AI47" i="18" s="1"/>
  <c r="AI27" i="15"/>
  <c r="AI27" i="18" s="1"/>
  <c r="AI23" i="15"/>
  <c r="AI23" i="18" s="1"/>
  <c r="AI52" i="15"/>
  <c r="AI52" i="18" s="1"/>
  <c r="AI31" i="15"/>
  <c r="AI31" i="18" s="1"/>
  <c r="AI29" i="15"/>
  <c r="AI29" i="18" s="1"/>
  <c r="AI34" i="15"/>
  <c r="AI34" i="18" s="1"/>
  <c r="AI28" i="15"/>
  <c r="AI28" i="18" s="1"/>
  <c r="AI22" i="15"/>
  <c r="AI36" i="15"/>
  <c r="AI36" i="18" s="1"/>
  <c r="AI54" i="15"/>
  <c r="AI54" i="18" s="1"/>
  <c r="AI35" i="15"/>
  <c r="AI35" i="18" s="1"/>
  <c r="AI46" i="15"/>
  <c r="AI46" i="18" s="1"/>
  <c r="AI50" i="15"/>
  <c r="AI50" i="18" s="1"/>
  <c r="AI37" i="15"/>
  <c r="AI37" i="18" s="1"/>
  <c r="AI45" i="15"/>
  <c r="AI45" i="18" s="1"/>
  <c r="AI48" i="15"/>
  <c r="AI48" i="18" s="1"/>
  <c r="AI43" i="15"/>
  <c r="AI43" i="18" s="1"/>
  <c r="AI25" i="15"/>
  <c r="AI25" i="18" s="1"/>
  <c r="AI49" i="15"/>
  <c r="AI49" i="18" s="1"/>
  <c r="AI44" i="15"/>
  <c r="AI44" i="18" s="1"/>
  <c r="AI39" i="15"/>
  <c r="AI39" i="18" s="1"/>
  <c r="AI42" i="15"/>
  <c r="AI42" i="18" s="1"/>
  <c r="AI26" i="15"/>
  <c r="AI26" i="18" s="1"/>
  <c r="AH22" i="18"/>
  <c r="AI19" i="18"/>
  <c r="AK49" i="6"/>
  <c r="AI19" i="15"/>
  <c r="AJ51" i="6"/>
  <c r="AE71" i="6"/>
  <c r="AE74" i="6"/>
  <c r="AI61" i="6"/>
  <c r="AI52" i="6"/>
  <c r="AL39" i="6"/>
  <c r="AM19" i="6"/>
  <c r="AJ31" i="6" l="1"/>
  <c r="AJ40" i="6" s="1"/>
  <c r="AK29" i="6"/>
  <c r="AK30" i="6"/>
  <c r="AG72" i="6"/>
  <c r="AF20" i="14"/>
  <c r="AF51" i="14" s="1"/>
  <c r="AG51" i="14" s="1"/>
  <c r="AH51" i="14" s="1"/>
  <c r="AI51" i="14" s="1"/>
  <c r="AJ51" i="14" s="1"/>
  <c r="AK51" i="14" s="1"/>
  <c r="AL51" i="14" s="1"/>
  <c r="AM51" i="14" s="1"/>
  <c r="AN51" i="14" s="1"/>
  <c r="AO51" i="14" s="1"/>
  <c r="AP51" i="14" s="1"/>
  <c r="AQ51" i="14" s="1"/>
  <c r="AR51" i="14" s="1"/>
  <c r="AS51" i="14" s="1"/>
  <c r="AT51" i="14" s="1"/>
  <c r="AU51" i="14" s="1"/>
  <c r="AV51" i="14" s="1"/>
  <c r="AW51" i="14" s="1"/>
  <c r="AX51" i="14" s="1"/>
  <c r="AY51" i="14" s="1"/>
  <c r="AZ51" i="14" s="1"/>
  <c r="BA51" i="14" s="1"/>
  <c r="BB51" i="14" s="1"/>
  <c r="BC51" i="14" s="1"/>
  <c r="BD51" i="14" s="1"/>
  <c r="BE51" i="14" s="1"/>
  <c r="BF51" i="14" s="1"/>
  <c r="BG51" i="14" s="1"/>
  <c r="BH51" i="14" s="1"/>
  <c r="BI51" i="14" s="1"/>
  <c r="BJ51" i="14" s="1"/>
  <c r="BK51" i="14" s="1"/>
  <c r="BL51" i="14" s="1"/>
  <c r="BM51" i="14" s="1"/>
  <c r="BN51" i="14" s="1"/>
  <c r="BO51" i="14" s="1"/>
  <c r="BP51" i="14" s="1"/>
  <c r="BQ51" i="14" s="1"/>
  <c r="BR51" i="14" s="1"/>
  <c r="BS51" i="14" s="1"/>
  <c r="BT51" i="14" s="1"/>
  <c r="BU51" i="14" s="1"/>
  <c r="BV51" i="14" s="1"/>
  <c r="BW51" i="14" s="1"/>
  <c r="BX51" i="14" s="1"/>
  <c r="BY51" i="14" s="1"/>
  <c r="BZ51" i="14" s="1"/>
  <c r="CA51" i="14" s="1"/>
  <c r="CB51" i="14" s="1"/>
  <c r="CC51" i="14" s="1"/>
  <c r="CD51" i="14" s="1"/>
  <c r="CE51" i="14" s="1"/>
  <c r="CF51" i="14" s="1"/>
  <c r="CG51" i="14" s="1"/>
  <c r="CH51" i="14" s="1"/>
  <c r="CI51" i="14" s="1"/>
  <c r="CJ51" i="14" s="1"/>
  <c r="CK51" i="14" s="1"/>
  <c r="CL51" i="14" s="1"/>
  <c r="CM51" i="14" s="1"/>
  <c r="CN51" i="14" s="1"/>
  <c r="CO51" i="14" s="1"/>
  <c r="CP51" i="14" s="1"/>
  <c r="CQ51" i="14" s="1"/>
  <c r="CR51" i="14" s="1"/>
  <c r="CS51" i="14" s="1"/>
  <c r="CT51" i="14" s="1"/>
  <c r="CU51" i="14" s="1"/>
  <c r="CV51" i="14" s="1"/>
  <c r="CW51" i="14" s="1"/>
  <c r="AF66" i="6"/>
  <c r="AF67" i="6" s="1"/>
  <c r="AF68" i="6" s="1"/>
  <c r="AG68" i="6" s="1"/>
  <c r="AG74" i="6"/>
  <c r="AH53" i="6"/>
  <c r="AI56" i="6"/>
  <c r="AI54" i="6"/>
  <c r="AI55" i="6" s="1"/>
  <c r="AG75" i="6"/>
  <c r="AH65" i="6"/>
  <c r="AH67" i="6" s="1"/>
  <c r="AH71" i="6" s="1"/>
  <c r="AH62" i="6"/>
  <c r="AI73" i="6"/>
  <c r="AJ10" i="6"/>
  <c r="AK9" i="6" s="1"/>
  <c r="AJ47" i="6"/>
  <c r="AJ70" i="6"/>
  <c r="AJ61" i="6"/>
  <c r="AJ52" i="6"/>
  <c r="AL49" i="6"/>
  <c r="AJ19" i="15"/>
  <c r="AJ19" i="18"/>
  <c r="AK51" i="6"/>
  <c r="AI22" i="18"/>
  <c r="AJ29" i="15"/>
  <c r="AJ29" i="18" s="1"/>
  <c r="AJ33" i="15"/>
  <c r="AJ33" i="18" s="1"/>
  <c r="AJ45" i="15"/>
  <c r="AJ45" i="18" s="1"/>
  <c r="AJ22" i="15"/>
  <c r="AJ47" i="15"/>
  <c r="AJ47" i="18" s="1"/>
  <c r="AJ34" i="15"/>
  <c r="AJ34" i="18" s="1"/>
  <c r="AJ44" i="15"/>
  <c r="AJ44" i="18" s="1"/>
  <c r="AJ48" i="15"/>
  <c r="AJ48" i="18" s="1"/>
  <c r="AJ35" i="15"/>
  <c r="AJ35" i="18" s="1"/>
  <c r="AJ51" i="15"/>
  <c r="AJ51" i="18" s="1"/>
  <c r="AJ40" i="15"/>
  <c r="AJ40" i="18" s="1"/>
  <c r="AJ30" i="15"/>
  <c r="AJ30" i="18" s="1"/>
  <c r="AJ32" i="15"/>
  <c r="AJ32" i="18" s="1"/>
  <c r="AJ26" i="15"/>
  <c r="AJ26" i="18" s="1"/>
  <c r="AJ31" i="15"/>
  <c r="AJ31" i="18" s="1"/>
  <c r="AJ53" i="15"/>
  <c r="AJ53" i="18" s="1"/>
  <c r="AJ27" i="15"/>
  <c r="AJ27" i="18" s="1"/>
  <c r="AJ46" i="15"/>
  <c r="AJ46" i="18" s="1"/>
  <c r="AJ41" i="15"/>
  <c r="AJ41" i="18" s="1"/>
  <c r="AJ43" i="15"/>
  <c r="AJ43" i="18" s="1"/>
  <c r="AJ39" i="15"/>
  <c r="AJ39" i="18" s="1"/>
  <c r="AJ24" i="15"/>
  <c r="AJ24" i="18" s="1"/>
  <c r="AJ54" i="15"/>
  <c r="AJ54" i="18" s="1"/>
  <c r="AJ25" i="15"/>
  <c r="AJ25" i="18" s="1"/>
  <c r="AJ36" i="15"/>
  <c r="AJ36" i="18" s="1"/>
  <c r="AJ49" i="15"/>
  <c r="AJ49" i="18" s="1"/>
  <c r="AJ23" i="15"/>
  <c r="AJ23" i="18" s="1"/>
  <c r="AJ28" i="15"/>
  <c r="AJ28" i="18" s="1"/>
  <c r="AJ50" i="15"/>
  <c r="AJ50" i="18" s="1"/>
  <c r="AI55" i="15"/>
  <c r="AI55" i="18" s="1"/>
  <c r="AJ38" i="15"/>
  <c r="AJ38" i="18" s="1"/>
  <c r="AJ42" i="15"/>
  <c r="AJ42" i="18" s="1"/>
  <c r="AJ37" i="15"/>
  <c r="AJ37" i="18" s="1"/>
  <c r="AJ52" i="15"/>
  <c r="AJ52" i="18" s="1"/>
  <c r="AJ55" i="15"/>
  <c r="AJ55" i="18" s="1"/>
  <c r="AM39" i="6"/>
  <c r="AN19" i="6"/>
  <c r="AK31" i="6" l="1"/>
  <c r="AK40" i="6" s="1"/>
  <c r="AL29" i="6"/>
  <c r="AL30" i="6"/>
  <c r="AJ73" i="6"/>
  <c r="AH72" i="6"/>
  <c r="AF71" i="6"/>
  <c r="AI62" i="6"/>
  <c r="AF74" i="6"/>
  <c r="AH68" i="6"/>
  <c r="AH74" i="6"/>
  <c r="AG20" i="14"/>
  <c r="AG52" i="14" s="1"/>
  <c r="AH52" i="14" s="1"/>
  <c r="AI52" i="14" s="1"/>
  <c r="AJ52" i="14" s="1"/>
  <c r="AK52" i="14" s="1"/>
  <c r="AL52" i="14" s="1"/>
  <c r="AM52" i="14" s="1"/>
  <c r="AN52" i="14" s="1"/>
  <c r="AO52" i="14" s="1"/>
  <c r="AP52" i="14" s="1"/>
  <c r="AQ52" i="14" s="1"/>
  <c r="AR52" i="14" s="1"/>
  <c r="AS52" i="14" s="1"/>
  <c r="AT52" i="14" s="1"/>
  <c r="AU52" i="14" s="1"/>
  <c r="AV52" i="14" s="1"/>
  <c r="AW52" i="14" s="1"/>
  <c r="AX52" i="14" s="1"/>
  <c r="AY52" i="14" s="1"/>
  <c r="AZ52" i="14" s="1"/>
  <c r="BA52" i="14" s="1"/>
  <c r="BB52" i="14" s="1"/>
  <c r="BC52" i="14" s="1"/>
  <c r="BD52" i="14" s="1"/>
  <c r="BE52" i="14" s="1"/>
  <c r="BF52" i="14" s="1"/>
  <c r="BG52" i="14" s="1"/>
  <c r="BH52" i="14" s="1"/>
  <c r="BI52" i="14" s="1"/>
  <c r="BJ52" i="14" s="1"/>
  <c r="BK52" i="14" s="1"/>
  <c r="BL52" i="14" s="1"/>
  <c r="BM52" i="14" s="1"/>
  <c r="BN52" i="14" s="1"/>
  <c r="BO52" i="14" s="1"/>
  <c r="BP52" i="14" s="1"/>
  <c r="BQ52" i="14" s="1"/>
  <c r="BR52" i="14" s="1"/>
  <c r="BS52" i="14" s="1"/>
  <c r="BT52" i="14" s="1"/>
  <c r="BU52" i="14" s="1"/>
  <c r="BV52" i="14" s="1"/>
  <c r="BW52" i="14" s="1"/>
  <c r="BX52" i="14" s="1"/>
  <c r="BY52" i="14" s="1"/>
  <c r="BZ52" i="14" s="1"/>
  <c r="CA52" i="14" s="1"/>
  <c r="CB52" i="14" s="1"/>
  <c r="CC52" i="14" s="1"/>
  <c r="CD52" i="14" s="1"/>
  <c r="CE52" i="14" s="1"/>
  <c r="CF52" i="14" s="1"/>
  <c r="CG52" i="14" s="1"/>
  <c r="CH52" i="14" s="1"/>
  <c r="CI52" i="14" s="1"/>
  <c r="CJ52" i="14" s="1"/>
  <c r="CK52" i="14" s="1"/>
  <c r="CL52" i="14" s="1"/>
  <c r="CM52" i="14" s="1"/>
  <c r="CN52" i="14" s="1"/>
  <c r="CO52" i="14" s="1"/>
  <c r="CP52" i="14" s="1"/>
  <c r="CQ52" i="14" s="1"/>
  <c r="CR52" i="14" s="1"/>
  <c r="CS52" i="14" s="1"/>
  <c r="CT52" i="14" s="1"/>
  <c r="CU52" i="14" s="1"/>
  <c r="CV52" i="14" s="1"/>
  <c r="CW52" i="14" s="1"/>
  <c r="AI65" i="6"/>
  <c r="AI67" i="6" s="1"/>
  <c r="AI74" i="6" s="1"/>
  <c r="AI53" i="6"/>
  <c r="AH75" i="6"/>
  <c r="AK10" i="6"/>
  <c r="AL9" i="6" s="1"/>
  <c r="AK70" i="6"/>
  <c r="AK47" i="6"/>
  <c r="AJ54" i="6"/>
  <c r="AJ55" i="6" s="1"/>
  <c r="AJ56" i="6"/>
  <c r="AK52" i="6"/>
  <c r="AK61" i="6"/>
  <c r="AK50" i="15"/>
  <c r="AK50" i="18" s="1"/>
  <c r="AK39" i="15"/>
  <c r="AK39" i="18" s="1"/>
  <c r="AK25" i="15"/>
  <c r="AK25" i="18" s="1"/>
  <c r="AK43" i="15"/>
  <c r="AK43" i="18" s="1"/>
  <c r="AK48" i="15"/>
  <c r="AK48" i="18" s="1"/>
  <c r="AK36" i="15"/>
  <c r="AK36" i="18" s="1"/>
  <c r="AK53" i="15"/>
  <c r="AK53" i="18" s="1"/>
  <c r="AK34" i="15"/>
  <c r="AK34" i="18" s="1"/>
  <c r="AK26" i="15"/>
  <c r="AK26" i="18" s="1"/>
  <c r="AK33" i="15"/>
  <c r="AK33" i="18" s="1"/>
  <c r="AK23" i="15"/>
  <c r="AK23" i="18" s="1"/>
  <c r="AK54" i="15"/>
  <c r="AK54" i="18" s="1"/>
  <c r="AK45" i="15"/>
  <c r="AK45" i="18" s="1"/>
  <c r="AK27" i="15"/>
  <c r="AK27" i="18" s="1"/>
  <c r="AK29" i="15"/>
  <c r="AK29" i="18" s="1"/>
  <c r="AK40" i="15"/>
  <c r="AK40" i="18" s="1"/>
  <c r="AK56" i="15"/>
  <c r="AK56" i="18" s="1"/>
  <c r="AK42" i="15"/>
  <c r="AK42" i="18" s="1"/>
  <c r="AK51" i="15"/>
  <c r="AK51" i="18" s="1"/>
  <c r="AK38" i="15"/>
  <c r="AK38" i="18" s="1"/>
  <c r="AK44" i="15"/>
  <c r="AK44" i="18" s="1"/>
  <c r="AK32" i="15"/>
  <c r="AK32" i="18" s="1"/>
  <c r="AK24" i="15"/>
  <c r="AK24" i="18" s="1"/>
  <c r="AK52" i="15"/>
  <c r="AK52" i="18" s="1"/>
  <c r="AK46" i="15"/>
  <c r="AK46" i="18" s="1"/>
  <c r="AK55" i="15"/>
  <c r="AK55" i="18" s="1"/>
  <c r="AK37" i="15"/>
  <c r="AK37" i="18" s="1"/>
  <c r="AK30" i="15"/>
  <c r="AK30" i="18" s="1"/>
  <c r="AK49" i="15"/>
  <c r="AK49" i="18" s="1"/>
  <c r="AK28" i="15"/>
  <c r="AK28" i="18" s="1"/>
  <c r="AK22" i="15"/>
  <c r="AK41" i="15"/>
  <c r="AK41" i="18" s="1"/>
  <c r="AK35" i="15"/>
  <c r="AK35" i="18" s="1"/>
  <c r="AJ56" i="15"/>
  <c r="AJ56" i="18" s="1"/>
  <c r="AK31" i="15"/>
  <c r="AK31" i="18" s="1"/>
  <c r="AK47" i="15"/>
  <c r="AK47" i="18" s="1"/>
  <c r="AK19" i="15"/>
  <c r="AM49" i="6"/>
  <c r="AL51" i="6"/>
  <c r="AK19" i="18"/>
  <c r="AJ22" i="18"/>
  <c r="AN39" i="6"/>
  <c r="AO19" i="6"/>
  <c r="AL31" i="6" l="1"/>
  <c r="AL40" i="6" s="1"/>
  <c r="AK73" i="6"/>
  <c r="AM30" i="6"/>
  <c r="AM29" i="6"/>
  <c r="AI71" i="6"/>
  <c r="AI68" i="6"/>
  <c r="AI75" i="6"/>
  <c r="AH20" i="14"/>
  <c r="AH53" i="14" s="1"/>
  <c r="AI53" i="14" s="1"/>
  <c r="AJ53" i="14" s="1"/>
  <c r="AK53" i="14" s="1"/>
  <c r="AL53" i="14" s="1"/>
  <c r="AM53" i="14" s="1"/>
  <c r="AN53" i="14" s="1"/>
  <c r="AO53" i="14" s="1"/>
  <c r="AP53" i="14" s="1"/>
  <c r="AQ53" i="14" s="1"/>
  <c r="AR53" i="14" s="1"/>
  <c r="AS53" i="14" s="1"/>
  <c r="AT53" i="14" s="1"/>
  <c r="AU53" i="14" s="1"/>
  <c r="AV53" i="14" s="1"/>
  <c r="AW53" i="14" s="1"/>
  <c r="AX53" i="14" s="1"/>
  <c r="AY53" i="14" s="1"/>
  <c r="AZ53" i="14" s="1"/>
  <c r="BA53" i="14" s="1"/>
  <c r="BB53" i="14" s="1"/>
  <c r="BC53" i="14" s="1"/>
  <c r="BD53" i="14" s="1"/>
  <c r="BE53" i="14" s="1"/>
  <c r="BF53" i="14" s="1"/>
  <c r="BG53" i="14" s="1"/>
  <c r="BH53" i="14" s="1"/>
  <c r="BI53" i="14" s="1"/>
  <c r="BJ53" i="14" s="1"/>
  <c r="BK53" i="14" s="1"/>
  <c r="BL53" i="14" s="1"/>
  <c r="BM53" i="14" s="1"/>
  <c r="BN53" i="14" s="1"/>
  <c r="BO53" i="14" s="1"/>
  <c r="BP53" i="14" s="1"/>
  <c r="BQ53" i="14" s="1"/>
  <c r="BR53" i="14" s="1"/>
  <c r="BS53" i="14" s="1"/>
  <c r="BT53" i="14" s="1"/>
  <c r="BU53" i="14" s="1"/>
  <c r="BV53" i="14" s="1"/>
  <c r="BW53" i="14" s="1"/>
  <c r="BX53" i="14" s="1"/>
  <c r="BY53" i="14" s="1"/>
  <c r="BZ53" i="14" s="1"/>
  <c r="CA53" i="14" s="1"/>
  <c r="CB53" i="14" s="1"/>
  <c r="CC53" i="14" s="1"/>
  <c r="CD53" i="14" s="1"/>
  <c r="CE53" i="14" s="1"/>
  <c r="CF53" i="14" s="1"/>
  <c r="CG53" i="14" s="1"/>
  <c r="CH53" i="14" s="1"/>
  <c r="CI53" i="14" s="1"/>
  <c r="CJ53" i="14" s="1"/>
  <c r="CK53" i="14" s="1"/>
  <c r="CL53" i="14" s="1"/>
  <c r="CM53" i="14" s="1"/>
  <c r="CN53" i="14" s="1"/>
  <c r="CO53" i="14" s="1"/>
  <c r="CP53" i="14" s="1"/>
  <c r="CQ53" i="14" s="1"/>
  <c r="CR53" i="14" s="1"/>
  <c r="CS53" i="14" s="1"/>
  <c r="CT53" i="14" s="1"/>
  <c r="CU53" i="14" s="1"/>
  <c r="CV53" i="14" s="1"/>
  <c r="CW53" i="14" s="1"/>
  <c r="AI72" i="6"/>
  <c r="AJ53" i="6"/>
  <c r="AL70" i="6"/>
  <c r="AL10" i="6"/>
  <c r="AM9" i="6" s="1"/>
  <c r="AL47" i="6"/>
  <c r="AL52" i="6"/>
  <c r="AL61" i="6"/>
  <c r="AL19" i="18"/>
  <c r="AN49" i="6"/>
  <c r="AL19" i="15"/>
  <c r="AM51" i="6"/>
  <c r="AL33" i="15"/>
  <c r="AL33" i="18" s="1"/>
  <c r="AL27" i="15"/>
  <c r="AL27" i="18" s="1"/>
  <c r="AL47" i="15"/>
  <c r="AL47" i="18" s="1"/>
  <c r="AL30" i="15"/>
  <c r="AL30" i="18" s="1"/>
  <c r="AL38" i="15"/>
  <c r="AL38" i="18" s="1"/>
  <c r="AL55" i="15"/>
  <c r="AL55" i="18" s="1"/>
  <c r="AL32" i="15"/>
  <c r="AL32" i="18" s="1"/>
  <c r="AL49" i="15"/>
  <c r="AL49" i="18" s="1"/>
  <c r="AL39" i="15"/>
  <c r="AL39" i="18" s="1"/>
  <c r="AL56" i="15"/>
  <c r="AL56" i="18" s="1"/>
  <c r="AL36" i="15"/>
  <c r="AL36" i="18" s="1"/>
  <c r="AL26" i="15"/>
  <c r="AL26" i="18" s="1"/>
  <c r="AL42" i="15"/>
  <c r="AL42" i="18" s="1"/>
  <c r="AL46" i="15"/>
  <c r="AL46" i="18" s="1"/>
  <c r="AL51" i="15"/>
  <c r="AL51" i="18" s="1"/>
  <c r="AL53" i="15"/>
  <c r="AL53" i="18" s="1"/>
  <c r="AL45" i="15"/>
  <c r="AL45" i="18" s="1"/>
  <c r="AL48" i="15"/>
  <c r="AL48" i="18" s="1"/>
  <c r="AL23" i="15"/>
  <c r="AL23" i="18" s="1"/>
  <c r="AL43" i="15"/>
  <c r="AL43" i="18" s="1"/>
  <c r="AL28" i="15"/>
  <c r="AL28" i="18" s="1"/>
  <c r="AL29" i="15"/>
  <c r="AL29" i="18" s="1"/>
  <c r="AL24" i="15"/>
  <c r="AL24" i="18" s="1"/>
  <c r="AK57" i="15"/>
  <c r="AK57" i="18" s="1"/>
  <c r="AL52" i="15"/>
  <c r="AL52" i="18" s="1"/>
  <c r="AL54" i="15"/>
  <c r="AL54" i="18" s="1"/>
  <c r="AL34" i="15"/>
  <c r="AL34" i="18" s="1"/>
  <c r="AL37" i="15"/>
  <c r="AL37" i="18" s="1"/>
  <c r="AL40" i="15"/>
  <c r="AL40" i="18" s="1"/>
  <c r="AL44" i="15"/>
  <c r="AL44" i="18" s="1"/>
  <c r="AL35" i="15"/>
  <c r="AL35" i="18" s="1"/>
  <c r="AL57" i="15"/>
  <c r="AL57" i="18" s="1"/>
  <c r="AL50" i="15"/>
  <c r="AL50" i="18" s="1"/>
  <c r="AL41" i="15"/>
  <c r="AL41" i="18" s="1"/>
  <c r="AL25" i="15"/>
  <c r="AL25" i="18" s="1"/>
  <c r="AL31" i="15"/>
  <c r="AL31" i="18" s="1"/>
  <c r="AL22" i="15"/>
  <c r="AK22" i="18"/>
  <c r="AJ65" i="6"/>
  <c r="AK54" i="6"/>
  <c r="AK55" i="6" s="1"/>
  <c r="AK56" i="6"/>
  <c r="AJ62" i="6"/>
  <c r="AO39" i="6"/>
  <c r="AP19" i="6"/>
  <c r="AM31" i="6" l="1"/>
  <c r="AM40" i="6" s="1"/>
  <c r="AN29" i="6"/>
  <c r="AN30" i="6"/>
  <c r="AK62" i="6"/>
  <c r="AK53" i="6"/>
  <c r="AM70" i="6"/>
  <c r="AM10" i="6"/>
  <c r="AN9" i="6" s="1"/>
  <c r="AM47" i="6"/>
  <c r="AL73" i="6"/>
  <c r="AL54" i="6"/>
  <c r="AL55" i="6" s="1"/>
  <c r="AJ67" i="6"/>
  <c r="AJ72" i="6"/>
  <c r="AJ75" i="6"/>
  <c r="AI20" i="14"/>
  <c r="AL56" i="6"/>
  <c r="AL22" i="18"/>
  <c r="AM61" i="6"/>
  <c r="AM52" i="6"/>
  <c r="AM44" i="15"/>
  <c r="AM44" i="18" s="1"/>
  <c r="AM36" i="15"/>
  <c r="AM36" i="18" s="1"/>
  <c r="AM27" i="15"/>
  <c r="AM27" i="18" s="1"/>
  <c r="AM45" i="15"/>
  <c r="AM45" i="18" s="1"/>
  <c r="AM34" i="15"/>
  <c r="AM34" i="18" s="1"/>
  <c r="AM47" i="15"/>
  <c r="AM47" i="18" s="1"/>
  <c r="AM32" i="15"/>
  <c r="AM32" i="18" s="1"/>
  <c r="AM33" i="15"/>
  <c r="AM33" i="18" s="1"/>
  <c r="AM53" i="15"/>
  <c r="AM53" i="18" s="1"/>
  <c r="AM39" i="15"/>
  <c r="AM39" i="18" s="1"/>
  <c r="AM25" i="15"/>
  <c r="AM25" i="18" s="1"/>
  <c r="AM41" i="15"/>
  <c r="AM41" i="18" s="1"/>
  <c r="AM31" i="15"/>
  <c r="AM31" i="18" s="1"/>
  <c r="AL58" i="15"/>
  <c r="AL58" i="18" s="1"/>
  <c r="AM26" i="15"/>
  <c r="AM26" i="18" s="1"/>
  <c r="AM37" i="15"/>
  <c r="AM37" i="18" s="1"/>
  <c r="AM54" i="15"/>
  <c r="AM54" i="18" s="1"/>
  <c r="AM24" i="15"/>
  <c r="AM24" i="18" s="1"/>
  <c r="AM40" i="15"/>
  <c r="AM40" i="18" s="1"/>
  <c r="AM58" i="15"/>
  <c r="AM58" i="18" s="1"/>
  <c r="AM43" i="15"/>
  <c r="AM43" i="18" s="1"/>
  <c r="AM49" i="15"/>
  <c r="AM49" i="18" s="1"/>
  <c r="AM51" i="15"/>
  <c r="AM51" i="18" s="1"/>
  <c r="AM30" i="15"/>
  <c r="AM30" i="18" s="1"/>
  <c r="AM57" i="15"/>
  <c r="AM57" i="18" s="1"/>
  <c r="AM23" i="15"/>
  <c r="AM23" i="18" s="1"/>
  <c r="AM46" i="15"/>
  <c r="AM46" i="18" s="1"/>
  <c r="AM29" i="15"/>
  <c r="AM29" i="18" s="1"/>
  <c r="AM22" i="15"/>
  <c r="AM28" i="15"/>
  <c r="AM28" i="18" s="1"/>
  <c r="AM55" i="15"/>
  <c r="AM55" i="18" s="1"/>
  <c r="AM38" i="15"/>
  <c r="AM38" i="18" s="1"/>
  <c r="AM56" i="15"/>
  <c r="AM56" i="18" s="1"/>
  <c r="AM50" i="15"/>
  <c r="AM50" i="18" s="1"/>
  <c r="AM42" i="15"/>
  <c r="AM42" i="18" s="1"/>
  <c r="AM48" i="15"/>
  <c r="AM48" i="18" s="1"/>
  <c r="AM35" i="15"/>
  <c r="AM35" i="18" s="1"/>
  <c r="AM52" i="15"/>
  <c r="AM52" i="18" s="1"/>
  <c r="AM19" i="15"/>
  <c r="AO49" i="6"/>
  <c r="AM19" i="18"/>
  <c r="AN51" i="6"/>
  <c r="AK65" i="6"/>
  <c r="AK67" i="6" s="1"/>
  <c r="AP39" i="6"/>
  <c r="AQ19" i="6"/>
  <c r="AN31" i="6" l="1"/>
  <c r="AN40" i="6" s="1"/>
  <c r="AM56" i="6"/>
  <c r="AO30" i="6"/>
  <c r="AO29" i="6"/>
  <c r="AL62" i="6"/>
  <c r="AL65" i="6"/>
  <c r="AL75" i="6" s="1"/>
  <c r="AL53" i="6"/>
  <c r="AM73" i="6"/>
  <c r="AN70" i="6"/>
  <c r="AN47" i="6"/>
  <c r="AN10" i="6"/>
  <c r="AO9" i="6" s="1"/>
  <c r="AK71" i="6"/>
  <c r="AK74" i="6"/>
  <c r="AM54" i="6"/>
  <c r="AM55" i="6" s="1"/>
  <c r="AM22" i="18"/>
  <c r="AI54" i="14"/>
  <c r="AJ54" i="14" s="1"/>
  <c r="AK54" i="14" s="1"/>
  <c r="AL54" i="14" s="1"/>
  <c r="AM54" i="14" s="1"/>
  <c r="AN54" i="14" s="1"/>
  <c r="AO54" i="14" s="1"/>
  <c r="AP54" i="14" s="1"/>
  <c r="AQ54" i="14" s="1"/>
  <c r="AR54" i="14" s="1"/>
  <c r="AS54" i="14" s="1"/>
  <c r="AT54" i="14" s="1"/>
  <c r="AU54" i="14" s="1"/>
  <c r="AV54" i="14" s="1"/>
  <c r="AW54" i="14" s="1"/>
  <c r="AX54" i="14" s="1"/>
  <c r="AY54" i="14" s="1"/>
  <c r="AZ54" i="14" s="1"/>
  <c r="BA54" i="14" s="1"/>
  <c r="BB54" i="14" s="1"/>
  <c r="BC54" i="14" s="1"/>
  <c r="BD54" i="14" s="1"/>
  <c r="BE54" i="14" s="1"/>
  <c r="BF54" i="14" s="1"/>
  <c r="BG54" i="14" s="1"/>
  <c r="BH54" i="14" s="1"/>
  <c r="BI54" i="14" s="1"/>
  <c r="BJ54" i="14" s="1"/>
  <c r="BK54" i="14" s="1"/>
  <c r="BL54" i="14" s="1"/>
  <c r="BM54" i="14" s="1"/>
  <c r="BN54" i="14" s="1"/>
  <c r="BO54" i="14" s="1"/>
  <c r="BP54" i="14" s="1"/>
  <c r="BQ54" i="14" s="1"/>
  <c r="BR54" i="14" s="1"/>
  <c r="BS54" i="14" s="1"/>
  <c r="BT54" i="14" s="1"/>
  <c r="BU54" i="14" s="1"/>
  <c r="BV54" i="14" s="1"/>
  <c r="BW54" i="14" s="1"/>
  <c r="BX54" i="14" s="1"/>
  <c r="BY54" i="14" s="1"/>
  <c r="BZ54" i="14" s="1"/>
  <c r="CA54" i="14" s="1"/>
  <c r="CB54" i="14" s="1"/>
  <c r="CC54" i="14" s="1"/>
  <c r="CD54" i="14" s="1"/>
  <c r="CE54" i="14" s="1"/>
  <c r="CF54" i="14" s="1"/>
  <c r="CG54" i="14" s="1"/>
  <c r="CH54" i="14" s="1"/>
  <c r="CI54" i="14" s="1"/>
  <c r="CJ54" i="14" s="1"/>
  <c r="CK54" i="14" s="1"/>
  <c r="CL54" i="14" s="1"/>
  <c r="CM54" i="14" s="1"/>
  <c r="CN54" i="14" s="1"/>
  <c r="CO54" i="14" s="1"/>
  <c r="CP54" i="14" s="1"/>
  <c r="CQ54" i="14" s="1"/>
  <c r="CR54" i="14" s="1"/>
  <c r="CS54" i="14" s="1"/>
  <c r="CT54" i="14" s="1"/>
  <c r="CU54" i="14" s="1"/>
  <c r="CV54" i="14" s="1"/>
  <c r="CW54" i="14" s="1"/>
  <c r="AK72" i="6"/>
  <c r="AJ20" i="14"/>
  <c r="AJ55" i="14" s="1"/>
  <c r="AK55" i="14" s="1"/>
  <c r="AL55" i="14" s="1"/>
  <c r="AM55" i="14" s="1"/>
  <c r="AN55" i="14" s="1"/>
  <c r="AO55" i="14" s="1"/>
  <c r="AP55" i="14" s="1"/>
  <c r="AQ55" i="14" s="1"/>
  <c r="AR55" i="14" s="1"/>
  <c r="AS55" i="14" s="1"/>
  <c r="AT55" i="14" s="1"/>
  <c r="AU55" i="14" s="1"/>
  <c r="AV55" i="14" s="1"/>
  <c r="AW55" i="14" s="1"/>
  <c r="AX55" i="14" s="1"/>
  <c r="AY55" i="14" s="1"/>
  <c r="AZ55" i="14" s="1"/>
  <c r="BA55" i="14" s="1"/>
  <c r="BB55" i="14" s="1"/>
  <c r="BC55" i="14" s="1"/>
  <c r="BD55" i="14" s="1"/>
  <c r="BE55" i="14" s="1"/>
  <c r="BF55" i="14" s="1"/>
  <c r="BG55" i="14" s="1"/>
  <c r="BH55" i="14" s="1"/>
  <c r="BI55" i="14" s="1"/>
  <c r="BJ55" i="14" s="1"/>
  <c r="BK55" i="14" s="1"/>
  <c r="BL55" i="14" s="1"/>
  <c r="BM55" i="14" s="1"/>
  <c r="BN55" i="14" s="1"/>
  <c r="BO55" i="14" s="1"/>
  <c r="BP55" i="14" s="1"/>
  <c r="BQ55" i="14" s="1"/>
  <c r="BR55" i="14" s="1"/>
  <c r="BS55" i="14" s="1"/>
  <c r="BT55" i="14" s="1"/>
  <c r="BU55" i="14" s="1"/>
  <c r="BV55" i="14" s="1"/>
  <c r="BW55" i="14" s="1"/>
  <c r="BX55" i="14" s="1"/>
  <c r="BY55" i="14" s="1"/>
  <c r="BZ55" i="14" s="1"/>
  <c r="CA55" i="14" s="1"/>
  <c r="CB55" i="14" s="1"/>
  <c r="CC55" i="14" s="1"/>
  <c r="CD55" i="14" s="1"/>
  <c r="CE55" i="14" s="1"/>
  <c r="CF55" i="14" s="1"/>
  <c r="CG55" i="14" s="1"/>
  <c r="CH55" i="14" s="1"/>
  <c r="CI55" i="14" s="1"/>
  <c r="CJ55" i="14" s="1"/>
  <c r="CK55" i="14" s="1"/>
  <c r="CL55" i="14" s="1"/>
  <c r="CM55" i="14" s="1"/>
  <c r="CN55" i="14" s="1"/>
  <c r="CO55" i="14" s="1"/>
  <c r="CP55" i="14" s="1"/>
  <c r="CQ55" i="14" s="1"/>
  <c r="CR55" i="14" s="1"/>
  <c r="CS55" i="14" s="1"/>
  <c r="CT55" i="14" s="1"/>
  <c r="CU55" i="14" s="1"/>
  <c r="CV55" i="14" s="1"/>
  <c r="CW55" i="14" s="1"/>
  <c r="AK75" i="6"/>
  <c r="AN52" i="6"/>
  <c r="AN61" i="6"/>
  <c r="AN19" i="18"/>
  <c r="AO51" i="6"/>
  <c r="AN19" i="15"/>
  <c r="AP49" i="6"/>
  <c r="AN31" i="15"/>
  <c r="AN31" i="18" s="1"/>
  <c r="AN55" i="15"/>
  <c r="AN55" i="18" s="1"/>
  <c r="AN44" i="15"/>
  <c r="AN44" i="18" s="1"/>
  <c r="AN39" i="15"/>
  <c r="AN39" i="18" s="1"/>
  <c r="AN46" i="15"/>
  <c r="AN46" i="18" s="1"/>
  <c r="AN33" i="15"/>
  <c r="AN33" i="18" s="1"/>
  <c r="AN23" i="15"/>
  <c r="AN23" i="18" s="1"/>
  <c r="AN56" i="15"/>
  <c r="AN56" i="18" s="1"/>
  <c r="AN50" i="15"/>
  <c r="AN50" i="18" s="1"/>
  <c r="AN48" i="15"/>
  <c r="AN48" i="18" s="1"/>
  <c r="AN41" i="15"/>
  <c r="AN41" i="18" s="1"/>
  <c r="AN34" i="15"/>
  <c r="AN34" i="18" s="1"/>
  <c r="AN52" i="15"/>
  <c r="AN52" i="18" s="1"/>
  <c r="AN32" i="15"/>
  <c r="AN32" i="18" s="1"/>
  <c r="AN40" i="15"/>
  <c r="AN40" i="18" s="1"/>
  <c r="AN45" i="15"/>
  <c r="AN45" i="18" s="1"/>
  <c r="AN53" i="15"/>
  <c r="AN53" i="18" s="1"/>
  <c r="AN26" i="15"/>
  <c r="AN26" i="18" s="1"/>
  <c r="AN35" i="15"/>
  <c r="AN35" i="18" s="1"/>
  <c r="AN43" i="15"/>
  <c r="AN43" i="18" s="1"/>
  <c r="AN58" i="15"/>
  <c r="AN58" i="18" s="1"/>
  <c r="AN54" i="15"/>
  <c r="AN54" i="18" s="1"/>
  <c r="AN49" i="15"/>
  <c r="AN49" i="18" s="1"/>
  <c r="AN22" i="15"/>
  <c r="AM59" i="15"/>
  <c r="AM59" i="18" s="1"/>
  <c r="AN36" i="15"/>
  <c r="AN36" i="18" s="1"/>
  <c r="AN47" i="15"/>
  <c r="AN47" i="18" s="1"/>
  <c r="AN28" i="15"/>
  <c r="AN28" i="18" s="1"/>
  <c r="AN37" i="15"/>
  <c r="AN37" i="18" s="1"/>
  <c r="AN38" i="15"/>
  <c r="AN38" i="18" s="1"/>
  <c r="AN30" i="15"/>
  <c r="AN30" i="18" s="1"/>
  <c r="AN29" i="15"/>
  <c r="AN29" i="18" s="1"/>
  <c r="AN42" i="15"/>
  <c r="AN42" i="18" s="1"/>
  <c r="AN24" i="15"/>
  <c r="AN24" i="18" s="1"/>
  <c r="AN25" i="15"/>
  <c r="AN25" i="18" s="1"/>
  <c r="AN51" i="15"/>
  <c r="AN51" i="18" s="1"/>
  <c r="AN27" i="15"/>
  <c r="AN27" i="18" s="1"/>
  <c r="AN59" i="15"/>
  <c r="AN59" i="18" s="1"/>
  <c r="AN57" i="15"/>
  <c r="AN57" i="18" s="1"/>
  <c r="AJ74" i="6"/>
  <c r="AJ71" i="6"/>
  <c r="AJ68" i="6"/>
  <c r="AK68" i="6" s="1"/>
  <c r="AQ39" i="6"/>
  <c r="AR19" i="6"/>
  <c r="AO31" i="6" l="1"/>
  <c r="AO40" i="6" s="1"/>
  <c r="AP29" i="6"/>
  <c r="AP30" i="6"/>
  <c r="AK20" i="14"/>
  <c r="AK56" i="14" s="1"/>
  <c r="AL56" i="14" s="1"/>
  <c r="AM56" i="14" s="1"/>
  <c r="AN56" i="14" s="1"/>
  <c r="AO56" i="14" s="1"/>
  <c r="AP56" i="14" s="1"/>
  <c r="AQ56" i="14" s="1"/>
  <c r="AR56" i="14" s="1"/>
  <c r="AS56" i="14" s="1"/>
  <c r="AT56" i="14" s="1"/>
  <c r="AU56" i="14" s="1"/>
  <c r="AV56" i="14" s="1"/>
  <c r="AW56" i="14" s="1"/>
  <c r="AX56" i="14" s="1"/>
  <c r="AY56" i="14" s="1"/>
  <c r="AZ56" i="14" s="1"/>
  <c r="BA56" i="14" s="1"/>
  <c r="BB56" i="14" s="1"/>
  <c r="BC56" i="14" s="1"/>
  <c r="BD56" i="14" s="1"/>
  <c r="BE56" i="14" s="1"/>
  <c r="BF56" i="14" s="1"/>
  <c r="BG56" i="14" s="1"/>
  <c r="BH56" i="14" s="1"/>
  <c r="BI56" i="14" s="1"/>
  <c r="BJ56" i="14" s="1"/>
  <c r="BK56" i="14" s="1"/>
  <c r="BL56" i="14" s="1"/>
  <c r="BM56" i="14" s="1"/>
  <c r="BN56" i="14" s="1"/>
  <c r="BO56" i="14" s="1"/>
  <c r="BP56" i="14" s="1"/>
  <c r="BQ56" i="14" s="1"/>
  <c r="BR56" i="14" s="1"/>
  <c r="BS56" i="14" s="1"/>
  <c r="BT56" i="14" s="1"/>
  <c r="BU56" i="14" s="1"/>
  <c r="BV56" i="14" s="1"/>
  <c r="BW56" i="14" s="1"/>
  <c r="BX56" i="14" s="1"/>
  <c r="BY56" i="14" s="1"/>
  <c r="BZ56" i="14" s="1"/>
  <c r="CA56" i="14" s="1"/>
  <c r="CB56" i="14" s="1"/>
  <c r="CC56" i="14" s="1"/>
  <c r="CD56" i="14" s="1"/>
  <c r="CE56" i="14" s="1"/>
  <c r="CF56" i="14" s="1"/>
  <c r="CG56" i="14" s="1"/>
  <c r="CH56" i="14" s="1"/>
  <c r="CI56" i="14" s="1"/>
  <c r="CJ56" i="14" s="1"/>
  <c r="CK56" i="14" s="1"/>
  <c r="CL56" i="14" s="1"/>
  <c r="CM56" i="14" s="1"/>
  <c r="CN56" i="14" s="1"/>
  <c r="CO56" i="14" s="1"/>
  <c r="CP56" i="14" s="1"/>
  <c r="CQ56" i="14" s="1"/>
  <c r="CR56" i="14" s="1"/>
  <c r="CS56" i="14" s="1"/>
  <c r="CT56" i="14" s="1"/>
  <c r="CU56" i="14" s="1"/>
  <c r="CV56" i="14" s="1"/>
  <c r="CW56" i="14" s="1"/>
  <c r="AL72" i="6"/>
  <c r="AM62" i="6"/>
  <c r="AM53" i="6"/>
  <c r="AO70" i="6"/>
  <c r="AO10" i="6"/>
  <c r="AP9" i="6" s="1"/>
  <c r="AO47" i="6"/>
  <c r="AN73" i="6"/>
  <c r="AN22" i="18"/>
  <c r="AP51" i="6"/>
  <c r="AO19" i="15"/>
  <c r="AQ49" i="6"/>
  <c r="AO19" i="18"/>
  <c r="AO49" i="15"/>
  <c r="AO49" i="18" s="1"/>
  <c r="AO52" i="15"/>
  <c r="AO52" i="18" s="1"/>
  <c r="AO44" i="15"/>
  <c r="AO44" i="18" s="1"/>
  <c r="AO55" i="15"/>
  <c r="AO55" i="18" s="1"/>
  <c r="AO54" i="15"/>
  <c r="AO54" i="18" s="1"/>
  <c r="AO45" i="15"/>
  <c r="AO45" i="18" s="1"/>
  <c r="AO58" i="15"/>
  <c r="AO58" i="18" s="1"/>
  <c r="AO40" i="15"/>
  <c r="AO40" i="18" s="1"/>
  <c r="AO48" i="15"/>
  <c r="AO48" i="18" s="1"/>
  <c r="AO37" i="15"/>
  <c r="AO37" i="18" s="1"/>
  <c r="AO35" i="15"/>
  <c r="AO35" i="18" s="1"/>
  <c r="AO25" i="15"/>
  <c r="AO25" i="18" s="1"/>
  <c r="AO23" i="15"/>
  <c r="AO23" i="18" s="1"/>
  <c r="AO47" i="15"/>
  <c r="AO47" i="18" s="1"/>
  <c r="AO60" i="15"/>
  <c r="AO60" i="18" s="1"/>
  <c r="AO36" i="15"/>
  <c r="AO36" i="18" s="1"/>
  <c r="AO28" i="15"/>
  <c r="AO28" i="18" s="1"/>
  <c r="AO46" i="15"/>
  <c r="AO46" i="18" s="1"/>
  <c r="AO30" i="15"/>
  <c r="AO30" i="18" s="1"/>
  <c r="AO34" i="15"/>
  <c r="AO34" i="18" s="1"/>
  <c r="AO41" i="15"/>
  <c r="AO41" i="18" s="1"/>
  <c r="AO24" i="15"/>
  <c r="AO24" i="18" s="1"/>
  <c r="AO32" i="15"/>
  <c r="AO32" i="18" s="1"/>
  <c r="AO57" i="15"/>
  <c r="AO57" i="18" s="1"/>
  <c r="AO50" i="15"/>
  <c r="AO50" i="18" s="1"/>
  <c r="AO38" i="15"/>
  <c r="AO38" i="18" s="1"/>
  <c r="AO22" i="15"/>
  <c r="AO59" i="15"/>
  <c r="AO59" i="18" s="1"/>
  <c r="AO31" i="15"/>
  <c r="AO31" i="18" s="1"/>
  <c r="AO51" i="15"/>
  <c r="AO51" i="18" s="1"/>
  <c r="AO43" i="15"/>
  <c r="AO43" i="18" s="1"/>
  <c r="AO39" i="15"/>
  <c r="AO39" i="18" s="1"/>
  <c r="AO29" i="15"/>
  <c r="AO29" i="18" s="1"/>
  <c r="AO33" i="15"/>
  <c r="AO33" i="18" s="1"/>
  <c r="AO53" i="15"/>
  <c r="AO53" i="18" s="1"/>
  <c r="AO27" i="15"/>
  <c r="AO27" i="18" s="1"/>
  <c r="AN60" i="15"/>
  <c r="AN60" i="18" s="1"/>
  <c r="AO56" i="15"/>
  <c r="AO56" i="18" s="1"/>
  <c r="AO26" i="15"/>
  <c r="AO26" i="18" s="1"/>
  <c r="AO42" i="15"/>
  <c r="AO42" i="18" s="1"/>
  <c r="AN54" i="6"/>
  <c r="AN55" i="6" s="1"/>
  <c r="AO52" i="6"/>
  <c r="AO61" i="6"/>
  <c r="AN56" i="6"/>
  <c r="AM65" i="6"/>
  <c r="AM67" i="6" s="1"/>
  <c r="AR39" i="6"/>
  <c r="AS19" i="6"/>
  <c r="AP31" i="6" l="1"/>
  <c r="AP40" i="6" s="1"/>
  <c r="AQ29" i="6"/>
  <c r="AQ30" i="6"/>
  <c r="AL66" i="6"/>
  <c r="AL67" i="6" s="1"/>
  <c r="AL74" i="6" s="1"/>
  <c r="AP47" i="6"/>
  <c r="AP10" i="6"/>
  <c r="AQ9" i="6" s="1"/>
  <c r="AP70" i="6"/>
  <c r="AO73" i="6"/>
  <c r="AN62" i="6"/>
  <c r="AP19" i="18"/>
  <c r="AP19" i="15"/>
  <c r="AR49" i="6"/>
  <c r="AQ51" i="6"/>
  <c r="AP33" i="15"/>
  <c r="AP33" i="18" s="1"/>
  <c r="AP58" i="15"/>
  <c r="AP58" i="18" s="1"/>
  <c r="AP56" i="15"/>
  <c r="AP56" i="18" s="1"/>
  <c r="AP24" i="15"/>
  <c r="AP24" i="18" s="1"/>
  <c r="AP44" i="15"/>
  <c r="AP44" i="18" s="1"/>
  <c r="AP55" i="15"/>
  <c r="AP55" i="18" s="1"/>
  <c r="AP36" i="15"/>
  <c r="AP36" i="18" s="1"/>
  <c r="AP59" i="15"/>
  <c r="AP59" i="18" s="1"/>
  <c r="AP39" i="15"/>
  <c r="AP39" i="18" s="1"/>
  <c r="AP60" i="15"/>
  <c r="AP60" i="18" s="1"/>
  <c r="AP34" i="15"/>
  <c r="AP34" i="18" s="1"/>
  <c r="AO61" i="15"/>
  <c r="AO61" i="18" s="1"/>
  <c r="AP37" i="15"/>
  <c r="AP37" i="18" s="1"/>
  <c r="AP25" i="15"/>
  <c r="AP25" i="18" s="1"/>
  <c r="AP28" i="15"/>
  <c r="AP28" i="18" s="1"/>
  <c r="AP50" i="15"/>
  <c r="AP50" i="18" s="1"/>
  <c r="AP46" i="15"/>
  <c r="AP46" i="18" s="1"/>
  <c r="AP54" i="15"/>
  <c r="AP54" i="18" s="1"/>
  <c r="AP35" i="15"/>
  <c r="AP35" i="18" s="1"/>
  <c r="AP30" i="15"/>
  <c r="AP30" i="18" s="1"/>
  <c r="AP51" i="15"/>
  <c r="AP51" i="18" s="1"/>
  <c r="AP43" i="15"/>
  <c r="AP43" i="18" s="1"/>
  <c r="AP48" i="15"/>
  <c r="AP48" i="18" s="1"/>
  <c r="AP32" i="15"/>
  <c r="AP32" i="18" s="1"/>
  <c r="AP42" i="15"/>
  <c r="AP42" i="18" s="1"/>
  <c r="AP26" i="15"/>
  <c r="AP26" i="18" s="1"/>
  <c r="AP49" i="15"/>
  <c r="AP49" i="18" s="1"/>
  <c r="AP41" i="15"/>
  <c r="AP41" i="18" s="1"/>
  <c r="AP45" i="15"/>
  <c r="AP45" i="18" s="1"/>
  <c r="AP52" i="15"/>
  <c r="AP52" i="18" s="1"/>
  <c r="AP57" i="15"/>
  <c r="AP57" i="18" s="1"/>
  <c r="AP38" i="15"/>
  <c r="AP38" i="18" s="1"/>
  <c r="AP23" i="15"/>
  <c r="AP23" i="18" s="1"/>
  <c r="AP61" i="15"/>
  <c r="AP61" i="18" s="1"/>
  <c r="AP31" i="15"/>
  <c r="AP31" i="18" s="1"/>
  <c r="AP53" i="15"/>
  <c r="AP53" i="18" s="1"/>
  <c r="AP29" i="15"/>
  <c r="AP29" i="18" s="1"/>
  <c r="AP27" i="15"/>
  <c r="AP27" i="18" s="1"/>
  <c r="AP22" i="15"/>
  <c r="AP40" i="15"/>
  <c r="AP40" i="18" s="1"/>
  <c r="AP47" i="15"/>
  <c r="AP47" i="18" s="1"/>
  <c r="AP61" i="6"/>
  <c r="AP52" i="6"/>
  <c r="AN53" i="6"/>
  <c r="AM74" i="6"/>
  <c r="AM71" i="6"/>
  <c r="AL20" i="14"/>
  <c r="AM72" i="6"/>
  <c r="AM75" i="6"/>
  <c r="AO54" i="6"/>
  <c r="AO55" i="6" s="1"/>
  <c r="AO56" i="6"/>
  <c r="AO22" i="18"/>
  <c r="AN65" i="6"/>
  <c r="AN67" i="6" s="1"/>
  <c r="AS39" i="6"/>
  <c r="AT19" i="6"/>
  <c r="AQ31" i="6" l="1"/>
  <c r="AQ40" i="6" s="1"/>
  <c r="AR29" i="6"/>
  <c r="AR30" i="6"/>
  <c r="AL68" i="6"/>
  <c r="AM68" i="6" s="1"/>
  <c r="AN68" i="6" s="1"/>
  <c r="AL71" i="6"/>
  <c r="AP54" i="6"/>
  <c r="AP55" i="6" s="1"/>
  <c r="AP56" i="6"/>
  <c r="AO62" i="6"/>
  <c r="AQ10" i="6"/>
  <c r="AR9" i="6" s="1"/>
  <c r="AQ47" i="6"/>
  <c r="AQ70" i="6"/>
  <c r="AP73" i="6"/>
  <c r="AM20" i="14"/>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BH58" i="14" s="1"/>
  <c r="BI58" i="14" s="1"/>
  <c r="BJ58" i="14" s="1"/>
  <c r="BK58" i="14" s="1"/>
  <c r="BL58" i="14" s="1"/>
  <c r="BM58" i="14" s="1"/>
  <c r="BN58" i="14" s="1"/>
  <c r="BO58" i="14" s="1"/>
  <c r="BP58" i="14" s="1"/>
  <c r="BQ58" i="14" s="1"/>
  <c r="BR58" i="14" s="1"/>
  <c r="BS58" i="14" s="1"/>
  <c r="BT58" i="14" s="1"/>
  <c r="BU58" i="14" s="1"/>
  <c r="BV58" i="14" s="1"/>
  <c r="BW58" i="14" s="1"/>
  <c r="BX58" i="14" s="1"/>
  <c r="BY58" i="14" s="1"/>
  <c r="BZ58" i="14" s="1"/>
  <c r="CA58" i="14" s="1"/>
  <c r="CB58" i="14" s="1"/>
  <c r="CC58" i="14" s="1"/>
  <c r="CD58" i="14" s="1"/>
  <c r="CE58" i="14" s="1"/>
  <c r="CF58" i="14" s="1"/>
  <c r="CG58" i="14" s="1"/>
  <c r="CH58" i="14" s="1"/>
  <c r="CI58" i="14" s="1"/>
  <c r="CJ58" i="14" s="1"/>
  <c r="CK58" i="14" s="1"/>
  <c r="CL58" i="14" s="1"/>
  <c r="CM58" i="14" s="1"/>
  <c r="CN58" i="14" s="1"/>
  <c r="CO58" i="14" s="1"/>
  <c r="CP58" i="14" s="1"/>
  <c r="CQ58" i="14" s="1"/>
  <c r="CR58" i="14" s="1"/>
  <c r="CS58" i="14" s="1"/>
  <c r="CT58" i="14" s="1"/>
  <c r="CU58" i="14" s="1"/>
  <c r="CV58" i="14" s="1"/>
  <c r="CW58" i="14" s="1"/>
  <c r="AN72" i="6"/>
  <c r="AN75" i="6"/>
  <c r="AP22" i="18"/>
  <c r="AN71" i="6"/>
  <c r="AN74" i="6"/>
  <c r="AQ52" i="6"/>
  <c r="AQ61" i="6"/>
  <c r="AO65" i="6"/>
  <c r="AO67" i="6" s="1"/>
  <c r="AQ19" i="18"/>
  <c r="AS49" i="6"/>
  <c r="AR51" i="6"/>
  <c r="AQ19" i="15"/>
  <c r="AQ44" i="15"/>
  <c r="AQ44" i="18" s="1"/>
  <c r="AQ45" i="15"/>
  <c r="AQ45" i="18" s="1"/>
  <c r="AQ33" i="15"/>
  <c r="AQ33" i="18" s="1"/>
  <c r="AQ60" i="15"/>
  <c r="AQ60" i="18" s="1"/>
  <c r="AQ50" i="15"/>
  <c r="AQ50" i="18" s="1"/>
  <c r="AP62" i="15"/>
  <c r="AP62" i="18" s="1"/>
  <c r="AQ57" i="15"/>
  <c r="AQ57" i="18" s="1"/>
  <c r="AQ30" i="15"/>
  <c r="AQ30" i="18" s="1"/>
  <c r="AQ58" i="15"/>
  <c r="AQ58" i="18" s="1"/>
  <c r="AQ59" i="15"/>
  <c r="AQ59" i="18" s="1"/>
  <c r="AQ32" i="15"/>
  <c r="AQ32" i="18" s="1"/>
  <c r="AQ34" i="15"/>
  <c r="AQ34" i="18" s="1"/>
  <c r="AQ24" i="15"/>
  <c r="AQ24" i="18" s="1"/>
  <c r="AQ48" i="15"/>
  <c r="AQ48" i="18" s="1"/>
  <c r="AQ43" i="15"/>
  <c r="AQ43" i="18" s="1"/>
  <c r="AQ27" i="15"/>
  <c r="AQ27" i="18" s="1"/>
  <c r="AQ25" i="15"/>
  <c r="AQ25" i="18" s="1"/>
  <c r="AQ23" i="15"/>
  <c r="AQ23" i="18" s="1"/>
  <c r="AQ39" i="15"/>
  <c r="AQ39" i="18" s="1"/>
  <c r="AQ55" i="15"/>
  <c r="AQ55" i="18" s="1"/>
  <c r="AQ26" i="15"/>
  <c r="AQ26" i="18" s="1"/>
  <c r="AQ47" i="15"/>
  <c r="AQ47" i="18" s="1"/>
  <c r="AQ35" i="15"/>
  <c r="AQ35" i="18" s="1"/>
  <c r="AQ46" i="15"/>
  <c r="AQ46" i="18" s="1"/>
  <c r="AQ51" i="15"/>
  <c r="AQ51" i="18" s="1"/>
  <c r="AQ52" i="15"/>
  <c r="AQ52" i="18" s="1"/>
  <c r="AQ36" i="15"/>
  <c r="AQ36" i="18" s="1"/>
  <c r="AQ49" i="15"/>
  <c r="AQ49" i="18" s="1"/>
  <c r="AQ61" i="15"/>
  <c r="AQ61" i="18" s="1"/>
  <c r="AQ41" i="15"/>
  <c r="AQ41" i="18" s="1"/>
  <c r="AQ62" i="15"/>
  <c r="AQ62" i="18" s="1"/>
  <c r="AQ37" i="15"/>
  <c r="AQ37" i="18" s="1"/>
  <c r="AQ29" i="15"/>
  <c r="AQ29" i="18" s="1"/>
  <c r="AQ22" i="15"/>
  <c r="AQ40" i="15"/>
  <c r="AQ40" i="18" s="1"/>
  <c r="AQ28" i="15"/>
  <c r="AQ28" i="18" s="1"/>
  <c r="AQ54" i="15"/>
  <c r="AQ54" i="18" s="1"/>
  <c r="AQ56" i="15"/>
  <c r="AQ56" i="18" s="1"/>
  <c r="AQ38" i="15"/>
  <c r="AQ38" i="18" s="1"/>
  <c r="AQ31" i="15"/>
  <c r="AQ31" i="18" s="1"/>
  <c r="AQ53" i="15"/>
  <c r="AQ53" i="18" s="1"/>
  <c r="AQ42" i="15"/>
  <c r="AQ42" i="18" s="1"/>
  <c r="AO53" i="6"/>
  <c r="AL57" i="14"/>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BG57" i="14" s="1"/>
  <c r="BH57" i="14" s="1"/>
  <c r="BI57" i="14" s="1"/>
  <c r="BJ57" i="14" s="1"/>
  <c r="BK57" i="14" s="1"/>
  <c r="BL57" i="14" s="1"/>
  <c r="BM57" i="14" s="1"/>
  <c r="BN57" i="14" s="1"/>
  <c r="BO57" i="14" s="1"/>
  <c r="BP57" i="14" s="1"/>
  <c r="BQ57" i="14" s="1"/>
  <c r="BR57" i="14" s="1"/>
  <c r="BS57" i="14" s="1"/>
  <c r="BT57" i="14" s="1"/>
  <c r="BU57" i="14" s="1"/>
  <c r="BV57" i="14" s="1"/>
  <c r="BW57" i="14" s="1"/>
  <c r="BX57" i="14" s="1"/>
  <c r="BY57" i="14" s="1"/>
  <c r="BZ57" i="14" s="1"/>
  <c r="CA57" i="14" s="1"/>
  <c r="CB57" i="14" s="1"/>
  <c r="CC57" i="14" s="1"/>
  <c r="CD57" i="14" s="1"/>
  <c r="CE57" i="14" s="1"/>
  <c r="CF57" i="14" s="1"/>
  <c r="CG57" i="14" s="1"/>
  <c r="CH57" i="14" s="1"/>
  <c r="CI57" i="14" s="1"/>
  <c r="CJ57" i="14" s="1"/>
  <c r="CK57" i="14" s="1"/>
  <c r="CL57" i="14" s="1"/>
  <c r="CM57" i="14" s="1"/>
  <c r="CN57" i="14" s="1"/>
  <c r="CO57" i="14" s="1"/>
  <c r="CP57" i="14" s="1"/>
  <c r="CQ57" i="14" s="1"/>
  <c r="CR57" i="14" s="1"/>
  <c r="CS57" i="14" s="1"/>
  <c r="CT57" i="14" s="1"/>
  <c r="CU57" i="14" s="1"/>
  <c r="CV57" i="14" s="1"/>
  <c r="CW57" i="14" s="1"/>
  <c r="AT39" i="6"/>
  <c r="AU19" i="6"/>
  <c r="AR31" i="6" l="1"/>
  <c r="AR40" i="6" s="1"/>
  <c r="AS29" i="6"/>
  <c r="AS30" i="6"/>
  <c r="AQ73" i="6"/>
  <c r="AP53" i="6"/>
  <c r="AP65" i="6"/>
  <c r="AP67" i="6" s="1"/>
  <c r="AP74" i="6" s="1"/>
  <c r="AP62" i="6"/>
  <c r="AR10" i="6"/>
  <c r="AS9" i="6" s="1"/>
  <c r="AR70" i="6"/>
  <c r="AR47" i="6"/>
  <c r="AQ56" i="6"/>
  <c r="AO71" i="6"/>
  <c r="AO74" i="6"/>
  <c r="AN20" i="14"/>
  <c r="AO75" i="6"/>
  <c r="AO72" i="6"/>
  <c r="AQ54" i="6"/>
  <c r="AQ55" i="6" s="1"/>
  <c r="AQ22" i="18"/>
  <c r="AO68" i="6"/>
  <c r="AR32" i="15"/>
  <c r="AR32" i="18" s="1"/>
  <c r="AR38" i="15"/>
  <c r="AR38" i="18" s="1"/>
  <c r="AR36" i="15"/>
  <c r="AR36" i="18" s="1"/>
  <c r="AR39" i="15"/>
  <c r="AR39" i="18" s="1"/>
  <c r="AR41" i="15"/>
  <c r="AR41" i="18" s="1"/>
  <c r="AR22" i="15"/>
  <c r="AR50" i="15"/>
  <c r="AR50" i="18" s="1"/>
  <c r="AR51" i="15"/>
  <c r="AR51" i="18" s="1"/>
  <c r="AR56" i="15"/>
  <c r="AR56" i="18" s="1"/>
  <c r="AR63" i="15"/>
  <c r="AR63" i="18" s="1"/>
  <c r="AR25" i="15"/>
  <c r="AR25" i="18" s="1"/>
  <c r="AR43" i="15"/>
  <c r="AR43" i="18" s="1"/>
  <c r="AR40" i="15"/>
  <c r="AR40" i="18" s="1"/>
  <c r="AR26" i="15"/>
  <c r="AR26" i="18" s="1"/>
  <c r="AR62" i="15"/>
  <c r="AR62" i="18" s="1"/>
  <c r="AR34" i="15"/>
  <c r="AR34" i="18" s="1"/>
  <c r="AR46" i="15"/>
  <c r="AR46" i="18" s="1"/>
  <c r="AR24" i="15"/>
  <c r="AR24" i="18" s="1"/>
  <c r="AR44" i="15"/>
  <c r="AR44" i="18" s="1"/>
  <c r="AR61" i="15"/>
  <c r="AR61" i="18" s="1"/>
  <c r="AR49" i="15"/>
  <c r="AR49" i="18" s="1"/>
  <c r="AR48" i="15"/>
  <c r="AR48" i="18" s="1"/>
  <c r="AR27" i="15"/>
  <c r="AR27" i="18" s="1"/>
  <c r="AR42" i="15"/>
  <c r="AR42" i="18" s="1"/>
  <c r="AR35" i="15"/>
  <c r="AR35" i="18" s="1"/>
  <c r="AR54" i="15"/>
  <c r="AR54" i="18" s="1"/>
  <c r="AR29" i="15"/>
  <c r="AR29" i="18" s="1"/>
  <c r="AR53" i="15"/>
  <c r="AR53" i="18" s="1"/>
  <c r="AR59" i="15"/>
  <c r="AR59" i="18" s="1"/>
  <c r="AR28" i="15"/>
  <c r="AR28" i="18" s="1"/>
  <c r="AR37" i="15"/>
  <c r="AR37" i="18" s="1"/>
  <c r="AR45" i="15"/>
  <c r="AR45" i="18" s="1"/>
  <c r="AR58" i="15"/>
  <c r="AR58" i="18" s="1"/>
  <c r="AQ63" i="15"/>
  <c r="AQ63" i="18" s="1"/>
  <c r="AR33" i="15"/>
  <c r="AR33" i="18" s="1"/>
  <c r="AR52" i="15"/>
  <c r="AR52" i="18" s="1"/>
  <c r="AR30" i="15"/>
  <c r="AR30" i="18" s="1"/>
  <c r="AR57" i="15"/>
  <c r="AR57" i="18" s="1"/>
  <c r="AR23" i="15"/>
  <c r="AR23" i="18" s="1"/>
  <c r="AR31" i="15"/>
  <c r="AR31" i="18" s="1"/>
  <c r="AR55" i="15"/>
  <c r="AR55" i="18" s="1"/>
  <c r="AR60" i="15"/>
  <c r="AR60" i="18" s="1"/>
  <c r="AR47" i="15"/>
  <c r="AR47" i="18" s="1"/>
  <c r="AR61" i="6"/>
  <c r="AR52" i="6"/>
  <c r="AT49" i="6"/>
  <c r="AR19" i="15"/>
  <c r="AR19" i="18"/>
  <c r="AS51" i="6"/>
  <c r="AU39" i="6"/>
  <c r="AV19" i="6"/>
  <c r="AS31" i="6" l="1"/>
  <c r="AS40" i="6" s="1"/>
  <c r="AT30" i="6"/>
  <c r="AT29" i="6"/>
  <c r="AP72" i="6"/>
  <c r="AP71" i="6"/>
  <c r="AP75" i="6"/>
  <c r="AP68" i="6"/>
  <c r="AO20" i="14"/>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BH60" i="14" s="1"/>
  <c r="BI60" i="14" s="1"/>
  <c r="BJ60" i="14" s="1"/>
  <c r="BK60" i="14" s="1"/>
  <c r="BL60" i="14" s="1"/>
  <c r="BM60" i="14" s="1"/>
  <c r="BN60" i="14" s="1"/>
  <c r="BO60" i="14" s="1"/>
  <c r="BP60" i="14" s="1"/>
  <c r="BQ60" i="14" s="1"/>
  <c r="BR60" i="14" s="1"/>
  <c r="BS60" i="14" s="1"/>
  <c r="BT60" i="14" s="1"/>
  <c r="BU60" i="14" s="1"/>
  <c r="BV60" i="14" s="1"/>
  <c r="BW60" i="14" s="1"/>
  <c r="BX60" i="14" s="1"/>
  <c r="BY60" i="14" s="1"/>
  <c r="BZ60" i="14" s="1"/>
  <c r="CA60" i="14" s="1"/>
  <c r="CB60" i="14" s="1"/>
  <c r="CC60" i="14" s="1"/>
  <c r="CD60" i="14" s="1"/>
  <c r="CE60" i="14" s="1"/>
  <c r="CF60" i="14" s="1"/>
  <c r="CG60" i="14" s="1"/>
  <c r="CH60" i="14" s="1"/>
  <c r="CI60" i="14" s="1"/>
  <c r="CJ60" i="14" s="1"/>
  <c r="CK60" i="14" s="1"/>
  <c r="CL60" i="14" s="1"/>
  <c r="CM60" i="14" s="1"/>
  <c r="CN60" i="14" s="1"/>
  <c r="CO60" i="14" s="1"/>
  <c r="CP60" i="14" s="1"/>
  <c r="CQ60" i="14" s="1"/>
  <c r="CR60" i="14" s="1"/>
  <c r="CS60" i="14" s="1"/>
  <c r="CT60" i="14" s="1"/>
  <c r="CU60" i="14" s="1"/>
  <c r="CV60" i="14" s="1"/>
  <c r="CW60" i="14" s="1"/>
  <c r="AR54" i="6"/>
  <c r="AR55" i="6" s="1"/>
  <c r="AS70" i="6"/>
  <c r="AS47" i="6"/>
  <c r="AS10" i="6"/>
  <c r="AT9" i="6" s="1"/>
  <c r="AR73" i="6"/>
  <c r="AQ53" i="6"/>
  <c r="AS45" i="15"/>
  <c r="AS45" i="18" s="1"/>
  <c r="AS62" i="15"/>
  <c r="AS62" i="18" s="1"/>
  <c r="AS56" i="15"/>
  <c r="AS56" i="18" s="1"/>
  <c r="AS38" i="15"/>
  <c r="AS38" i="18" s="1"/>
  <c r="AS32" i="15"/>
  <c r="AS32" i="18" s="1"/>
  <c r="AS63" i="15"/>
  <c r="AS63" i="18" s="1"/>
  <c r="AS22" i="15"/>
  <c r="AS49" i="15"/>
  <c r="AS49" i="18" s="1"/>
  <c r="AS25" i="15"/>
  <c r="AS25" i="18" s="1"/>
  <c r="AS50" i="15"/>
  <c r="AS50" i="18" s="1"/>
  <c r="AS48" i="15"/>
  <c r="AS48" i="18" s="1"/>
  <c r="AS52" i="15"/>
  <c r="AS52" i="18" s="1"/>
  <c r="AS61" i="15"/>
  <c r="AS61" i="18" s="1"/>
  <c r="AS28" i="15"/>
  <c r="AS28" i="18" s="1"/>
  <c r="AS58" i="15"/>
  <c r="AS58" i="18" s="1"/>
  <c r="AS54" i="15"/>
  <c r="AS54" i="18" s="1"/>
  <c r="AS43" i="15"/>
  <c r="AS43" i="18" s="1"/>
  <c r="AS23" i="15"/>
  <c r="AS23" i="18" s="1"/>
  <c r="AS46" i="15"/>
  <c r="AS46" i="18" s="1"/>
  <c r="AS39" i="15"/>
  <c r="AS39" i="18" s="1"/>
  <c r="AS60" i="15"/>
  <c r="AS60" i="18" s="1"/>
  <c r="AS59" i="15"/>
  <c r="AS59" i="18" s="1"/>
  <c r="AS42" i="15"/>
  <c r="AS42" i="18" s="1"/>
  <c r="AS57" i="15"/>
  <c r="AS57" i="18" s="1"/>
  <c r="AR64" i="15"/>
  <c r="AR64" i="18" s="1"/>
  <c r="AS27" i="15"/>
  <c r="AS27" i="18" s="1"/>
  <c r="AS35" i="15"/>
  <c r="AS35" i="18" s="1"/>
  <c r="AS30" i="15"/>
  <c r="AS30" i="18" s="1"/>
  <c r="AS55" i="15"/>
  <c r="AS55" i="18" s="1"/>
  <c r="AS34" i="15"/>
  <c r="AS34" i="18" s="1"/>
  <c r="AS33" i="15"/>
  <c r="AS33" i="18" s="1"/>
  <c r="AS31" i="15"/>
  <c r="AS31" i="18" s="1"/>
  <c r="AS41" i="15"/>
  <c r="AS41" i="18" s="1"/>
  <c r="AS26" i="15"/>
  <c r="AS26" i="18" s="1"/>
  <c r="AS40" i="15"/>
  <c r="AS40" i="18" s="1"/>
  <c r="AS24" i="15"/>
  <c r="AS24" i="18" s="1"/>
  <c r="AS29" i="15"/>
  <c r="AS29" i="18" s="1"/>
  <c r="AS51" i="15"/>
  <c r="AS51" i="18" s="1"/>
  <c r="AS44" i="15"/>
  <c r="AS44" i="18" s="1"/>
  <c r="AS53" i="15"/>
  <c r="AS53" i="18" s="1"/>
  <c r="AS47" i="15"/>
  <c r="AS47" i="18" s="1"/>
  <c r="AS37" i="15"/>
  <c r="AS37" i="18" s="1"/>
  <c r="AS36" i="15"/>
  <c r="AS36" i="18" s="1"/>
  <c r="AS64" i="15"/>
  <c r="AS64" i="18" s="1"/>
  <c r="AS19" i="15"/>
  <c r="AT51" i="6"/>
  <c r="AS19" i="18"/>
  <c r="AU49" i="6"/>
  <c r="AQ62" i="6"/>
  <c r="AQ65" i="6"/>
  <c r="AR22" i="18"/>
  <c r="AN59" i="14"/>
  <c r="AO59" i="14" s="1"/>
  <c r="AP59" i="14" s="1"/>
  <c r="AQ59" i="14" s="1"/>
  <c r="AR59" i="14" s="1"/>
  <c r="AS59" i="14" s="1"/>
  <c r="AT59" i="14" s="1"/>
  <c r="AU59" i="14" s="1"/>
  <c r="AV59" i="14" s="1"/>
  <c r="AW59" i="14" s="1"/>
  <c r="AX59" i="14" s="1"/>
  <c r="AY59" i="14" s="1"/>
  <c r="AZ59" i="14" s="1"/>
  <c r="BA59" i="14" s="1"/>
  <c r="BB59" i="14" s="1"/>
  <c r="BC59" i="14" s="1"/>
  <c r="BD59" i="14" s="1"/>
  <c r="BE59" i="14" s="1"/>
  <c r="BF59" i="14" s="1"/>
  <c r="BG59" i="14" s="1"/>
  <c r="BH59" i="14" s="1"/>
  <c r="BI59" i="14" s="1"/>
  <c r="BJ59" i="14" s="1"/>
  <c r="BK59" i="14" s="1"/>
  <c r="BL59" i="14" s="1"/>
  <c r="BM59" i="14" s="1"/>
  <c r="BN59" i="14" s="1"/>
  <c r="BO59" i="14" s="1"/>
  <c r="BP59" i="14" s="1"/>
  <c r="BQ59" i="14" s="1"/>
  <c r="BR59" i="14" s="1"/>
  <c r="BS59" i="14" s="1"/>
  <c r="BT59" i="14" s="1"/>
  <c r="BU59" i="14" s="1"/>
  <c r="BV59" i="14" s="1"/>
  <c r="BW59" i="14" s="1"/>
  <c r="BX59" i="14" s="1"/>
  <c r="BY59" i="14" s="1"/>
  <c r="BZ59" i="14" s="1"/>
  <c r="CA59" i="14" s="1"/>
  <c r="CB59" i="14" s="1"/>
  <c r="CC59" i="14" s="1"/>
  <c r="CD59" i="14" s="1"/>
  <c r="CE59" i="14" s="1"/>
  <c r="CF59" i="14" s="1"/>
  <c r="CG59" i="14" s="1"/>
  <c r="CH59" i="14" s="1"/>
  <c r="CI59" i="14" s="1"/>
  <c r="CJ59" i="14" s="1"/>
  <c r="CK59" i="14" s="1"/>
  <c r="CL59" i="14" s="1"/>
  <c r="CM59" i="14" s="1"/>
  <c r="CN59" i="14" s="1"/>
  <c r="CO59" i="14" s="1"/>
  <c r="CP59" i="14" s="1"/>
  <c r="CQ59" i="14" s="1"/>
  <c r="CR59" i="14" s="1"/>
  <c r="CS59" i="14" s="1"/>
  <c r="CT59" i="14" s="1"/>
  <c r="CU59" i="14" s="1"/>
  <c r="CV59" i="14" s="1"/>
  <c r="CW59" i="14" s="1"/>
  <c r="AS61" i="6"/>
  <c r="AS52" i="6"/>
  <c r="AR56" i="6"/>
  <c r="AV39" i="6"/>
  <c r="AW19" i="6"/>
  <c r="AT31" i="6" l="1"/>
  <c r="AT40" i="6" s="1"/>
  <c r="AU30" i="6"/>
  <c r="AU29" i="6"/>
  <c r="AR65" i="6"/>
  <c r="AQ20" i="14" s="1"/>
  <c r="AQ62" i="14" s="1"/>
  <c r="AR62" i="14" s="1"/>
  <c r="AS62" i="14" s="1"/>
  <c r="AT62" i="14" s="1"/>
  <c r="AU62" i="14" s="1"/>
  <c r="AV62" i="14" s="1"/>
  <c r="AW62" i="14" s="1"/>
  <c r="AX62" i="14" s="1"/>
  <c r="AY62" i="14" s="1"/>
  <c r="AZ62" i="14" s="1"/>
  <c r="BA62" i="14" s="1"/>
  <c r="BB62" i="14" s="1"/>
  <c r="BC62" i="14" s="1"/>
  <c r="BD62" i="14" s="1"/>
  <c r="BE62" i="14" s="1"/>
  <c r="BF62" i="14" s="1"/>
  <c r="BG62" i="14" s="1"/>
  <c r="BH62" i="14" s="1"/>
  <c r="BI62" i="14" s="1"/>
  <c r="BJ62" i="14" s="1"/>
  <c r="BK62" i="14" s="1"/>
  <c r="BL62" i="14" s="1"/>
  <c r="BM62" i="14" s="1"/>
  <c r="BN62" i="14" s="1"/>
  <c r="BO62" i="14" s="1"/>
  <c r="BP62" i="14" s="1"/>
  <c r="BQ62" i="14" s="1"/>
  <c r="BR62" i="14" s="1"/>
  <c r="BS62" i="14" s="1"/>
  <c r="BT62" i="14" s="1"/>
  <c r="BU62" i="14" s="1"/>
  <c r="BV62" i="14" s="1"/>
  <c r="BW62" i="14" s="1"/>
  <c r="BX62" i="14" s="1"/>
  <c r="BY62" i="14" s="1"/>
  <c r="BZ62" i="14" s="1"/>
  <c r="CA62" i="14" s="1"/>
  <c r="CB62" i="14" s="1"/>
  <c r="CC62" i="14" s="1"/>
  <c r="CD62" i="14" s="1"/>
  <c r="CE62" i="14" s="1"/>
  <c r="CF62" i="14" s="1"/>
  <c r="CG62" i="14" s="1"/>
  <c r="CH62" i="14" s="1"/>
  <c r="CI62" i="14" s="1"/>
  <c r="CJ62" i="14" s="1"/>
  <c r="CK62" i="14" s="1"/>
  <c r="CL62" i="14" s="1"/>
  <c r="CM62" i="14" s="1"/>
  <c r="CN62" i="14" s="1"/>
  <c r="CO62" i="14" s="1"/>
  <c r="CP62" i="14" s="1"/>
  <c r="CQ62" i="14" s="1"/>
  <c r="CR62" i="14" s="1"/>
  <c r="CS62" i="14" s="1"/>
  <c r="CT62" i="14" s="1"/>
  <c r="CU62" i="14" s="1"/>
  <c r="CV62" i="14" s="1"/>
  <c r="CW62" i="14" s="1"/>
  <c r="AR62" i="6"/>
  <c r="AR53" i="6"/>
  <c r="AS56" i="6"/>
  <c r="AT10" i="6"/>
  <c r="AU9" i="6" s="1"/>
  <c r="AT70" i="6"/>
  <c r="AT47" i="6"/>
  <c r="AS73" i="6"/>
  <c r="AS54" i="6"/>
  <c r="AS55" i="6" s="1"/>
  <c r="AT61" i="6"/>
  <c r="AT52" i="6"/>
  <c r="AS22" i="18"/>
  <c r="AT49" i="15"/>
  <c r="AT49" i="18" s="1"/>
  <c r="AT42" i="15"/>
  <c r="AT42" i="18" s="1"/>
  <c r="AT45" i="15"/>
  <c r="AT45" i="18" s="1"/>
  <c r="AT60" i="15"/>
  <c r="AT60" i="18" s="1"/>
  <c r="AT25" i="15"/>
  <c r="AT25" i="18" s="1"/>
  <c r="AT53" i="15"/>
  <c r="AT53" i="18" s="1"/>
  <c r="AT36" i="15"/>
  <c r="AT36" i="18" s="1"/>
  <c r="AT56" i="15"/>
  <c r="AT56" i="18" s="1"/>
  <c r="AT38" i="15"/>
  <c r="AT38" i="18" s="1"/>
  <c r="AT31" i="15"/>
  <c r="AT31" i="18" s="1"/>
  <c r="AS65" i="15"/>
  <c r="AS65" i="18" s="1"/>
  <c r="AT39" i="15"/>
  <c r="AT39" i="18" s="1"/>
  <c r="AT32" i="15"/>
  <c r="AT32" i="18" s="1"/>
  <c r="AT40" i="15"/>
  <c r="AT40" i="18" s="1"/>
  <c r="AT28" i="15"/>
  <c r="AT28" i="18" s="1"/>
  <c r="AT46" i="15"/>
  <c r="AT46" i="18" s="1"/>
  <c r="AT61" i="15"/>
  <c r="AT61" i="18" s="1"/>
  <c r="AT44" i="15"/>
  <c r="AT44" i="18" s="1"/>
  <c r="AT27" i="15"/>
  <c r="AT27" i="18" s="1"/>
  <c r="AT59" i="15"/>
  <c r="AT59" i="18" s="1"/>
  <c r="AT62" i="15"/>
  <c r="AT62" i="18" s="1"/>
  <c r="AT50" i="15"/>
  <c r="AT50" i="18" s="1"/>
  <c r="AT65" i="15"/>
  <c r="AT65" i="18" s="1"/>
  <c r="AT37" i="15"/>
  <c r="AT37" i="18" s="1"/>
  <c r="AT58" i="15"/>
  <c r="AT58" i="18" s="1"/>
  <c r="AT48" i="15"/>
  <c r="AT48" i="18" s="1"/>
  <c r="AT26" i="15"/>
  <c r="AT26" i="18" s="1"/>
  <c r="AT43" i="15"/>
  <c r="AT43" i="18" s="1"/>
  <c r="AT30" i="15"/>
  <c r="AT30" i="18" s="1"/>
  <c r="AT34" i="15"/>
  <c r="AT34" i="18" s="1"/>
  <c r="AT64" i="15"/>
  <c r="AT64" i="18" s="1"/>
  <c r="AT54" i="15"/>
  <c r="AT54" i="18" s="1"/>
  <c r="AT51" i="15"/>
  <c r="AT51" i="18" s="1"/>
  <c r="AT55" i="15"/>
  <c r="AT55" i="18" s="1"/>
  <c r="AT63" i="15"/>
  <c r="AT63" i="18" s="1"/>
  <c r="AT41" i="15"/>
  <c r="AT41" i="18" s="1"/>
  <c r="AT57" i="15"/>
  <c r="AT57" i="18" s="1"/>
  <c r="AT33" i="15"/>
  <c r="AT33" i="18" s="1"/>
  <c r="AT29" i="15"/>
  <c r="AT29" i="18" s="1"/>
  <c r="AT47" i="15"/>
  <c r="AT47" i="18" s="1"/>
  <c r="AT23" i="15"/>
  <c r="AT23" i="18" s="1"/>
  <c r="AT22" i="15"/>
  <c r="AT35" i="15"/>
  <c r="AT35" i="18" s="1"/>
  <c r="AT24" i="15"/>
  <c r="AT24" i="18" s="1"/>
  <c r="AT52" i="15"/>
  <c r="AT52" i="18" s="1"/>
  <c r="AQ75" i="6"/>
  <c r="AQ72" i="6"/>
  <c r="AP20" i="14"/>
  <c r="AQ67" i="6"/>
  <c r="AT19" i="15"/>
  <c r="AV49" i="6"/>
  <c r="AU51" i="6"/>
  <c r="AT19" i="18"/>
  <c r="AW39" i="6"/>
  <c r="AX19" i="6"/>
  <c r="AU31" i="6" l="1"/>
  <c r="AU40" i="6" s="1"/>
  <c r="AV30" i="6"/>
  <c r="AV29" i="6"/>
  <c r="AR75" i="6"/>
  <c r="AR72" i="6"/>
  <c r="AS65" i="6"/>
  <c r="AS67" i="6" s="1"/>
  <c r="AS74" i="6" s="1"/>
  <c r="AS62" i="6"/>
  <c r="AS53" i="6"/>
  <c r="AU10" i="6"/>
  <c r="AV9" i="6" s="1"/>
  <c r="AU70" i="6"/>
  <c r="AU47" i="6"/>
  <c r="AT73" i="6"/>
  <c r="AT54" i="6"/>
  <c r="AT55" i="6" s="1"/>
  <c r="AT56" i="6"/>
  <c r="AU19" i="18"/>
  <c r="AV51" i="6"/>
  <c r="AU19" i="15"/>
  <c r="AW49" i="6"/>
  <c r="AU62" i="15"/>
  <c r="AU62" i="18" s="1"/>
  <c r="AU26" i="15"/>
  <c r="AU26" i="18" s="1"/>
  <c r="AU59" i="15"/>
  <c r="AU59" i="18" s="1"/>
  <c r="AU64" i="15"/>
  <c r="AU64" i="18" s="1"/>
  <c r="AU61" i="15"/>
  <c r="AU61" i="18" s="1"/>
  <c r="AU56" i="15"/>
  <c r="AU56" i="18" s="1"/>
  <c r="AU35" i="15"/>
  <c r="AU35" i="18" s="1"/>
  <c r="AU63" i="15"/>
  <c r="AU63" i="18" s="1"/>
  <c r="AU60" i="15"/>
  <c r="AU60" i="18" s="1"/>
  <c r="AU55" i="15"/>
  <c r="AU55" i="18" s="1"/>
  <c r="AU47" i="15"/>
  <c r="AU47" i="18" s="1"/>
  <c r="AU45" i="15"/>
  <c r="AU45" i="18" s="1"/>
  <c r="AT66" i="15"/>
  <c r="AT66" i="18" s="1"/>
  <c r="AU27" i="15"/>
  <c r="AU27" i="18" s="1"/>
  <c r="AU42" i="15"/>
  <c r="AU42" i="18" s="1"/>
  <c r="AU25" i="15"/>
  <c r="AU25" i="18" s="1"/>
  <c r="AU28" i="15"/>
  <c r="AU28" i="18" s="1"/>
  <c r="AU32" i="15"/>
  <c r="AU32" i="18" s="1"/>
  <c r="AU34" i="15"/>
  <c r="AU34" i="18" s="1"/>
  <c r="AU39" i="15"/>
  <c r="AU39" i="18" s="1"/>
  <c r="AU54" i="15"/>
  <c r="AU54" i="18" s="1"/>
  <c r="AU57" i="15"/>
  <c r="AU57" i="18" s="1"/>
  <c r="AU29" i="15"/>
  <c r="AU29" i="18" s="1"/>
  <c r="AU66" i="15"/>
  <c r="AU66" i="18" s="1"/>
  <c r="AU30" i="15"/>
  <c r="AU30" i="18" s="1"/>
  <c r="AU65" i="15"/>
  <c r="AU65" i="18" s="1"/>
  <c r="AU51" i="15"/>
  <c r="AU51" i="18" s="1"/>
  <c r="AU53" i="15"/>
  <c r="AU53" i="18" s="1"/>
  <c r="AU36" i="15"/>
  <c r="AU36" i="18" s="1"/>
  <c r="AU50" i="15"/>
  <c r="AU50" i="18" s="1"/>
  <c r="AU38" i="15"/>
  <c r="AU38" i="18" s="1"/>
  <c r="AU41" i="15"/>
  <c r="AU41" i="18" s="1"/>
  <c r="AU48" i="15"/>
  <c r="AU48" i="18" s="1"/>
  <c r="AU33" i="15"/>
  <c r="AU33" i="18" s="1"/>
  <c r="AU44" i="15"/>
  <c r="AU44" i="18" s="1"/>
  <c r="AU22" i="15"/>
  <c r="AU46" i="15"/>
  <c r="AU46" i="18" s="1"/>
  <c r="AU24" i="15"/>
  <c r="AU24" i="18" s="1"/>
  <c r="AU58" i="15"/>
  <c r="AU58" i="18" s="1"/>
  <c r="AU52" i="15"/>
  <c r="AU52" i="18" s="1"/>
  <c r="AU37" i="15"/>
  <c r="AU37" i="18" s="1"/>
  <c r="AU23" i="15"/>
  <c r="AU23" i="18" s="1"/>
  <c r="AU43" i="15"/>
  <c r="AU43" i="18" s="1"/>
  <c r="AU31" i="15"/>
  <c r="AU31" i="18" s="1"/>
  <c r="AU49" i="15"/>
  <c r="AU49" i="18" s="1"/>
  <c r="AU40" i="15"/>
  <c r="AU40" i="18" s="1"/>
  <c r="AP61" i="14"/>
  <c r="AQ61" i="14" s="1"/>
  <c r="AR61" i="14" s="1"/>
  <c r="AS61" i="14" s="1"/>
  <c r="AT61" i="14" s="1"/>
  <c r="AU61" i="14" s="1"/>
  <c r="AV61" i="14" s="1"/>
  <c r="AW61" i="14" s="1"/>
  <c r="AX61" i="14" s="1"/>
  <c r="AY61" i="14" s="1"/>
  <c r="AZ61" i="14" s="1"/>
  <c r="BA61" i="14" s="1"/>
  <c r="BB61" i="14" s="1"/>
  <c r="BC61" i="14" s="1"/>
  <c r="BD61" i="14" s="1"/>
  <c r="BE61" i="14" s="1"/>
  <c r="BF61" i="14" s="1"/>
  <c r="BG61" i="14" s="1"/>
  <c r="BH61" i="14" s="1"/>
  <c r="BI61" i="14" s="1"/>
  <c r="BJ61" i="14" s="1"/>
  <c r="BK61" i="14" s="1"/>
  <c r="BL61" i="14" s="1"/>
  <c r="BM61" i="14" s="1"/>
  <c r="BN61" i="14" s="1"/>
  <c r="BO61" i="14" s="1"/>
  <c r="BP61" i="14" s="1"/>
  <c r="BQ61" i="14" s="1"/>
  <c r="BR61" i="14" s="1"/>
  <c r="BS61" i="14" s="1"/>
  <c r="BT61" i="14" s="1"/>
  <c r="BU61" i="14" s="1"/>
  <c r="BV61" i="14" s="1"/>
  <c r="BW61" i="14" s="1"/>
  <c r="BX61" i="14" s="1"/>
  <c r="BY61" i="14" s="1"/>
  <c r="BZ61" i="14" s="1"/>
  <c r="CA61" i="14" s="1"/>
  <c r="CB61" i="14" s="1"/>
  <c r="CC61" i="14" s="1"/>
  <c r="CD61" i="14" s="1"/>
  <c r="CE61" i="14" s="1"/>
  <c r="CF61" i="14" s="1"/>
  <c r="CG61" i="14" s="1"/>
  <c r="CH61" i="14" s="1"/>
  <c r="CI61" i="14" s="1"/>
  <c r="CJ61" i="14" s="1"/>
  <c r="CK61" i="14" s="1"/>
  <c r="CL61" i="14" s="1"/>
  <c r="CM61" i="14" s="1"/>
  <c r="CN61" i="14" s="1"/>
  <c r="CO61" i="14" s="1"/>
  <c r="CP61" i="14" s="1"/>
  <c r="CQ61" i="14" s="1"/>
  <c r="CR61" i="14" s="1"/>
  <c r="CS61" i="14" s="1"/>
  <c r="CT61" i="14" s="1"/>
  <c r="CU61" i="14" s="1"/>
  <c r="CV61" i="14" s="1"/>
  <c r="CW61" i="14" s="1"/>
  <c r="AU61" i="6"/>
  <c r="AU52" i="6"/>
  <c r="AQ68" i="6"/>
  <c r="AQ71" i="6"/>
  <c r="AQ74" i="6"/>
  <c r="AT22" i="18"/>
  <c r="AX39" i="6"/>
  <c r="AY19" i="6"/>
  <c r="AV31" i="6" l="1"/>
  <c r="AV40" i="6" s="1"/>
  <c r="AU73" i="6"/>
  <c r="AW30" i="6"/>
  <c r="AW29" i="6"/>
  <c r="AS72" i="6"/>
  <c r="AS71" i="6"/>
  <c r="AS75" i="6"/>
  <c r="AR20" i="14"/>
  <c r="AR63" i="14" s="1"/>
  <c r="AS63" i="14" s="1"/>
  <c r="AT63" i="14" s="1"/>
  <c r="AU63" i="14" s="1"/>
  <c r="AV63" i="14" s="1"/>
  <c r="AW63" i="14" s="1"/>
  <c r="AX63" i="14" s="1"/>
  <c r="AY63" i="14" s="1"/>
  <c r="AZ63" i="14" s="1"/>
  <c r="BA63" i="14" s="1"/>
  <c r="BB63" i="14" s="1"/>
  <c r="BC63" i="14" s="1"/>
  <c r="BD63" i="14" s="1"/>
  <c r="BE63" i="14" s="1"/>
  <c r="BF63" i="14" s="1"/>
  <c r="BG63" i="14" s="1"/>
  <c r="BH63" i="14" s="1"/>
  <c r="BI63" i="14" s="1"/>
  <c r="BJ63" i="14" s="1"/>
  <c r="BK63" i="14" s="1"/>
  <c r="BL63" i="14" s="1"/>
  <c r="BM63" i="14" s="1"/>
  <c r="BN63" i="14" s="1"/>
  <c r="BO63" i="14" s="1"/>
  <c r="BP63" i="14" s="1"/>
  <c r="BQ63" i="14" s="1"/>
  <c r="BR63" i="14" s="1"/>
  <c r="BS63" i="14" s="1"/>
  <c r="BT63" i="14" s="1"/>
  <c r="BU63" i="14" s="1"/>
  <c r="BV63" i="14" s="1"/>
  <c r="BW63" i="14" s="1"/>
  <c r="BX63" i="14" s="1"/>
  <c r="BY63" i="14" s="1"/>
  <c r="BZ63" i="14" s="1"/>
  <c r="CA63" i="14" s="1"/>
  <c r="CB63" i="14" s="1"/>
  <c r="CC63" i="14" s="1"/>
  <c r="CD63" i="14" s="1"/>
  <c r="CE63" i="14" s="1"/>
  <c r="CF63" i="14" s="1"/>
  <c r="CG63" i="14" s="1"/>
  <c r="CH63" i="14" s="1"/>
  <c r="CI63" i="14" s="1"/>
  <c r="CJ63" i="14" s="1"/>
  <c r="CK63" i="14" s="1"/>
  <c r="CL63" i="14" s="1"/>
  <c r="CM63" i="14" s="1"/>
  <c r="CN63" i="14" s="1"/>
  <c r="CO63" i="14" s="1"/>
  <c r="CP63" i="14" s="1"/>
  <c r="CQ63" i="14" s="1"/>
  <c r="CR63" i="14" s="1"/>
  <c r="CS63" i="14" s="1"/>
  <c r="CT63" i="14" s="1"/>
  <c r="CU63" i="14" s="1"/>
  <c r="CV63" i="14" s="1"/>
  <c r="CW63" i="14" s="1"/>
  <c r="AU54" i="6"/>
  <c r="AU55" i="6" s="1"/>
  <c r="AT65" i="6"/>
  <c r="AT67" i="6" s="1"/>
  <c r="AT74" i="6" s="1"/>
  <c r="AT53" i="6"/>
  <c r="AU56" i="6"/>
  <c r="AT62" i="6"/>
  <c r="AV70" i="6"/>
  <c r="AV47" i="6"/>
  <c r="AV10" i="6"/>
  <c r="AW9" i="6" s="1"/>
  <c r="AR66" i="6"/>
  <c r="AR67" i="6" s="1"/>
  <c r="AR68" i="6" s="1"/>
  <c r="AS68" i="6" s="1"/>
  <c r="AV19" i="15"/>
  <c r="AX49" i="6"/>
  <c r="AV19" i="18"/>
  <c r="AW51" i="6"/>
  <c r="AV22" i="15"/>
  <c r="AV49" i="15"/>
  <c r="AV49" i="18" s="1"/>
  <c r="AV45" i="15"/>
  <c r="AV45" i="18" s="1"/>
  <c r="AV61" i="15"/>
  <c r="AV61" i="18" s="1"/>
  <c r="AV44" i="15"/>
  <c r="AV44" i="18" s="1"/>
  <c r="AV58" i="15"/>
  <c r="AV58" i="18" s="1"/>
  <c r="AV54" i="15"/>
  <c r="AV54" i="18" s="1"/>
  <c r="AV43" i="15"/>
  <c r="AV43" i="18" s="1"/>
  <c r="AV25" i="15"/>
  <c r="AV25" i="18" s="1"/>
  <c r="AV38" i="15"/>
  <c r="AV38" i="18" s="1"/>
  <c r="AV59" i="15"/>
  <c r="AV59" i="18" s="1"/>
  <c r="AV57" i="15"/>
  <c r="AV57" i="18" s="1"/>
  <c r="AV30" i="15"/>
  <c r="AV30" i="18" s="1"/>
  <c r="AV37" i="15"/>
  <c r="AV37" i="18" s="1"/>
  <c r="AV66" i="15"/>
  <c r="AV66" i="18" s="1"/>
  <c r="AV27" i="15"/>
  <c r="AV27" i="18" s="1"/>
  <c r="AV47" i="15"/>
  <c r="AV47" i="18" s="1"/>
  <c r="AV24" i="15"/>
  <c r="AV24" i="18" s="1"/>
  <c r="AV62" i="15"/>
  <c r="AV62" i="18" s="1"/>
  <c r="AV53" i="15"/>
  <c r="AV53" i="18" s="1"/>
  <c r="AV41" i="15"/>
  <c r="AV41" i="18" s="1"/>
  <c r="AV42" i="15"/>
  <c r="AV42" i="18" s="1"/>
  <c r="AV33" i="15"/>
  <c r="AV33" i="18" s="1"/>
  <c r="AV56" i="15"/>
  <c r="AV56" i="18" s="1"/>
  <c r="AV64" i="15"/>
  <c r="AV64" i="18" s="1"/>
  <c r="AV34" i="15"/>
  <c r="AV34" i="18" s="1"/>
  <c r="AV60" i="15"/>
  <c r="AV60" i="18" s="1"/>
  <c r="AV29" i="15"/>
  <c r="AV29" i="18" s="1"/>
  <c r="AV67" i="15"/>
  <c r="AV67" i="18" s="1"/>
  <c r="AV26" i="15"/>
  <c r="AV26" i="18" s="1"/>
  <c r="AV65" i="15"/>
  <c r="AV65" i="18" s="1"/>
  <c r="AV48" i="15"/>
  <c r="AV48" i="18" s="1"/>
  <c r="AV63" i="15"/>
  <c r="AV63" i="18" s="1"/>
  <c r="AV51" i="15"/>
  <c r="AV51" i="18" s="1"/>
  <c r="AV36" i="15"/>
  <c r="AV36" i="18" s="1"/>
  <c r="AU67" i="15"/>
  <c r="AU67" i="18" s="1"/>
  <c r="AV52" i="15"/>
  <c r="AV52" i="18" s="1"/>
  <c r="AV50" i="15"/>
  <c r="AV50" i="18" s="1"/>
  <c r="AV39" i="15"/>
  <c r="AV39" i="18" s="1"/>
  <c r="AV55" i="15"/>
  <c r="AV55" i="18" s="1"/>
  <c r="AV35" i="15"/>
  <c r="AV35" i="18" s="1"/>
  <c r="AV23" i="15"/>
  <c r="AV23" i="18" s="1"/>
  <c r="AV46" i="15"/>
  <c r="AV46" i="18" s="1"/>
  <c r="AV31" i="15"/>
  <c r="AV31" i="18" s="1"/>
  <c r="AV40" i="15"/>
  <c r="AV40" i="18" s="1"/>
  <c r="AV28" i="15"/>
  <c r="AV28" i="18" s="1"/>
  <c r="AV32" i="15"/>
  <c r="AV32" i="18" s="1"/>
  <c r="AV61" i="6"/>
  <c r="AV52" i="6"/>
  <c r="AU22" i="18"/>
  <c r="AY39" i="6"/>
  <c r="AZ19" i="6"/>
  <c r="AW31" i="6" l="1"/>
  <c r="AW40" i="6" s="1"/>
  <c r="AX29" i="6"/>
  <c r="AX30" i="6"/>
  <c r="AT71" i="6"/>
  <c r="AT72" i="6"/>
  <c r="AU65" i="6"/>
  <c r="AU67" i="6" s="1"/>
  <c r="AU71" i="6" s="1"/>
  <c r="AT75" i="6"/>
  <c r="AS20" i="14"/>
  <c r="AS64" i="14" s="1"/>
  <c r="AT64" i="14" s="1"/>
  <c r="AU64" i="14" s="1"/>
  <c r="AV64" i="14" s="1"/>
  <c r="AW64" i="14" s="1"/>
  <c r="AX64" i="14" s="1"/>
  <c r="AY64" i="14" s="1"/>
  <c r="AZ64" i="14" s="1"/>
  <c r="BA64" i="14" s="1"/>
  <c r="BB64" i="14" s="1"/>
  <c r="BC64" i="14" s="1"/>
  <c r="BD64" i="14" s="1"/>
  <c r="BE64" i="14" s="1"/>
  <c r="BF64" i="14" s="1"/>
  <c r="BG64" i="14" s="1"/>
  <c r="BH64" i="14" s="1"/>
  <c r="BI64" i="14" s="1"/>
  <c r="BJ64" i="14" s="1"/>
  <c r="BK64" i="14" s="1"/>
  <c r="BL64" i="14" s="1"/>
  <c r="BM64" i="14" s="1"/>
  <c r="BN64" i="14" s="1"/>
  <c r="BO64" i="14" s="1"/>
  <c r="BP64" i="14" s="1"/>
  <c r="BQ64" i="14" s="1"/>
  <c r="BR64" i="14" s="1"/>
  <c r="BS64" i="14" s="1"/>
  <c r="BT64" i="14" s="1"/>
  <c r="BU64" i="14" s="1"/>
  <c r="BV64" i="14" s="1"/>
  <c r="BW64" i="14" s="1"/>
  <c r="BX64" i="14" s="1"/>
  <c r="BY64" i="14" s="1"/>
  <c r="BZ64" i="14" s="1"/>
  <c r="CA64" i="14" s="1"/>
  <c r="CB64" i="14" s="1"/>
  <c r="CC64" i="14" s="1"/>
  <c r="CD64" i="14" s="1"/>
  <c r="CE64" i="14" s="1"/>
  <c r="CF64" i="14" s="1"/>
  <c r="CG64" i="14" s="1"/>
  <c r="CH64" i="14" s="1"/>
  <c r="CI64" i="14" s="1"/>
  <c r="CJ64" i="14" s="1"/>
  <c r="CK64" i="14" s="1"/>
  <c r="CL64" i="14" s="1"/>
  <c r="CM64" i="14" s="1"/>
  <c r="CN64" i="14" s="1"/>
  <c r="CO64" i="14" s="1"/>
  <c r="CP64" i="14" s="1"/>
  <c r="CQ64" i="14" s="1"/>
  <c r="CR64" i="14" s="1"/>
  <c r="CS64" i="14" s="1"/>
  <c r="CT64" i="14" s="1"/>
  <c r="CU64" i="14" s="1"/>
  <c r="CV64" i="14" s="1"/>
  <c r="CW64" i="14" s="1"/>
  <c r="AT68" i="6"/>
  <c r="AU53" i="6"/>
  <c r="AU62" i="6"/>
  <c r="AR71" i="6"/>
  <c r="AW10" i="6"/>
  <c r="AX9" i="6" s="1"/>
  <c r="AW70" i="6"/>
  <c r="AW47" i="6"/>
  <c r="AV73" i="6"/>
  <c r="AR74" i="6"/>
  <c r="AV56" i="6"/>
  <c r="AV54" i="6"/>
  <c r="AV55" i="6" s="1"/>
  <c r="AV22" i="18"/>
  <c r="AW61" i="6"/>
  <c r="AW52" i="6"/>
  <c r="AW19" i="18"/>
  <c r="AW19" i="15"/>
  <c r="AY49" i="6"/>
  <c r="AX51" i="6"/>
  <c r="AW41" i="15"/>
  <c r="AW41" i="18" s="1"/>
  <c r="AW54" i="15"/>
  <c r="AW54" i="18" s="1"/>
  <c r="AW61" i="15"/>
  <c r="AW61" i="18" s="1"/>
  <c r="AW22" i="15"/>
  <c r="AW42" i="15"/>
  <c r="AW42" i="18" s="1"/>
  <c r="AW50" i="15"/>
  <c r="AW50" i="18" s="1"/>
  <c r="AW43" i="15"/>
  <c r="AW43" i="18" s="1"/>
  <c r="AW31" i="15"/>
  <c r="AW31" i="18" s="1"/>
  <c r="AW53" i="15"/>
  <c r="AW53" i="18" s="1"/>
  <c r="AW62" i="15"/>
  <c r="AW62" i="18" s="1"/>
  <c r="AW67" i="15"/>
  <c r="AW67" i="18" s="1"/>
  <c r="AW34" i="15"/>
  <c r="AW34" i="18" s="1"/>
  <c r="AW48" i="15"/>
  <c r="AW48" i="18" s="1"/>
  <c r="AW39" i="15"/>
  <c r="AW39" i="18" s="1"/>
  <c r="AW59" i="15"/>
  <c r="AW59" i="18" s="1"/>
  <c r="AW29" i="15"/>
  <c r="AW29" i="18" s="1"/>
  <c r="AW64" i="15"/>
  <c r="AW64" i="18" s="1"/>
  <c r="AW47" i="15"/>
  <c r="AW47" i="18" s="1"/>
  <c r="AW66" i="15"/>
  <c r="AW66" i="18" s="1"/>
  <c r="AW38" i="15"/>
  <c r="AW38" i="18" s="1"/>
  <c r="AW49" i="15"/>
  <c r="AW49" i="18" s="1"/>
  <c r="AW33" i="15"/>
  <c r="AW33" i="18" s="1"/>
  <c r="AW45" i="15"/>
  <c r="AW45" i="18" s="1"/>
  <c r="AW56" i="15"/>
  <c r="AW56" i="18" s="1"/>
  <c r="AW60" i="15"/>
  <c r="AW60" i="18" s="1"/>
  <c r="AW27" i="15"/>
  <c r="AW27" i="18" s="1"/>
  <c r="AW23" i="15"/>
  <c r="AW23" i="18" s="1"/>
  <c r="AW30" i="15"/>
  <c r="AW30" i="18" s="1"/>
  <c r="AW28" i="15"/>
  <c r="AW28" i="18" s="1"/>
  <c r="AW32" i="15"/>
  <c r="AW32" i="18" s="1"/>
  <c r="AW36" i="15"/>
  <c r="AW36" i="18" s="1"/>
  <c r="AW25" i="15"/>
  <c r="AW25" i="18" s="1"/>
  <c r="AW57" i="15"/>
  <c r="AW57" i="18" s="1"/>
  <c r="AW24" i="15"/>
  <c r="AW24" i="18" s="1"/>
  <c r="AW37" i="15"/>
  <c r="AW37" i="18" s="1"/>
  <c r="AW65" i="15"/>
  <c r="AW65" i="18" s="1"/>
  <c r="AW58" i="15"/>
  <c r="AW58" i="18" s="1"/>
  <c r="AW26" i="15"/>
  <c r="AW26" i="18" s="1"/>
  <c r="AW52" i="15"/>
  <c r="AW52" i="18" s="1"/>
  <c r="AW46" i="15"/>
  <c r="AW46" i="18" s="1"/>
  <c r="AW51" i="15"/>
  <c r="AW51" i="18" s="1"/>
  <c r="AW68" i="15"/>
  <c r="AW68" i="18" s="1"/>
  <c r="AW35" i="15"/>
  <c r="AW35" i="18" s="1"/>
  <c r="AW44" i="15"/>
  <c r="AW44" i="18" s="1"/>
  <c r="AW55" i="15"/>
  <c r="AW55" i="18" s="1"/>
  <c r="AW40" i="15"/>
  <c r="AW40" i="18" s="1"/>
  <c r="AW63" i="15"/>
  <c r="AW63" i="18" s="1"/>
  <c r="AV68" i="15"/>
  <c r="AV68" i="18" s="1"/>
  <c r="AZ39" i="6"/>
  <c r="BA19" i="6"/>
  <c r="AX31" i="6" l="1"/>
  <c r="AX40" i="6" s="1"/>
  <c r="AW73" i="6"/>
  <c r="AY30" i="6"/>
  <c r="AY29" i="6"/>
  <c r="AU74" i="6"/>
  <c r="AU75" i="6"/>
  <c r="AU68" i="6"/>
  <c r="AT20" i="14"/>
  <c r="AT65" i="14" s="1"/>
  <c r="AU65" i="14" s="1"/>
  <c r="AV65" i="14" s="1"/>
  <c r="AW65" i="14" s="1"/>
  <c r="AX65" i="14" s="1"/>
  <c r="AY65" i="14" s="1"/>
  <c r="AZ65" i="14" s="1"/>
  <c r="BA65" i="14" s="1"/>
  <c r="BB65" i="14" s="1"/>
  <c r="BC65" i="14" s="1"/>
  <c r="BD65" i="14" s="1"/>
  <c r="BE65" i="14" s="1"/>
  <c r="BF65" i="14" s="1"/>
  <c r="BG65" i="14" s="1"/>
  <c r="BH65" i="14" s="1"/>
  <c r="BI65" i="14" s="1"/>
  <c r="BJ65" i="14" s="1"/>
  <c r="BK65" i="14" s="1"/>
  <c r="BL65" i="14" s="1"/>
  <c r="BM65" i="14" s="1"/>
  <c r="BN65" i="14" s="1"/>
  <c r="BO65" i="14" s="1"/>
  <c r="BP65" i="14" s="1"/>
  <c r="BQ65" i="14" s="1"/>
  <c r="BR65" i="14" s="1"/>
  <c r="BS65" i="14" s="1"/>
  <c r="BT65" i="14" s="1"/>
  <c r="BU65" i="14" s="1"/>
  <c r="BV65" i="14" s="1"/>
  <c r="BW65" i="14" s="1"/>
  <c r="BX65" i="14" s="1"/>
  <c r="BY65" i="14" s="1"/>
  <c r="BZ65" i="14" s="1"/>
  <c r="CA65" i="14" s="1"/>
  <c r="CB65" i="14" s="1"/>
  <c r="CC65" i="14" s="1"/>
  <c r="CD65" i="14" s="1"/>
  <c r="CE65" i="14" s="1"/>
  <c r="CF65" i="14" s="1"/>
  <c r="CG65" i="14" s="1"/>
  <c r="CH65" i="14" s="1"/>
  <c r="CI65" i="14" s="1"/>
  <c r="CJ65" i="14" s="1"/>
  <c r="CK65" i="14" s="1"/>
  <c r="CL65" i="14" s="1"/>
  <c r="CM65" i="14" s="1"/>
  <c r="CN65" i="14" s="1"/>
  <c r="CO65" i="14" s="1"/>
  <c r="CP65" i="14" s="1"/>
  <c r="CQ65" i="14" s="1"/>
  <c r="CR65" i="14" s="1"/>
  <c r="CS65" i="14" s="1"/>
  <c r="CT65" i="14" s="1"/>
  <c r="CU65" i="14" s="1"/>
  <c r="CV65" i="14" s="1"/>
  <c r="CW65" i="14" s="1"/>
  <c r="AU72" i="6"/>
  <c r="AV65" i="6"/>
  <c r="AV67" i="6" s="1"/>
  <c r="AW56" i="6"/>
  <c r="AX47" i="6"/>
  <c r="AX10" i="6"/>
  <c r="AY9" i="6" s="1"/>
  <c r="AX70" i="6"/>
  <c r="AV62" i="6"/>
  <c r="AV53" i="6"/>
  <c r="AX61" i="6"/>
  <c r="AX52" i="6"/>
  <c r="AX19" i="18"/>
  <c r="AX19" i="15"/>
  <c r="AY51" i="6"/>
  <c r="AZ49" i="6"/>
  <c r="AX63" i="15"/>
  <c r="AX63" i="18" s="1"/>
  <c r="AX38" i="15"/>
  <c r="AX38" i="18" s="1"/>
  <c r="AX57" i="15"/>
  <c r="AX57" i="18" s="1"/>
  <c r="AX48" i="15"/>
  <c r="AX48" i="18" s="1"/>
  <c r="AX65" i="15"/>
  <c r="AX65" i="18" s="1"/>
  <c r="AX50" i="15"/>
  <c r="AX50" i="18" s="1"/>
  <c r="AX28" i="15"/>
  <c r="AX28" i="18" s="1"/>
  <c r="AX37" i="15"/>
  <c r="AX37" i="18" s="1"/>
  <c r="AX41" i="15"/>
  <c r="AX41" i="18" s="1"/>
  <c r="AX67" i="15"/>
  <c r="AX67" i="18" s="1"/>
  <c r="AX60" i="15"/>
  <c r="AX60" i="18" s="1"/>
  <c r="AX52" i="15"/>
  <c r="AX52" i="18" s="1"/>
  <c r="AX43" i="15"/>
  <c r="AX43" i="18" s="1"/>
  <c r="AX69" i="15"/>
  <c r="AX69" i="18" s="1"/>
  <c r="AX44" i="15"/>
  <c r="AX44" i="18" s="1"/>
  <c r="AX64" i="15"/>
  <c r="AX64" i="18" s="1"/>
  <c r="AX49" i="15"/>
  <c r="AX49" i="18" s="1"/>
  <c r="AX34" i="15"/>
  <c r="AX34" i="18" s="1"/>
  <c r="AX66" i="15"/>
  <c r="AX66" i="18" s="1"/>
  <c r="AW69" i="15"/>
  <c r="AW69" i="18" s="1"/>
  <c r="AX39" i="15"/>
  <c r="AX39" i="18" s="1"/>
  <c r="AX59" i="15"/>
  <c r="AX59" i="18" s="1"/>
  <c r="AX47" i="15"/>
  <c r="AX47" i="18" s="1"/>
  <c r="AX68" i="15"/>
  <c r="AX68" i="18" s="1"/>
  <c r="AX24" i="15"/>
  <c r="AX24" i="18" s="1"/>
  <c r="AX46" i="15"/>
  <c r="AX46" i="18" s="1"/>
  <c r="AX32" i="15"/>
  <c r="AX32" i="18" s="1"/>
  <c r="AX35" i="15"/>
  <c r="AX35" i="18" s="1"/>
  <c r="AX55" i="15"/>
  <c r="AX55" i="18" s="1"/>
  <c r="AX36" i="15"/>
  <c r="AX36" i="18" s="1"/>
  <c r="AX23" i="15"/>
  <c r="AX23" i="18" s="1"/>
  <c r="AX27" i="15"/>
  <c r="AX27" i="18" s="1"/>
  <c r="AX45" i="15"/>
  <c r="AX45" i="18" s="1"/>
  <c r="AX51" i="15"/>
  <c r="AX51" i="18" s="1"/>
  <c r="AX31" i="15"/>
  <c r="AX31" i="18" s="1"/>
  <c r="AX25" i="15"/>
  <c r="AX25" i="18" s="1"/>
  <c r="AX33" i="15"/>
  <c r="AX33" i="18" s="1"/>
  <c r="AX61" i="15"/>
  <c r="AX61" i="18" s="1"/>
  <c r="AX22" i="15"/>
  <c r="AX62" i="15"/>
  <c r="AX62" i="18" s="1"/>
  <c r="AX30" i="15"/>
  <c r="AX30" i="18" s="1"/>
  <c r="AX53" i="15"/>
  <c r="AX53" i="18" s="1"/>
  <c r="AX40" i="15"/>
  <c r="AX40" i="18" s="1"/>
  <c r="AX42" i="15"/>
  <c r="AX42" i="18" s="1"/>
  <c r="AX58" i="15"/>
  <c r="AX58" i="18" s="1"/>
  <c r="AX26" i="15"/>
  <c r="AX26" i="18" s="1"/>
  <c r="AX56" i="15"/>
  <c r="AX56" i="18" s="1"/>
  <c r="AX29" i="15"/>
  <c r="AX29" i="18" s="1"/>
  <c r="AX54" i="15"/>
  <c r="AX54" i="18" s="1"/>
  <c r="AW22" i="18"/>
  <c r="AW54" i="6"/>
  <c r="AW55" i="6" s="1"/>
  <c r="BA39" i="6"/>
  <c r="BB19" i="6"/>
  <c r="AY31" i="6" l="1"/>
  <c r="AY40" i="6" s="1"/>
  <c r="AZ30" i="6"/>
  <c r="AZ29" i="6"/>
  <c r="AV68" i="6"/>
  <c r="AU20" i="14"/>
  <c r="AU66" i="14" s="1"/>
  <c r="AV66" i="14" s="1"/>
  <c r="AW66" i="14" s="1"/>
  <c r="AX66" i="14" s="1"/>
  <c r="AY66" i="14" s="1"/>
  <c r="AZ66" i="14" s="1"/>
  <c r="BA66" i="14" s="1"/>
  <c r="BB66" i="14" s="1"/>
  <c r="BC66" i="14" s="1"/>
  <c r="BD66" i="14" s="1"/>
  <c r="BE66" i="14" s="1"/>
  <c r="BF66" i="14" s="1"/>
  <c r="BG66" i="14" s="1"/>
  <c r="BH66" i="14" s="1"/>
  <c r="BI66" i="14" s="1"/>
  <c r="BJ66" i="14" s="1"/>
  <c r="BK66" i="14" s="1"/>
  <c r="BL66" i="14" s="1"/>
  <c r="BM66" i="14" s="1"/>
  <c r="BN66" i="14" s="1"/>
  <c r="BO66" i="14" s="1"/>
  <c r="BP66" i="14" s="1"/>
  <c r="BQ66" i="14" s="1"/>
  <c r="BR66" i="14" s="1"/>
  <c r="BS66" i="14" s="1"/>
  <c r="BT66" i="14" s="1"/>
  <c r="BU66" i="14" s="1"/>
  <c r="BV66" i="14" s="1"/>
  <c r="BW66" i="14" s="1"/>
  <c r="BX66" i="14" s="1"/>
  <c r="BY66" i="14" s="1"/>
  <c r="BZ66" i="14" s="1"/>
  <c r="CA66" i="14" s="1"/>
  <c r="CB66" i="14" s="1"/>
  <c r="CC66" i="14" s="1"/>
  <c r="CD66" i="14" s="1"/>
  <c r="CE66" i="14" s="1"/>
  <c r="CF66" i="14" s="1"/>
  <c r="CG66" i="14" s="1"/>
  <c r="CH66" i="14" s="1"/>
  <c r="CI66" i="14" s="1"/>
  <c r="CJ66" i="14" s="1"/>
  <c r="CK66" i="14" s="1"/>
  <c r="CL66" i="14" s="1"/>
  <c r="CM66" i="14" s="1"/>
  <c r="CN66" i="14" s="1"/>
  <c r="CO66" i="14" s="1"/>
  <c r="CP66" i="14" s="1"/>
  <c r="CQ66" i="14" s="1"/>
  <c r="CR66" i="14" s="1"/>
  <c r="CS66" i="14" s="1"/>
  <c r="CT66" i="14" s="1"/>
  <c r="CU66" i="14" s="1"/>
  <c r="CV66" i="14" s="1"/>
  <c r="CW66" i="14" s="1"/>
  <c r="AV71" i="6"/>
  <c r="AV74" i="6"/>
  <c r="AV72" i="6"/>
  <c r="AV75" i="6"/>
  <c r="AY70" i="6"/>
  <c r="AY10" i="6"/>
  <c r="AZ9" i="6" s="1"/>
  <c r="AY47" i="6"/>
  <c r="AX73" i="6"/>
  <c r="AX56" i="6"/>
  <c r="AY19" i="15"/>
  <c r="AZ51" i="6"/>
  <c r="BA49" i="6"/>
  <c r="AY19" i="18"/>
  <c r="AY61" i="6"/>
  <c r="AY52" i="6"/>
  <c r="AY61" i="15"/>
  <c r="AY61" i="18" s="1"/>
  <c r="AY68" i="15"/>
  <c r="AY68" i="18" s="1"/>
  <c r="AY60" i="15"/>
  <c r="AY60" i="18" s="1"/>
  <c r="AY33" i="15"/>
  <c r="AY33" i="18" s="1"/>
  <c r="AY62" i="15"/>
  <c r="AY62" i="18" s="1"/>
  <c r="AY38" i="15"/>
  <c r="AY38" i="18" s="1"/>
  <c r="AY65" i="15"/>
  <c r="AY65" i="18" s="1"/>
  <c r="AY59" i="15"/>
  <c r="AY59" i="18" s="1"/>
  <c r="AY47" i="15"/>
  <c r="AY47" i="18" s="1"/>
  <c r="AY51" i="15"/>
  <c r="AY51" i="18" s="1"/>
  <c r="AY39" i="15"/>
  <c r="AY39" i="18" s="1"/>
  <c r="AX70" i="15"/>
  <c r="AX70" i="18" s="1"/>
  <c r="AY48" i="15"/>
  <c r="AY48" i="18" s="1"/>
  <c r="AY70" i="15"/>
  <c r="AY70" i="18" s="1"/>
  <c r="AY45" i="15"/>
  <c r="AY45" i="18" s="1"/>
  <c r="AY52" i="15"/>
  <c r="AY52" i="18" s="1"/>
  <c r="AY43" i="15"/>
  <c r="AY43" i="18" s="1"/>
  <c r="AY49" i="15"/>
  <c r="AY49" i="18" s="1"/>
  <c r="AY64" i="15"/>
  <c r="AY64" i="18" s="1"/>
  <c r="AY63" i="15"/>
  <c r="AY63" i="18" s="1"/>
  <c r="AY53" i="15"/>
  <c r="AY53" i="18" s="1"/>
  <c r="AY24" i="15"/>
  <c r="AY24" i="18" s="1"/>
  <c r="AY36" i="15"/>
  <c r="AY36" i="18" s="1"/>
  <c r="AY40" i="15"/>
  <c r="AY40" i="18" s="1"/>
  <c r="AY28" i="15"/>
  <c r="AY28" i="18" s="1"/>
  <c r="AY27" i="15"/>
  <c r="AY27" i="18" s="1"/>
  <c r="AY54" i="15"/>
  <c r="AY54" i="18" s="1"/>
  <c r="AY25" i="15"/>
  <c r="AY25" i="18" s="1"/>
  <c r="AY42" i="15"/>
  <c r="AY42" i="18" s="1"/>
  <c r="AY46" i="15"/>
  <c r="AY46" i="18" s="1"/>
  <c r="AY58" i="15"/>
  <c r="AY58" i="18" s="1"/>
  <c r="AY50" i="15"/>
  <c r="AY50" i="18" s="1"/>
  <c r="AY26" i="15"/>
  <c r="AY26" i="18" s="1"/>
  <c r="AY69" i="15"/>
  <c r="AY69" i="18" s="1"/>
  <c r="AY34" i="15"/>
  <c r="AY34" i="18" s="1"/>
  <c r="AY67" i="15"/>
  <c r="AY67" i="18" s="1"/>
  <c r="AY55" i="15"/>
  <c r="AY55" i="18" s="1"/>
  <c r="AY35" i="15"/>
  <c r="AY35" i="18" s="1"/>
  <c r="AY57" i="15"/>
  <c r="AY57" i="18" s="1"/>
  <c r="AY37" i="15"/>
  <c r="AY37" i="18" s="1"/>
  <c r="AY44" i="15"/>
  <c r="AY44" i="18" s="1"/>
  <c r="AY31" i="15"/>
  <c r="AY31" i="18" s="1"/>
  <c r="AY41" i="15"/>
  <c r="AY41" i="18" s="1"/>
  <c r="AY29" i="15"/>
  <c r="AY29" i="18" s="1"/>
  <c r="AY32" i="15"/>
  <c r="AY32" i="18" s="1"/>
  <c r="AY30" i="15"/>
  <c r="AY30" i="18" s="1"/>
  <c r="AY22" i="15"/>
  <c r="AY56" i="15"/>
  <c r="AY56" i="18" s="1"/>
  <c r="AY23" i="15"/>
  <c r="AY23" i="18" s="1"/>
  <c r="AY66" i="15"/>
  <c r="AY66" i="18" s="1"/>
  <c r="AW62" i="6"/>
  <c r="AX22" i="18"/>
  <c r="AW65" i="6"/>
  <c r="AW67" i="6" s="1"/>
  <c r="AX54" i="6"/>
  <c r="AX55" i="6" s="1"/>
  <c r="AW53" i="6"/>
  <c r="BB39" i="6"/>
  <c r="BC19" i="6"/>
  <c r="AZ31" i="6" l="1"/>
  <c r="AZ40" i="6" s="1"/>
  <c r="BA29" i="6"/>
  <c r="BA30" i="6"/>
  <c r="AX65" i="6"/>
  <c r="AW20" i="14" s="1"/>
  <c r="AW68" i="14" s="1"/>
  <c r="AX68" i="14" s="1"/>
  <c r="AY68" i="14" s="1"/>
  <c r="AZ68" i="14" s="1"/>
  <c r="BA68" i="14" s="1"/>
  <c r="BB68" i="14" s="1"/>
  <c r="BC68" i="14" s="1"/>
  <c r="BD68" i="14" s="1"/>
  <c r="BE68" i="14" s="1"/>
  <c r="BF68" i="14" s="1"/>
  <c r="BG68" i="14" s="1"/>
  <c r="BH68" i="14" s="1"/>
  <c r="BI68" i="14" s="1"/>
  <c r="BJ68" i="14" s="1"/>
  <c r="BK68" i="14" s="1"/>
  <c r="BL68" i="14" s="1"/>
  <c r="BM68" i="14" s="1"/>
  <c r="BN68" i="14" s="1"/>
  <c r="BO68" i="14" s="1"/>
  <c r="BP68" i="14" s="1"/>
  <c r="BQ68" i="14" s="1"/>
  <c r="BR68" i="14" s="1"/>
  <c r="BS68" i="14" s="1"/>
  <c r="BT68" i="14" s="1"/>
  <c r="BU68" i="14" s="1"/>
  <c r="BV68" i="14" s="1"/>
  <c r="BW68" i="14" s="1"/>
  <c r="BX68" i="14" s="1"/>
  <c r="BY68" i="14" s="1"/>
  <c r="BZ68" i="14" s="1"/>
  <c r="CA68" i="14" s="1"/>
  <c r="CB68" i="14" s="1"/>
  <c r="CC68" i="14" s="1"/>
  <c r="CD68" i="14" s="1"/>
  <c r="CE68" i="14" s="1"/>
  <c r="CF68" i="14" s="1"/>
  <c r="CG68" i="14" s="1"/>
  <c r="CH68" i="14" s="1"/>
  <c r="CI68" i="14" s="1"/>
  <c r="CJ68" i="14" s="1"/>
  <c r="CK68" i="14" s="1"/>
  <c r="CL68" i="14" s="1"/>
  <c r="CM68" i="14" s="1"/>
  <c r="CN68" i="14" s="1"/>
  <c r="CO68" i="14" s="1"/>
  <c r="CP68" i="14" s="1"/>
  <c r="CQ68" i="14" s="1"/>
  <c r="CR68" i="14" s="1"/>
  <c r="CS68" i="14" s="1"/>
  <c r="CT68" i="14" s="1"/>
  <c r="CU68" i="14" s="1"/>
  <c r="CV68" i="14" s="1"/>
  <c r="CW68" i="14" s="1"/>
  <c r="AY54" i="6"/>
  <c r="AY55" i="6" s="1"/>
  <c r="AZ47" i="6"/>
  <c r="AZ70" i="6"/>
  <c r="AZ10" i="6"/>
  <c r="BA9" i="6" s="1"/>
  <c r="AY73" i="6"/>
  <c r="AX53" i="6"/>
  <c r="AX62" i="6"/>
  <c r="AW74" i="6"/>
  <c r="AW71" i="6"/>
  <c r="AW68" i="6"/>
  <c r="AW75" i="6"/>
  <c r="AV20" i="14"/>
  <c r="AW72" i="6"/>
  <c r="AZ19" i="18"/>
  <c r="AZ19" i="15"/>
  <c r="BB49" i="6"/>
  <c r="BA51" i="6"/>
  <c r="AY22" i="18"/>
  <c r="AY56" i="6"/>
  <c r="AZ61" i="6"/>
  <c r="AZ52" i="6"/>
  <c r="AZ30" i="15"/>
  <c r="AZ30" i="18" s="1"/>
  <c r="AZ49" i="15"/>
  <c r="AZ49" i="18" s="1"/>
  <c r="AZ39" i="15"/>
  <c r="AZ39" i="18" s="1"/>
  <c r="AY71" i="15"/>
  <c r="AY71" i="18" s="1"/>
  <c r="AZ60" i="15"/>
  <c r="AZ60" i="18" s="1"/>
  <c r="AZ22" i="15"/>
  <c r="AZ51" i="15"/>
  <c r="AZ51" i="18" s="1"/>
  <c r="AZ29" i="15"/>
  <c r="AZ29" i="18" s="1"/>
  <c r="AZ34" i="15"/>
  <c r="AZ34" i="18" s="1"/>
  <c r="AZ41" i="15"/>
  <c r="AZ41" i="18" s="1"/>
  <c r="AZ53" i="15"/>
  <c r="AZ53" i="18" s="1"/>
  <c r="AZ42" i="15"/>
  <c r="AZ42" i="18" s="1"/>
  <c r="AZ46" i="15"/>
  <c r="AZ46" i="18" s="1"/>
  <c r="AZ56" i="15"/>
  <c r="AZ56" i="18" s="1"/>
  <c r="AZ44" i="15"/>
  <c r="AZ44" i="18" s="1"/>
  <c r="AZ69" i="15"/>
  <c r="AZ69" i="18" s="1"/>
  <c r="AZ58" i="15"/>
  <c r="AZ58" i="18" s="1"/>
  <c r="AZ70" i="15"/>
  <c r="AZ70" i="18" s="1"/>
  <c r="AZ67" i="15"/>
  <c r="AZ67" i="18" s="1"/>
  <c r="AZ28" i="15"/>
  <c r="AZ28" i="18" s="1"/>
  <c r="AZ54" i="15"/>
  <c r="AZ54" i="18" s="1"/>
  <c r="AZ66" i="15"/>
  <c r="AZ66" i="18" s="1"/>
  <c r="AZ64" i="15"/>
  <c r="AZ64" i="18" s="1"/>
  <c r="AZ59" i="15"/>
  <c r="AZ59" i="18" s="1"/>
  <c r="AZ68" i="15"/>
  <c r="AZ68" i="18" s="1"/>
  <c r="AZ57" i="15"/>
  <c r="AZ57" i="18" s="1"/>
  <c r="AZ50" i="15"/>
  <c r="AZ50" i="18" s="1"/>
  <c r="AZ23" i="15"/>
  <c r="AZ23" i="18" s="1"/>
  <c r="AZ48" i="15"/>
  <c r="AZ48" i="18" s="1"/>
  <c r="AZ26" i="15"/>
  <c r="AZ26" i="18" s="1"/>
  <c r="AZ62" i="15"/>
  <c r="AZ62" i="18" s="1"/>
  <c r="AZ55" i="15"/>
  <c r="AZ55" i="18" s="1"/>
  <c r="AZ37" i="15"/>
  <c r="AZ37" i="18" s="1"/>
  <c r="AZ61" i="15"/>
  <c r="AZ61" i="18" s="1"/>
  <c r="AZ31" i="15"/>
  <c r="AZ31" i="18" s="1"/>
  <c r="AZ25" i="15"/>
  <c r="AZ25" i="18" s="1"/>
  <c r="AZ65" i="15"/>
  <c r="AZ65" i="18" s="1"/>
  <c r="AZ63" i="15"/>
  <c r="AZ63" i="18" s="1"/>
  <c r="AZ43" i="15"/>
  <c r="AZ43" i="18" s="1"/>
  <c r="AZ47" i="15"/>
  <c r="AZ47" i="18" s="1"/>
  <c r="AZ35" i="15"/>
  <c r="AZ35" i="18" s="1"/>
  <c r="AZ27" i="15"/>
  <c r="AZ27" i="18" s="1"/>
  <c r="AZ71" i="15"/>
  <c r="AZ71" i="18" s="1"/>
  <c r="AZ32" i="15"/>
  <c r="AZ32" i="18" s="1"/>
  <c r="AZ24" i="15"/>
  <c r="AZ24" i="18" s="1"/>
  <c r="AZ33" i="15"/>
  <c r="AZ33" i="18" s="1"/>
  <c r="AZ45" i="15"/>
  <c r="AZ45" i="18" s="1"/>
  <c r="AZ38" i="15"/>
  <c r="AZ38" i="18" s="1"/>
  <c r="AZ36" i="15"/>
  <c r="AZ36" i="18" s="1"/>
  <c r="AZ40" i="15"/>
  <c r="AZ40" i="18" s="1"/>
  <c r="AZ52" i="15"/>
  <c r="AZ52" i="18" s="1"/>
  <c r="BC39" i="6"/>
  <c r="BD19" i="6"/>
  <c r="BA31" i="6" l="1"/>
  <c r="BA40" i="6" s="1"/>
  <c r="BB30" i="6"/>
  <c r="BB29" i="6"/>
  <c r="AZ56" i="6"/>
  <c r="AX72" i="6"/>
  <c r="AX75" i="6"/>
  <c r="AY53" i="6"/>
  <c r="AY65" i="6"/>
  <c r="AY67" i="6" s="1"/>
  <c r="AY74" i="6" s="1"/>
  <c r="AY62" i="6"/>
  <c r="AZ54" i="6"/>
  <c r="AZ55" i="6" s="1"/>
  <c r="BA47" i="6"/>
  <c r="BA70" i="6"/>
  <c r="BA10" i="6"/>
  <c r="BB9" i="6" s="1"/>
  <c r="AZ73" i="6"/>
  <c r="BA52" i="6"/>
  <c r="BA61" i="6"/>
  <c r="AZ22" i="18"/>
  <c r="BA19" i="15"/>
  <c r="BC49" i="6"/>
  <c r="BA19" i="18"/>
  <c r="BB51" i="6"/>
  <c r="BA55" i="15"/>
  <c r="BA55" i="18" s="1"/>
  <c r="BA32" i="15"/>
  <c r="BA32" i="18" s="1"/>
  <c r="BA65" i="15"/>
  <c r="BA65" i="18" s="1"/>
  <c r="BA58" i="15"/>
  <c r="BA58" i="18" s="1"/>
  <c r="BA60" i="15"/>
  <c r="BA60" i="18" s="1"/>
  <c r="BA23" i="15"/>
  <c r="BA23" i="18" s="1"/>
  <c r="BA66" i="15"/>
  <c r="BA66" i="18" s="1"/>
  <c r="BA61" i="15"/>
  <c r="BA61" i="18" s="1"/>
  <c r="BA30" i="15"/>
  <c r="BA30" i="18" s="1"/>
  <c r="BA47" i="15"/>
  <c r="BA47" i="18" s="1"/>
  <c r="BA31" i="15"/>
  <c r="BA31" i="18" s="1"/>
  <c r="BA68" i="15"/>
  <c r="BA68" i="18" s="1"/>
  <c r="BA25" i="15"/>
  <c r="BA25" i="18" s="1"/>
  <c r="BA35" i="15"/>
  <c r="BA35" i="18" s="1"/>
  <c r="BA52" i="15"/>
  <c r="BA52" i="18" s="1"/>
  <c r="BA71" i="15"/>
  <c r="BA71" i="18" s="1"/>
  <c r="BA41" i="15"/>
  <c r="BA41" i="18" s="1"/>
  <c r="BA43" i="15"/>
  <c r="BA43" i="18" s="1"/>
  <c r="BA27" i="15"/>
  <c r="BA27" i="18" s="1"/>
  <c r="BA63" i="15"/>
  <c r="BA63" i="18" s="1"/>
  <c r="BA44" i="15"/>
  <c r="BA44" i="18" s="1"/>
  <c r="BA50" i="15"/>
  <c r="BA50" i="18" s="1"/>
  <c r="BA24" i="15"/>
  <c r="BA24" i="18" s="1"/>
  <c r="BA40" i="15"/>
  <c r="BA40" i="18" s="1"/>
  <c r="BA37" i="15"/>
  <c r="BA37" i="18" s="1"/>
  <c r="AZ72" i="15"/>
  <c r="AZ72" i="18" s="1"/>
  <c r="BA36" i="15"/>
  <c r="BA36" i="18" s="1"/>
  <c r="BA49" i="15"/>
  <c r="BA49" i="18" s="1"/>
  <c r="BA33" i="15"/>
  <c r="BA33" i="18" s="1"/>
  <c r="BA39" i="15"/>
  <c r="BA39" i="18" s="1"/>
  <c r="BA48" i="15"/>
  <c r="BA48" i="18" s="1"/>
  <c r="BA53" i="15"/>
  <c r="BA53" i="18" s="1"/>
  <c r="BA70" i="15"/>
  <c r="BA70" i="18" s="1"/>
  <c r="BA59" i="15"/>
  <c r="BA59" i="18" s="1"/>
  <c r="BA42" i="15"/>
  <c r="BA42" i="18" s="1"/>
  <c r="BA57" i="15"/>
  <c r="BA57" i="18" s="1"/>
  <c r="BA28" i="15"/>
  <c r="BA28" i="18" s="1"/>
  <c r="BA51" i="15"/>
  <c r="BA51" i="18" s="1"/>
  <c r="BA38" i="15"/>
  <c r="BA38" i="18" s="1"/>
  <c r="BA46" i="15"/>
  <c r="BA46" i="18" s="1"/>
  <c r="BA29" i="15"/>
  <c r="BA29" i="18" s="1"/>
  <c r="BA54" i="15"/>
  <c r="BA54" i="18" s="1"/>
  <c r="BA56" i="15"/>
  <c r="BA56" i="18" s="1"/>
  <c r="BA34" i="15"/>
  <c r="BA34" i="18" s="1"/>
  <c r="BA22" i="15"/>
  <c r="BA26" i="15"/>
  <c r="BA26" i="18" s="1"/>
  <c r="BA45" i="15"/>
  <c r="BA45" i="18" s="1"/>
  <c r="BA62" i="15"/>
  <c r="BA62" i="18" s="1"/>
  <c r="BA72" i="15"/>
  <c r="BA72" i="18" s="1"/>
  <c r="BA67" i="15"/>
  <c r="BA67" i="18" s="1"/>
  <c r="BA64" i="15"/>
  <c r="BA64" i="18" s="1"/>
  <c r="BA69" i="15"/>
  <c r="BA69" i="18" s="1"/>
  <c r="AV67" i="14"/>
  <c r="AW67" i="14" s="1"/>
  <c r="AX67" i="14" s="1"/>
  <c r="AY67" i="14" s="1"/>
  <c r="AZ67" i="14" s="1"/>
  <c r="BA67" i="14" s="1"/>
  <c r="BB67" i="14" s="1"/>
  <c r="BC67" i="14" s="1"/>
  <c r="BD67" i="14" s="1"/>
  <c r="BE67" i="14" s="1"/>
  <c r="BF67" i="14" s="1"/>
  <c r="BG67" i="14" s="1"/>
  <c r="BH67" i="14" s="1"/>
  <c r="BI67" i="14" s="1"/>
  <c r="BJ67" i="14" s="1"/>
  <c r="BK67" i="14" s="1"/>
  <c r="BL67" i="14" s="1"/>
  <c r="BM67" i="14" s="1"/>
  <c r="BN67" i="14" s="1"/>
  <c r="BO67" i="14" s="1"/>
  <c r="BP67" i="14" s="1"/>
  <c r="BQ67" i="14" s="1"/>
  <c r="BR67" i="14" s="1"/>
  <c r="BS67" i="14" s="1"/>
  <c r="BT67" i="14" s="1"/>
  <c r="BU67" i="14" s="1"/>
  <c r="BV67" i="14" s="1"/>
  <c r="BW67" i="14" s="1"/>
  <c r="BX67" i="14" s="1"/>
  <c r="BY67" i="14" s="1"/>
  <c r="BZ67" i="14" s="1"/>
  <c r="CA67" i="14" s="1"/>
  <c r="CB67" i="14" s="1"/>
  <c r="CC67" i="14" s="1"/>
  <c r="CD67" i="14" s="1"/>
  <c r="CE67" i="14" s="1"/>
  <c r="CF67" i="14" s="1"/>
  <c r="CG67" i="14" s="1"/>
  <c r="CH67" i="14" s="1"/>
  <c r="CI67" i="14" s="1"/>
  <c r="CJ67" i="14" s="1"/>
  <c r="CK67" i="14" s="1"/>
  <c r="CL67" i="14" s="1"/>
  <c r="CM67" i="14" s="1"/>
  <c r="CN67" i="14" s="1"/>
  <c r="CO67" i="14" s="1"/>
  <c r="CP67" i="14" s="1"/>
  <c r="CQ67" i="14" s="1"/>
  <c r="CR67" i="14" s="1"/>
  <c r="CS67" i="14" s="1"/>
  <c r="CT67" i="14" s="1"/>
  <c r="CU67" i="14" s="1"/>
  <c r="CV67" i="14" s="1"/>
  <c r="CW67" i="14" s="1"/>
  <c r="BD39" i="6"/>
  <c r="BE19" i="6"/>
  <c r="BB31" i="6" l="1"/>
  <c r="BB40" i="6" s="1"/>
  <c r="AZ65" i="6"/>
  <c r="AZ67" i="6" s="1"/>
  <c r="AZ71" i="6" s="1"/>
  <c r="BC30" i="6"/>
  <c r="BC29" i="6"/>
  <c r="AY75" i="6"/>
  <c r="AY71" i="6"/>
  <c r="AX20" i="14"/>
  <c r="AX69" i="14" s="1"/>
  <c r="AY69" i="14" s="1"/>
  <c r="AZ69" i="14" s="1"/>
  <c r="BA69" i="14" s="1"/>
  <c r="BB69" i="14" s="1"/>
  <c r="BC69" i="14" s="1"/>
  <c r="BD69" i="14" s="1"/>
  <c r="BE69" i="14" s="1"/>
  <c r="BF69" i="14" s="1"/>
  <c r="BG69" i="14" s="1"/>
  <c r="BH69" i="14" s="1"/>
  <c r="BI69" i="14" s="1"/>
  <c r="BJ69" i="14" s="1"/>
  <c r="BK69" i="14" s="1"/>
  <c r="BL69" i="14" s="1"/>
  <c r="BM69" i="14" s="1"/>
  <c r="BN69" i="14" s="1"/>
  <c r="BO69" i="14" s="1"/>
  <c r="BP69" i="14" s="1"/>
  <c r="BQ69" i="14" s="1"/>
  <c r="BR69" i="14" s="1"/>
  <c r="BS69" i="14" s="1"/>
  <c r="BT69" i="14" s="1"/>
  <c r="BU69" i="14" s="1"/>
  <c r="BV69" i="14" s="1"/>
  <c r="BW69" i="14" s="1"/>
  <c r="BX69" i="14" s="1"/>
  <c r="BY69" i="14" s="1"/>
  <c r="BZ69" i="14" s="1"/>
  <c r="CA69" i="14" s="1"/>
  <c r="CB69" i="14" s="1"/>
  <c r="CC69" i="14" s="1"/>
  <c r="CD69" i="14" s="1"/>
  <c r="CE69" i="14" s="1"/>
  <c r="CF69" i="14" s="1"/>
  <c r="CG69" i="14" s="1"/>
  <c r="CH69" i="14" s="1"/>
  <c r="CI69" i="14" s="1"/>
  <c r="CJ69" i="14" s="1"/>
  <c r="CK69" i="14" s="1"/>
  <c r="CL69" i="14" s="1"/>
  <c r="CM69" i="14" s="1"/>
  <c r="CN69" i="14" s="1"/>
  <c r="CO69" i="14" s="1"/>
  <c r="CP69" i="14" s="1"/>
  <c r="CQ69" i="14" s="1"/>
  <c r="CR69" i="14" s="1"/>
  <c r="CS69" i="14" s="1"/>
  <c r="CT69" i="14" s="1"/>
  <c r="CU69" i="14" s="1"/>
  <c r="CV69" i="14" s="1"/>
  <c r="CW69" i="14" s="1"/>
  <c r="AY72" i="6"/>
  <c r="AZ53" i="6"/>
  <c r="AZ62" i="6"/>
  <c r="AX66" i="6"/>
  <c r="AX67" i="6" s="1"/>
  <c r="AX74" i="6" s="1"/>
  <c r="BB47" i="6"/>
  <c r="BB10" i="6"/>
  <c r="BC9" i="6" s="1"/>
  <c r="BB70" i="6"/>
  <c r="BA73" i="6"/>
  <c r="BB61" i="6"/>
  <c r="BB52" i="6"/>
  <c r="BB19" i="18"/>
  <c r="BB19" i="15"/>
  <c r="BC51" i="6"/>
  <c r="BD49" i="6"/>
  <c r="BA22" i="18"/>
  <c r="BB66" i="15"/>
  <c r="BB66" i="18" s="1"/>
  <c r="BB33" i="15"/>
  <c r="BB33" i="18" s="1"/>
  <c r="BB56" i="15"/>
  <c r="BB56" i="18" s="1"/>
  <c r="BB29" i="15"/>
  <c r="BB29" i="18" s="1"/>
  <c r="BB64" i="15"/>
  <c r="BB64" i="18" s="1"/>
  <c r="BB41" i="15"/>
  <c r="BB41" i="18" s="1"/>
  <c r="BB24" i="15"/>
  <c r="BB24" i="18" s="1"/>
  <c r="BB67" i="15"/>
  <c r="BB67" i="18" s="1"/>
  <c r="BB23" i="15"/>
  <c r="BB23" i="18" s="1"/>
  <c r="BB69" i="15"/>
  <c r="BB69" i="18" s="1"/>
  <c r="BB61" i="15"/>
  <c r="BB61" i="18" s="1"/>
  <c r="BA73" i="15"/>
  <c r="BA73" i="18" s="1"/>
  <c r="BB34" i="15"/>
  <c r="BB34" i="18" s="1"/>
  <c r="BB40" i="15"/>
  <c r="BB40" i="18" s="1"/>
  <c r="BB35" i="15"/>
  <c r="BB35" i="18" s="1"/>
  <c r="BB71" i="15"/>
  <c r="BB71" i="18" s="1"/>
  <c r="BB26" i="15"/>
  <c r="BB26" i="18" s="1"/>
  <c r="BB46" i="15"/>
  <c r="BB46" i="18" s="1"/>
  <c r="BB57" i="15"/>
  <c r="BB57" i="18" s="1"/>
  <c r="BB43" i="15"/>
  <c r="BB43" i="18" s="1"/>
  <c r="BB31" i="15"/>
  <c r="BB31" i="18" s="1"/>
  <c r="BB47" i="15"/>
  <c r="BB47" i="18" s="1"/>
  <c r="BB42" i="15"/>
  <c r="BB42" i="18" s="1"/>
  <c r="BB60" i="15"/>
  <c r="BB60" i="18" s="1"/>
  <c r="BB38" i="15"/>
  <c r="BB38" i="18" s="1"/>
  <c r="BB48" i="15"/>
  <c r="BB48" i="18" s="1"/>
  <c r="BB65" i="15"/>
  <c r="BB65" i="18" s="1"/>
  <c r="BB44" i="15"/>
  <c r="BB44" i="18" s="1"/>
  <c r="BB37" i="15"/>
  <c r="BB37" i="18" s="1"/>
  <c r="BB27" i="15"/>
  <c r="BB27" i="18" s="1"/>
  <c r="BB52" i="15"/>
  <c r="BB52" i="18" s="1"/>
  <c r="BB72" i="15"/>
  <c r="BB72" i="18" s="1"/>
  <c r="BB50" i="15"/>
  <c r="BB50" i="18" s="1"/>
  <c r="BB58" i="15"/>
  <c r="BB58" i="18" s="1"/>
  <c r="BB36" i="15"/>
  <c r="BB36" i="18" s="1"/>
  <c r="BB51" i="15"/>
  <c r="BB51" i="18" s="1"/>
  <c r="BB54" i="15"/>
  <c r="BB54" i="18" s="1"/>
  <c r="BB59" i="15"/>
  <c r="BB59" i="18" s="1"/>
  <c r="BB25" i="15"/>
  <c r="BB25" i="18" s="1"/>
  <c r="BB70" i="15"/>
  <c r="BB70" i="18" s="1"/>
  <c r="BB49" i="15"/>
  <c r="BB49" i="18" s="1"/>
  <c r="BB62" i="15"/>
  <c r="BB62" i="18" s="1"/>
  <c r="BB63" i="15"/>
  <c r="BB63" i="18" s="1"/>
  <c r="BB53" i="15"/>
  <c r="BB53" i="18" s="1"/>
  <c r="BB55" i="15"/>
  <c r="BB55" i="18" s="1"/>
  <c r="BB32" i="15"/>
  <c r="BB32" i="18" s="1"/>
  <c r="BB22" i="15"/>
  <c r="BB68" i="15"/>
  <c r="BB68" i="18" s="1"/>
  <c r="BB39" i="15"/>
  <c r="BB39" i="18" s="1"/>
  <c r="BB73" i="15"/>
  <c r="BB73" i="18" s="1"/>
  <c r="BB30" i="15"/>
  <c r="BB30" i="18" s="1"/>
  <c r="BB28" i="15"/>
  <c r="BB28" i="18" s="1"/>
  <c r="BB45" i="15"/>
  <c r="BB45" i="18" s="1"/>
  <c r="BA54" i="6"/>
  <c r="BA55" i="6" s="1"/>
  <c r="BA56" i="6"/>
  <c r="BE39" i="6"/>
  <c r="BF19" i="6"/>
  <c r="AY20" i="14" l="1"/>
  <c r="AY70" i="14" s="1"/>
  <c r="AZ70" i="14" s="1"/>
  <c r="BA70" i="14" s="1"/>
  <c r="BB70" i="14" s="1"/>
  <c r="BC70" i="14" s="1"/>
  <c r="BD70" i="14" s="1"/>
  <c r="BE70" i="14" s="1"/>
  <c r="BF70" i="14" s="1"/>
  <c r="BG70" i="14" s="1"/>
  <c r="BH70" i="14" s="1"/>
  <c r="BI70" i="14" s="1"/>
  <c r="BJ70" i="14" s="1"/>
  <c r="BK70" i="14" s="1"/>
  <c r="BL70" i="14" s="1"/>
  <c r="BM70" i="14" s="1"/>
  <c r="BN70" i="14" s="1"/>
  <c r="BO70" i="14" s="1"/>
  <c r="BP70" i="14" s="1"/>
  <c r="BQ70" i="14" s="1"/>
  <c r="BR70" i="14" s="1"/>
  <c r="BS70" i="14" s="1"/>
  <c r="BT70" i="14" s="1"/>
  <c r="BU70" i="14" s="1"/>
  <c r="BV70" i="14" s="1"/>
  <c r="BW70" i="14" s="1"/>
  <c r="BX70" i="14" s="1"/>
  <c r="BY70" i="14" s="1"/>
  <c r="BZ70" i="14" s="1"/>
  <c r="CA70" i="14" s="1"/>
  <c r="CB70" i="14" s="1"/>
  <c r="CC70" i="14" s="1"/>
  <c r="CD70" i="14" s="1"/>
  <c r="CE70" i="14" s="1"/>
  <c r="CF70" i="14" s="1"/>
  <c r="CG70" i="14" s="1"/>
  <c r="CH70" i="14" s="1"/>
  <c r="CI70" i="14" s="1"/>
  <c r="CJ70" i="14" s="1"/>
  <c r="CK70" i="14" s="1"/>
  <c r="CL70" i="14" s="1"/>
  <c r="CM70" i="14" s="1"/>
  <c r="CN70" i="14" s="1"/>
  <c r="CO70" i="14" s="1"/>
  <c r="CP70" i="14" s="1"/>
  <c r="CQ70" i="14" s="1"/>
  <c r="CR70" i="14" s="1"/>
  <c r="CS70" i="14" s="1"/>
  <c r="CT70" i="14" s="1"/>
  <c r="CU70" i="14" s="1"/>
  <c r="CV70" i="14" s="1"/>
  <c r="CW70" i="14" s="1"/>
  <c r="AZ72" i="6"/>
  <c r="BC31" i="6"/>
  <c r="BC40" i="6" s="1"/>
  <c r="AZ75" i="6"/>
  <c r="AZ74" i="6"/>
  <c r="BD29" i="6"/>
  <c r="BD30" i="6"/>
  <c r="AX68" i="6"/>
  <c r="AY68" i="6" s="1"/>
  <c r="AZ68" i="6" s="1"/>
  <c r="AX71" i="6"/>
  <c r="BC10" i="6"/>
  <c r="BD9" i="6" s="1"/>
  <c r="BC70" i="6"/>
  <c r="BC47" i="6"/>
  <c r="BB73" i="6"/>
  <c r="BB54" i="6"/>
  <c r="BB55" i="6" s="1"/>
  <c r="BB22" i="18"/>
  <c r="BB56" i="6"/>
  <c r="BA62" i="6"/>
  <c r="BC19" i="15"/>
  <c r="BE49" i="6"/>
  <c r="BD51" i="6"/>
  <c r="BC19" i="18"/>
  <c r="BC52" i="6"/>
  <c r="BC61" i="6"/>
  <c r="BC54" i="15"/>
  <c r="BC54" i="18" s="1"/>
  <c r="BC47" i="15"/>
  <c r="BC47" i="18" s="1"/>
  <c r="BC52" i="15"/>
  <c r="BC52" i="18" s="1"/>
  <c r="BC25" i="15"/>
  <c r="BC25" i="18" s="1"/>
  <c r="BC53" i="15"/>
  <c r="BC53" i="18" s="1"/>
  <c r="BC51" i="15"/>
  <c r="BC51" i="18" s="1"/>
  <c r="BC32" i="15"/>
  <c r="BC32" i="18" s="1"/>
  <c r="BC56" i="15"/>
  <c r="BC56" i="18" s="1"/>
  <c r="BC61" i="15"/>
  <c r="BC61" i="18" s="1"/>
  <c r="BC43" i="15"/>
  <c r="BC43" i="18" s="1"/>
  <c r="BC24" i="15"/>
  <c r="BC24" i="18" s="1"/>
  <c r="BC62" i="15"/>
  <c r="BC62" i="18" s="1"/>
  <c r="BC71" i="15"/>
  <c r="BC71" i="18" s="1"/>
  <c r="BC45" i="15"/>
  <c r="BC45" i="18" s="1"/>
  <c r="BC36" i="15"/>
  <c r="BC36" i="18" s="1"/>
  <c r="BC69" i="15"/>
  <c r="BC69" i="18" s="1"/>
  <c r="BB74" i="15"/>
  <c r="BB74" i="18" s="1"/>
  <c r="BC74" i="15"/>
  <c r="BC74" i="18" s="1"/>
  <c r="BC59" i="15"/>
  <c r="BC59" i="18" s="1"/>
  <c r="BC49" i="15"/>
  <c r="BC49" i="18" s="1"/>
  <c r="BC41" i="15"/>
  <c r="BC41" i="18" s="1"/>
  <c r="BC35" i="15"/>
  <c r="BC35" i="18" s="1"/>
  <c r="BC33" i="15"/>
  <c r="BC33" i="18" s="1"/>
  <c r="BC46" i="15"/>
  <c r="BC46" i="18" s="1"/>
  <c r="BC65" i="15"/>
  <c r="BC65" i="18" s="1"/>
  <c r="BC60" i="15"/>
  <c r="BC60" i="18" s="1"/>
  <c r="BC58" i="15"/>
  <c r="BC58" i="18" s="1"/>
  <c r="BC50" i="15"/>
  <c r="BC50" i="18" s="1"/>
  <c r="BC23" i="15"/>
  <c r="BC23" i="18" s="1"/>
  <c r="BC26" i="15"/>
  <c r="BC26" i="18" s="1"/>
  <c r="BC57" i="15"/>
  <c r="BC57" i="18" s="1"/>
  <c r="BC42" i="15"/>
  <c r="BC42" i="18" s="1"/>
  <c r="BC31" i="15"/>
  <c r="BC31" i="18" s="1"/>
  <c r="BC63" i="15"/>
  <c r="BC63" i="18" s="1"/>
  <c r="BC72" i="15"/>
  <c r="BC72" i="18" s="1"/>
  <c r="BC30" i="15"/>
  <c r="BC30" i="18" s="1"/>
  <c r="BC37" i="15"/>
  <c r="BC37" i="18" s="1"/>
  <c r="BC55" i="15"/>
  <c r="BC55" i="18" s="1"/>
  <c r="BC70" i="15"/>
  <c r="BC70" i="18" s="1"/>
  <c r="BC48" i="15"/>
  <c r="BC48" i="18" s="1"/>
  <c r="BC27" i="15"/>
  <c r="BC27" i="18" s="1"/>
  <c r="BC40" i="15"/>
  <c r="BC40" i="18" s="1"/>
  <c r="BC28" i="15"/>
  <c r="BC28" i="18" s="1"/>
  <c r="BC64" i="15"/>
  <c r="BC64" i="18" s="1"/>
  <c r="BC22" i="15"/>
  <c r="BC66" i="15"/>
  <c r="BC66" i="18" s="1"/>
  <c r="BC34" i="15"/>
  <c r="BC34" i="18" s="1"/>
  <c r="BC38" i="15"/>
  <c r="BC38" i="18" s="1"/>
  <c r="BC44" i="15"/>
  <c r="BC44" i="18" s="1"/>
  <c r="BC67" i="15"/>
  <c r="BC67" i="18" s="1"/>
  <c r="BC73" i="15"/>
  <c r="BC73" i="18" s="1"/>
  <c r="BC68" i="15"/>
  <c r="BC68" i="18" s="1"/>
  <c r="BC29" i="15"/>
  <c r="BC29" i="18" s="1"/>
  <c r="BC39" i="15"/>
  <c r="BC39" i="18" s="1"/>
  <c r="BA53" i="6"/>
  <c r="BA65" i="6"/>
  <c r="BA67" i="6" s="1"/>
  <c r="BF39" i="6"/>
  <c r="BG19" i="6"/>
  <c r="BD31" i="6" l="1"/>
  <c r="BD40" i="6" s="1"/>
  <c r="BC73" i="6"/>
  <c r="BE29" i="6"/>
  <c r="BE30" i="6"/>
  <c r="BB53" i="6"/>
  <c r="BD10" i="6"/>
  <c r="BE9" i="6" s="1"/>
  <c r="BD47" i="6"/>
  <c r="BD70" i="6"/>
  <c r="BB62" i="6"/>
  <c r="BA71" i="6"/>
  <c r="BA74" i="6"/>
  <c r="BA68" i="6"/>
  <c r="BD52" i="6"/>
  <c r="BD61" i="6"/>
  <c r="BD19" i="18"/>
  <c r="BD19" i="15"/>
  <c r="BF49" i="6"/>
  <c r="BE51" i="6"/>
  <c r="BA72" i="6"/>
  <c r="AZ20" i="14"/>
  <c r="BA75" i="6"/>
  <c r="BD69" i="15"/>
  <c r="BD69" i="18" s="1"/>
  <c r="BD31" i="15"/>
  <c r="BD31" i="18" s="1"/>
  <c r="BD25" i="15"/>
  <c r="BD25" i="18" s="1"/>
  <c r="BD65" i="15"/>
  <c r="BD65" i="18" s="1"/>
  <c r="BD28" i="15"/>
  <c r="BD28" i="18" s="1"/>
  <c r="BD73" i="15"/>
  <c r="BD73" i="18" s="1"/>
  <c r="BD42" i="15"/>
  <c r="BD42" i="18" s="1"/>
  <c r="BD40" i="15"/>
  <c r="BD40" i="18" s="1"/>
  <c r="BD33" i="15"/>
  <c r="BD33" i="18" s="1"/>
  <c r="BD45" i="15"/>
  <c r="BD45" i="18" s="1"/>
  <c r="BD41" i="15"/>
  <c r="BD41" i="18" s="1"/>
  <c r="BD27" i="15"/>
  <c r="BD27" i="18" s="1"/>
  <c r="BD63" i="15"/>
  <c r="BD63" i="18" s="1"/>
  <c r="BD36" i="15"/>
  <c r="BD36" i="18" s="1"/>
  <c r="BD62" i="15"/>
  <c r="BD62" i="18" s="1"/>
  <c r="BD38" i="15"/>
  <c r="BD38" i="18" s="1"/>
  <c r="BD24" i="15"/>
  <c r="BD24" i="18" s="1"/>
  <c r="BD29" i="15"/>
  <c r="BD29" i="18" s="1"/>
  <c r="BD72" i="15"/>
  <c r="BD72" i="18" s="1"/>
  <c r="BD70" i="15"/>
  <c r="BD70" i="18" s="1"/>
  <c r="BD52" i="15"/>
  <c r="BD52" i="18" s="1"/>
  <c r="BD23" i="15"/>
  <c r="BD23" i="18" s="1"/>
  <c r="BD58" i="15"/>
  <c r="BD58" i="18" s="1"/>
  <c r="BD49" i="15"/>
  <c r="BD49" i="18" s="1"/>
  <c r="BD75" i="15"/>
  <c r="BD75" i="18" s="1"/>
  <c r="BD34" i="15"/>
  <c r="BD34" i="18" s="1"/>
  <c r="BD39" i="15"/>
  <c r="BD39" i="18" s="1"/>
  <c r="BD43" i="15"/>
  <c r="BD43" i="18" s="1"/>
  <c r="BD44" i="15"/>
  <c r="BD44" i="18" s="1"/>
  <c r="BD50" i="15"/>
  <c r="BD50" i="18" s="1"/>
  <c r="BD54" i="15"/>
  <c r="BD54" i="18" s="1"/>
  <c r="BD60" i="15"/>
  <c r="BD60" i="18" s="1"/>
  <c r="BD51" i="15"/>
  <c r="BD51" i="18" s="1"/>
  <c r="BD68" i="15"/>
  <c r="BD68" i="18" s="1"/>
  <c r="BD71" i="15"/>
  <c r="BD71" i="18" s="1"/>
  <c r="BD48" i="15"/>
  <c r="BD48" i="18" s="1"/>
  <c r="BD47" i="15"/>
  <c r="BD47" i="18" s="1"/>
  <c r="BD61" i="15"/>
  <c r="BD61" i="18" s="1"/>
  <c r="BD32" i="15"/>
  <c r="BD32" i="18" s="1"/>
  <c r="BD26" i="15"/>
  <c r="BD26" i="18" s="1"/>
  <c r="BD57" i="15"/>
  <c r="BD57" i="18" s="1"/>
  <c r="BD56" i="15"/>
  <c r="BD56" i="18" s="1"/>
  <c r="BD53" i="15"/>
  <c r="BD53" i="18" s="1"/>
  <c r="BD55" i="15"/>
  <c r="BD55" i="18" s="1"/>
  <c r="BD59" i="15"/>
  <c r="BD59" i="18" s="1"/>
  <c r="BD74" i="15"/>
  <c r="BD74" i="18" s="1"/>
  <c r="BD66" i="15"/>
  <c r="BD66" i="18" s="1"/>
  <c r="BD37" i="15"/>
  <c r="BD37" i="18" s="1"/>
  <c r="BD67" i="15"/>
  <c r="BD67" i="18" s="1"/>
  <c r="BD64" i="15"/>
  <c r="BD64" i="18" s="1"/>
  <c r="BD30" i="15"/>
  <c r="BD30" i="18" s="1"/>
  <c r="BD22" i="15"/>
  <c r="BD35" i="15"/>
  <c r="BD35" i="18" s="1"/>
  <c r="BC75" i="15"/>
  <c r="BC75" i="18" s="1"/>
  <c r="BD46" i="15"/>
  <c r="BD46" i="18" s="1"/>
  <c r="BC22" i="18"/>
  <c r="BC54" i="6"/>
  <c r="BC55" i="6" s="1"/>
  <c r="BC56" i="6"/>
  <c r="BB65" i="6"/>
  <c r="BB67" i="6" s="1"/>
  <c r="BG39" i="6"/>
  <c r="BH19" i="6"/>
  <c r="BE31" i="6" l="1"/>
  <c r="BE40" i="6" s="1"/>
  <c r="BD73" i="6"/>
  <c r="BF30" i="6"/>
  <c r="BF29" i="6"/>
  <c r="BD54" i="6"/>
  <c r="BD55" i="6" s="1"/>
  <c r="BE70" i="6"/>
  <c r="BE10" i="6"/>
  <c r="BF9" i="6" s="1"/>
  <c r="BE47" i="6"/>
  <c r="BC62" i="6"/>
  <c r="BD56" i="6"/>
  <c r="BC53" i="6"/>
  <c r="AZ71" i="14"/>
  <c r="BA71" i="14" s="1"/>
  <c r="BB71" i="14" s="1"/>
  <c r="BC71" i="14" s="1"/>
  <c r="BD71" i="14" s="1"/>
  <c r="BE71" i="14" s="1"/>
  <c r="BF71" i="14" s="1"/>
  <c r="BG71" i="14" s="1"/>
  <c r="BH71" i="14" s="1"/>
  <c r="BI71" i="14" s="1"/>
  <c r="BJ71" i="14" s="1"/>
  <c r="BK71" i="14" s="1"/>
  <c r="BL71" i="14" s="1"/>
  <c r="BM71" i="14" s="1"/>
  <c r="BN71" i="14" s="1"/>
  <c r="BO71" i="14" s="1"/>
  <c r="BP71" i="14" s="1"/>
  <c r="BQ71" i="14" s="1"/>
  <c r="BR71" i="14" s="1"/>
  <c r="BS71" i="14" s="1"/>
  <c r="BT71" i="14" s="1"/>
  <c r="BU71" i="14" s="1"/>
  <c r="BV71" i="14" s="1"/>
  <c r="BW71" i="14" s="1"/>
  <c r="BX71" i="14" s="1"/>
  <c r="BY71" i="14" s="1"/>
  <c r="BZ71" i="14" s="1"/>
  <c r="CA71" i="14" s="1"/>
  <c r="CB71" i="14" s="1"/>
  <c r="CC71" i="14" s="1"/>
  <c r="CD71" i="14" s="1"/>
  <c r="CE71" i="14" s="1"/>
  <c r="CF71" i="14" s="1"/>
  <c r="CG71" i="14" s="1"/>
  <c r="CH71" i="14" s="1"/>
  <c r="CI71" i="14" s="1"/>
  <c r="CJ71" i="14" s="1"/>
  <c r="CK71" i="14" s="1"/>
  <c r="CL71" i="14" s="1"/>
  <c r="CM71" i="14" s="1"/>
  <c r="CN71" i="14" s="1"/>
  <c r="CO71" i="14" s="1"/>
  <c r="CP71" i="14" s="1"/>
  <c r="CQ71" i="14" s="1"/>
  <c r="CR71" i="14" s="1"/>
  <c r="CS71" i="14" s="1"/>
  <c r="CT71" i="14" s="1"/>
  <c r="CU71" i="14" s="1"/>
  <c r="CV71" i="14" s="1"/>
  <c r="CW71" i="14" s="1"/>
  <c r="BE52" i="6"/>
  <c r="BE61" i="6"/>
  <c r="BB75" i="6"/>
  <c r="BB72" i="6"/>
  <c r="BA20" i="14"/>
  <c r="BA72" i="14" s="1"/>
  <c r="BB72" i="14" s="1"/>
  <c r="BC72" i="14" s="1"/>
  <c r="BD72" i="14" s="1"/>
  <c r="BE72" i="14" s="1"/>
  <c r="BF72" i="14" s="1"/>
  <c r="BG72" i="14" s="1"/>
  <c r="BH72" i="14" s="1"/>
  <c r="BI72" i="14" s="1"/>
  <c r="BJ72" i="14" s="1"/>
  <c r="BK72" i="14" s="1"/>
  <c r="BL72" i="14" s="1"/>
  <c r="BM72" i="14" s="1"/>
  <c r="BN72" i="14" s="1"/>
  <c r="BO72" i="14" s="1"/>
  <c r="BP72" i="14" s="1"/>
  <c r="BQ72" i="14" s="1"/>
  <c r="BR72" i="14" s="1"/>
  <c r="BS72" i="14" s="1"/>
  <c r="BT72" i="14" s="1"/>
  <c r="BU72" i="14" s="1"/>
  <c r="BV72" i="14" s="1"/>
  <c r="BW72" i="14" s="1"/>
  <c r="BX72" i="14" s="1"/>
  <c r="BY72" i="14" s="1"/>
  <c r="BZ72" i="14" s="1"/>
  <c r="CA72" i="14" s="1"/>
  <c r="CB72" i="14" s="1"/>
  <c r="CC72" i="14" s="1"/>
  <c r="CD72" i="14" s="1"/>
  <c r="CE72" i="14" s="1"/>
  <c r="CF72" i="14" s="1"/>
  <c r="CG72" i="14" s="1"/>
  <c r="CH72" i="14" s="1"/>
  <c r="CI72" i="14" s="1"/>
  <c r="CJ72" i="14" s="1"/>
  <c r="CK72" i="14" s="1"/>
  <c r="CL72" i="14" s="1"/>
  <c r="CM72" i="14" s="1"/>
  <c r="CN72" i="14" s="1"/>
  <c r="CO72" i="14" s="1"/>
  <c r="CP72" i="14" s="1"/>
  <c r="CQ72" i="14" s="1"/>
  <c r="CR72" i="14" s="1"/>
  <c r="CS72" i="14" s="1"/>
  <c r="CT72" i="14" s="1"/>
  <c r="CU72" i="14" s="1"/>
  <c r="CV72" i="14" s="1"/>
  <c r="CW72" i="14" s="1"/>
  <c r="BC65" i="6"/>
  <c r="BC67" i="6" s="1"/>
  <c r="BE19" i="18"/>
  <c r="BE19" i="15"/>
  <c r="BG49" i="6"/>
  <c r="BF51" i="6"/>
  <c r="BE26" i="15"/>
  <c r="BE26" i="18" s="1"/>
  <c r="BE57" i="15"/>
  <c r="BE57" i="18" s="1"/>
  <c r="BE53" i="15"/>
  <c r="BE53" i="18" s="1"/>
  <c r="BE58" i="15"/>
  <c r="BE58" i="18" s="1"/>
  <c r="BE64" i="15"/>
  <c r="BE64" i="18" s="1"/>
  <c r="BE70" i="15"/>
  <c r="BE70" i="18" s="1"/>
  <c r="BE54" i="15"/>
  <c r="BE54" i="18" s="1"/>
  <c r="BE56" i="15"/>
  <c r="BE56" i="18" s="1"/>
  <c r="BE45" i="15"/>
  <c r="BE45" i="18" s="1"/>
  <c r="BE43" i="15"/>
  <c r="BE43" i="18" s="1"/>
  <c r="BE71" i="15"/>
  <c r="BE71" i="18" s="1"/>
  <c r="BE68" i="15"/>
  <c r="BE68" i="18" s="1"/>
  <c r="BE29" i="15"/>
  <c r="BE29" i="18" s="1"/>
  <c r="BE65" i="15"/>
  <c r="BE65" i="18" s="1"/>
  <c r="BE60" i="15"/>
  <c r="BE60" i="18" s="1"/>
  <c r="BE35" i="15"/>
  <c r="BE35" i="18" s="1"/>
  <c r="BE37" i="15"/>
  <c r="BE37" i="18" s="1"/>
  <c r="BE76" i="15"/>
  <c r="BE76" i="18" s="1"/>
  <c r="BE33" i="15"/>
  <c r="BE33" i="18" s="1"/>
  <c r="BE41" i="15"/>
  <c r="BE41" i="18" s="1"/>
  <c r="BE38" i="15"/>
  <c r="BE38" i="18" s="1"/>
  <c r="BE22" i="15"/>
  <c r="BE73" i="15"/>
  <c r="BE73" i="18" s="1"/>
  <c r="BE44" i="15"/>
  <c r="BE44" i="18" s="1"/>
  <c r="BE48" i="15"/>
  <c r="BE48" i="18" s="1"/>
  <c r="BE32" i="15"/>
  <c r="BE32" i="18" s="1"/>
  <c r="BE55" i="15"/>
  <c r="BE55" i="18" s="1"/>
  <c r="BE51" i="15"/>
  <c r="BE51" i="18" s="1"/>
  <c r="BE28" i="15"/>
  <c r="BE28" i="18" s="1"/>
  <c r="BE46" i="15"/>
  <c r="BE46" i="18" s="1"/>
  <c r="BE24" i="15"/>
  <c r="BE24" i="18" s="1"/>
  <c r="BE67" i="15"/>
  <c r="BE67" i="18" s="1"/>
  <c r="BE30" i="15"/>
  <c r="BE30" i="18" s="1"/>
  <c r="BE75" i="15"/>
  <c r="BE75" i="18" s="1"/>
  <c r="BE39" i="15"/>
  <c r="BE39" i="18" s="1"/>
  <c r="BE49" i="15"/>
  <c r="BE49" i="18" s="1"/>
  <c r="BE42" i="15"/>
  <c r="BE42" i="18" s="1"/>
  <c r="BE52" i="15"/>
  <c r="BE52" i="18" s="1"/>
  <c r="BE36" i="15"/>
  <c r="BE36" i="18" s="1"/>
  <c r="BE23" i="15"/>
  <c r="BE23" i="18" s="1"/>
  <c r="BE66" i="15"/>
  <c r="BE66" i="18" s="1"/>
  <c r="BE34" i="15"/>
  <c r="BE34" i="18" s="1"/>
  <c r="BE27" i="15"/>
  <c r="BE27" i="18" s="1"/>
  <c r="BE62" i="15"/>
  <c r="BE62" i="18" s="1"/>
  <c r="BE50" i="15"/>
  <c r="BE50" i="18" s="1"/>
  <c r="BE61" i="15"/>
  <c r="BE61" i="18" s="1"/>
  <c r="BE72" i="15"/>
  <c r="BE72" i="18" s="1"/>
  <c r="BE69" i="15"/>
  <c r="BE69" i="18" s="1"/>
  <c r="BE59" i="15"/>
  <c r="BE59" i="18" s="1"/>
  <c r="BD76" i="15"/>
  <c r="BD76" i="18" s="1"/>
  <c r="BE31" i="15"/>
  <c r="BE31" i="18" s="1"/>
  <c r="BE74" i="15"/>
  <c r="BE74" i="18" s="1"/>
  <c r="BE40" i="15"/>
  <c r="BE40" i="18" s="1"/>
  <c r="BE63" i="15"/>
  <c r="BE63" i="18" s="1"/>
  <c r="BE25" i="15"/>
  <c r="BE25" i="18" s="1"/>
  <c r="BE47" i="15"/>
  <c r="BE47" i="18" s="1"/>
  <c r="BB71" i="6"/>
  <c r="BB74" i="6"/>
  <c r="BB68" i="6"/>
  <c r="BD22" i="18"/>
  <c r="BH39" i="6"/>
  <c r="BI19" i="6"/>
  <c r="BF31" i="6" l="1"/>
  <c r="BF40" i="6" s="1"/>
  <c r="BG30" i="6"/>
  <c r="BG29" i="6"/>
  <c r="BD65" i="6"/>
  <c r="BC20" i="14" s="1"/>
  <c r="BC74" i="14" s="1"/>
  <c r="BD74" i="14" s="1"/>
  <c r="BE74" i="14" s="1"/>
  <c r="BF74" i="14" s="1"/>
  <c r="BG74" i="14" s="1"/>
  <c r="BH74" i="14" s="1"/>
  <c r="BI74" i="14" s="1"/>
  <c r="BJ74" i="14" s="1"/>
  <c r="BK74" i="14" s="1"/>
  <c r="BL74" i="14" s="1"/>
  <c r="BM74" i="14" s="1"/>
  <c r="BN74" i="14" s="1"/>
  <c r="BO74" i="14" s="1"/>
  <c r="BP74" i="14" s="1"/>
  <c r="BQ74" i="14" s="1"/>
  <c r="BR74" i="14" s="1"/>
  <c r="BS74" i="14" s="1"/>
  <c r="BT74" i="14" s="1"/>
  <c r="BU74" i="14" s="1"/>
  <c r="BV74" i="14" s="1"/>
  <c r="BW74" i="14" s="1"/>
  <c r="BX74" i="14" s="1"/>
  <c r="BY74" i="14" s="1"/>
  <c r="BZ74" i="14" s="1"/>
  <c r="CA74" i="14" s="1"/>
  <c r="CB74" i="14" s="1"/>
  <c r="CC74" i="14" s="1"/>
  <c r="CD74" i="14" s="1"/>
  <c r="CE74" i="14" s="1"/>
  <c r="CF74" i="14" s="1"/>
  <c r="CG74" i="14" s="1"/>
  <c r="CH74" i="14" s="1"/>
  <c r="CI74" i="14" s="1"/>
  <c r="CJ74" i="14" s="1"/>
  <c r="CK74" i="14" s="1"/>
  <c r="CL74" i="14" s="1"/>
  <c r="CM74" i="14" s="1"/>
  <c r="CN74" i="14" s="1"/>
  <c r="CO74" i="14" s="1"/>
  <c r="CP74" i="14" s="1"/>
  <c r="CQ74" i="14" s="1"/>
  <c r="CR74" i="14" s="1"/>
  <c r="CS74" i="14" s="1"/>
  <c r="CT74" i="14" s="1"/>
  <c r="CU74" i="14" s="1"/>
  <c r="CV74" i="14" s="1"/>
  <c r="CW74" i="14" s="1"/>
  <c r="BD62" i="6"/>
  <c r="BD53" i="6"/>
  <c r="BE73" i="6"/>
  <c r="BF10" i="6"/>
  <c r="BG9" i="6" s="1"/>
  <c r="BF70" i="6"/>
  <c r="BF47" i="6"/>
  <c r="BC68" i="6"/>
  <c r="BE54" i="6"/>
  <c r="BE55" i="6" s="1"/>
  <c r="BF61" i="6"/>
  <c r="BF52" i="6"/>
  <c r="BE56" i="6"/>
  <c r="BF19" i="18"/>
  <c r="BF19" i="15"/>
  <c r="BH49" i="6"/>
  <c r="BG51" i="6"/>
  <c r="BF54" i="15"/>
  <c r="BF54" i="18" s="1"/>
  <c r="BF34" i="15"/>
  <c r="BF34" i="18" s="1"/>
  <c r="BF66" i="15"/>
  <c r="BF66" i="18" s="1"/>
  <c r="BF65" i="15"/>
  <c r="BF65" i="18" s="1"/>
  <c r="BF47" i="15"/>
  <c r="BF47" i="18" s="1"/>
  <c r="BF44" i="15"/>
  <c r="BF44" i="18" s="1"/>
  <c r="BF40" i="15"/>
  <c r="BF40" i="18" s="1"/>
  <c r="BF59" i="15"/>
  <c r="BF59" i="18" s="1"/>
  <c r="BF57" i="15"/>
  <c r="BF57" i="18" s="1"/>
  <c r="BF43" i="15"/>
  <c r="BF43" i="18" s="1"/>
  <c r="BF32" i="15"/>
  <c r="BF32" i="18" s="1"/>
  <c r="BF41" i="15"/>
  <c r="BF41" i="18" s="1"/>
  <c r="BF52" i="15"/>
  <c r="BF52" i="18" s="1"/>
  <c r="BF28" i="15"/>
  <c r="BF28" i="18" s="1"/>
  <c r="BF71" i="15"/>
  <c r="BF71" i="18" s="1"/>
  <c r="BF53" i="15"/>
  <c r="BF53" i="18" s="1"/>
  <c r="BF42" i="15"/>
  <c r="BF42" i="18" s="1"/>
  <c r="BF60" i="15"/>
  <c r="BF60" i="18" s="1"/>
  <c r="BF38" i="15"/>
  <c r="BF38" i="18" s="1"/>
  <c r="BF46" i="15"/>
  <c r="BF46" i="18" s="1"/>
  <c r="BF27" i="15"/>
  <c r="BF27" i="18" s="1"/>
  <c r="BF31" i="15"/>
  <c r="BF31" i="18" s="1"/>
  <c r="BF35" i="15"/>
  <c r="BF35" i="18" s="1"/>
  <c r="BE77" i="15"/>
  <c r="BE77" i="18" s="1"/>
  <c r="BF67" i="15"/>
  <c r="BF67" i="18" s="1"/>
  <c r="BF50" i="15"/>
  <c r="BF50" i="18" s="1"/>
  <c r="BF76" i="15"/>
  <c r="BF76" i="18" s="1"/>
  <c r="BF55" i="15"/>
  <c r="BF55" i="18" s="1"/>
  <c r="BF49" i="15"/>
  <c r="BF49" i="18" s="1"/>
  <c r="BF22" i="15"/>
  <c r="BF51" i="15"/>
  <c r="BF51" i="18" s="1"/>
  <c r="BF23" i="15"/>
  <c r="BF23" i="18" s="1"/>
  <c r="BF48" i="15"/>
  <c r="BF48" i="18" s="1"/>
  <c r="BF30" i="15"/>
  <c r="BF30" i="18" s="1"/>
  <c r="BF68" i="15"/>
  <c r="BF68" i="18" s="1"/>
  <c r="BF25" i="15"/>
  <c r="BF25" i="18" s="1"/>
  <c r="BF61" i="15"/>
  <c r="BF61" i="18" s="1"/>
  <c r="BF69" i="15"/>
  <c r="BF69" i="18" s="1"/>
  <c r="BF77" i="15"/>
  <c r="BF77" i="18" s="1"/>
  <c r="BF24" i="15"/>
  <c r="BF24" i="18" s="1"/>
  <c r="BF33" i="15"/>
  <c r="BF33" i="18" s="1"/>
  <c r="BF37" i="15"/>
  <c r="BF37" i="18" s="1"/>
  <c r="BF70" i="15"/>
  <c r="BF70" i="18" s="1"/>
  <c r="BF75" i="15"/>
  <c r="BF75" i="18" s="1"/>
  <c r="BF39" i="15"/>
  <c r="BF39" i="18" s="1"/>
  <c r="BF45" i="15"/>
  <c r="BF45" i="18" s="1"/>
  <c r="BF36" i="15"/>
  <c r="BF36" i="18" s="1"/>
  <c r="BF74" i="15"/>
  <c r="BF74" i="18" s="1"/>
  <c r="BF64" i="15"/>
  <c r="BF64" i="18" s="1"/>
  <c r="BF26" i="15"/>
  <c r="BF26" i="18" s="1"/>
  <c r="BF63" i="15"/>
  <c r="BF63" i="18" s="1"/>
  <c r="BF58" i="15"/>
  <c r="BF58" i="18" s="1"/>
  <c r="BF72" i="15"/>
  <c r="BF72" i="18" s="1"/>
  <c r="BF29" i="15"/>
  <c r="BF29" i="18" s="1"/>
  <c r="BF62" i="15"/>
  <c r="BF62" i="18" s="1"/>
  <c r="BF56" i="15"/>
  <c r="BF56" i="18" s="1"/>
  <c r="BF73" i="15"/>
  <c r="BF73" i="18" s="1"/>
  <c r="BC72" i="6"/>
  <c r="BB20" i="14"/>
  <c r="BC75" i="6"/>
  <c r="BC71" i="6"/>
  <c r="BC74" i="6"/>
  <c r="BE22" i="18"/>
  <c r="BI39" i="6"/>
  <c r="BJ19" i="6"/>
  <c r="BG31" i="6" l="1"/>
  <c r="BG40" i="6" s="1"/>
  <c r="BH29" i="6"/>
  <c r="BH30" i="6"/>
  <c r="BD72" i="6"/>
  <c r="BD75" i="6"/>
  <c r="BF56" i="6"/>
  <c r="BE62" i="6"/>
  <c r="BF54" i="6"/>
  <c r="BF55" i="6" s="1"/>
  <c r="BG70" i="6"/>
  <c r="BG10" i="6"/>
  <c r="BH9" i="6" s="1"/>
  <c r="BG47" i="6"/>
  <c r="BF73" i="6"/>
  <c r="BE53" i="6"/>
  <c r="BG61" i="6"/>
  <c r="BG52" i="6"/>
  <c r="BF22" i="18"/>
  <c r="BI49" i="6"/>
  <c r="BH51" i="6"/>
  <c r="BG19" i="15"/>
  <c r="BG19" i="18"/>
  <c r="BG50" i="15"/>
  <c r="BG50" i="18" s="1"/>
  <c r="BG26" i="15"/>
  <c r="BG26" i="18" s="1"/>
  <c r="BG45" i="15"/>
  <c r="BG45" i="18" s="1"/>
  <c r="BG52" i="15"/>
  <c r="BG52" i="18" s="1"/>
  <c r="BG34" i="15"/>
  <c r="BG34" i="18" s="1"/>
  <c r="BG47" i="15"/>
  <c r="BG47" i="18" s="1"/>
  <c r="BG27" i="15"/>
  <c r="BG27" i="18" s="1"/>
  <c r="BG58" i="15"/>
  <c r="BG58" i="18" s="1"/>
  <c r="BG66" i="15"/>
  <c r="BG66" i="18" s="1"/>
  <c r="BG33" i="15"/>
  <c r="BG33" i="18" s="1"/>
  <c r="BG71" i="15"/>
  <c r="BG71" i="18" s="1"/>
  <c r="BG30" i="15"/>
  <c r="BG30" i="18" s="1"/>
  <c r="BG57" i="15"/>
  <c r="BG57" i="18" s="1"/>
  <c r="BG54" i="15"/>
  <c r="BG54" i="18" s="1"/>
  <c r="BG73" i="15"/>
  <c r="BG73" i="18" s="1"/>
  <c r="BG68" i="15"/>
  <c r="BG68" i="18" s="1"/>
  <c r="BG41" i="15"/>
  <c r="BG41" i="18" s="1"/>
  <c r="BG77" i="15"/>
  <c r="BG77" i="18" s="1"/>
  <c r="BG29" i="15"/>
  <c r="BG29" i="18" s="1"/>
  <c r="BG76" i="15"/>
  <c r="BG76" i="18" s="1"/>
  <c r="BG46" i="15"/>
  <c r="BG46" i="18" s="1"/>
  <c r="BG48" i="15"/>
  <c r="BG48" i="18" s="1"/>
  <c r="BG74" i="15"/>
  <c r="BG74" i="18" s="1"/>
  <c r="BG25" i="15"/>
  <c r="BG25" i="18" s="1"/>
  <c r="BG37" i="15"/>
  <c r="BG37" i="18" s="1"/>
  <c r="BG53" i="15"/>
  <c r="BG53" i="18" s="1"/>
  <c r="BG56" i="15"/>
  <c r="BG56" i="18" s="1"/>
  <c r="BG70" i="15"/>
  <c r="BG70" i="18" s="1"/>
  <c r="BG36" i="15"/>
  <c r="BG36" i="18" s="1"/>
  <c r="BG42" i="15"/>
  <c r="BG42" i="18" s="1"/>
  <c r="BG38" i="15"/>
  <c r="BG38" i="18" s="1"/>
  <c r="BG65" i="15"/>
  <c r="BG65" i="18" s="1"/>
  <c r="BG64" i="15"/>
  <c r="BG64" i="18" s="1"/>
  <c r="BG23" i="15"/>
  <c r="BG23" i="18" s="1"/>
  <c r="BG63" i="15"/>
  <c r="BG63" i="18" s="1"/>
  <c r="BG44" i="15"/>
  <c r="BG44" i="18" s="1"/>
  <c r="BG35" i="15"/>
  <c r="BG35" i="18" s="1"/>
  <c r="BG24" i="15"/>
  <c r="BG24" i="18" s="1"/>
  <c r="BG72" i="15"/>
  <c r="BG72" i="18" s="1"/>
  <c r="BG59" i="15"/>
  <c r="BG59" i="18" s="1"/>
  <c r="BG28" i="15"/>
  <c r="BG28" i="18" s="1"/>
  <c r="BF78" i="15"/>
  <c r="BF78" i="18" s="1"/>
  <c r="BG51" i="15"/>
  <c r="BG51" i="18" s="1"/>
  <c r="BG39" i="15"/>
  <c r="BG39" i="18" s="1"/>
  <c r="BG60" i="15"/>
  <c r="BG60" i="18" s="1"/>
  <c r="BG61" i="15"/>
  <c r="BG61" i="18" s="1"/>
  <c r="BG22" i="15"/>
  <c r="BG43" i="15"/>
  <c r="BG43" i="18" s="1"/>
  <c r="BG31" i="15"/>
  <c r="BG31" i="18" s="1"/>
  <c r="BG78" i="15"/>
  <c r="BG78" i="18" s="1"/>
  <c r="BG32" i="15"/>
  <c r="BG32" i="18" s="1"/>
  <c r="BG75" i="15"/>
  <c r="BG75" i="18" s="1"/>
  <c r="BG69" i="15"/>
  <c r="BG69" i="18" s="1"/>
  <c r="BG49" i="15"/>
  <c r="BG49" i="18" s="1"/>
  <c r="BG67" i="15"/>
  <c r="BG67" i="18" s="1"/>
  <c r="BG55" i="15"/>
  <c r="BG55" i="18" s="1"/>
  <c r="BG40" i="15"/>
  <c r="BG40" i="18" s="1"/>
  <c r="BG62" i="15"/>
  <c r="BG62" i="18" s="1"/>
  <c r="BB73" i="14"/>
  <c r="BC73" i="14" s="1"/>
  <c r="BE65" i="6"/>
  <c r="BE67" i="6" s="1"/>
  <c r="BJ39" i="6"/>
  <c r="BK19" i="6"/>
  <c r="BH31" i="6" l="1"/>
  <c r="BH40" i="6" s="1"/>
  <c r="BI29" i="6"/>
  <c r="BI30" i="6"/>
  <c r="BF62" i="6"/>
  <c r="BF53" i="6"/>
  <c r="BF65" i="6"/>
  <c r="BF67" i="6" s="1"/>
  <c r="BF71" i="6" s="1"/>
  <c r="BH47" i="6"/>
  <c r="BH70" i="6"/>
  <c r="BH10" i="6"/>
  <c r="BI9" i="6" s="1"/>
  <c r="BG73" i="6"/>
  <c r="BE74" i="6"/>
  <c r="BE71" i="6"/>
  <c r="BG22" i="18"/>
  <c r="BH74" i="15"/>
  <c r="BH74" i="18" s="1"/>
  <c r="BH44" i="15"/>
  <c r="BH44" i="18" s="1"/>
  <c r="BH45" i="15"/>
  <c r="BH45" i="18" s="1"/>
  <c r="BH69" i="15"/>
  <c r="BH69" i="18" s="1"/>
  <c r="BH24" i="15"/>
  <c r="BH24" i="18" s="1"/>
  <c r="BH70" i="15"/>
  <c r="BH70" i="18" s="1"/>
  <c r="BH76" i="15"/>
  <c r="BH76" i="18" s="1"/>
  <c r="BH78" i="15"/>
  <c r="BH78" i="18" s="1"/>
  <c r="BH23" i="15"/>
  <c r="BH23" i="18" s="1"/>
  <c r="BH36" i="15"/>
  <c r="BH36" i="18" s="1"/>
  <c r="BH49" i="15"/>
  <c r="BH49" i="18" s="1"/>
  <c r="BH22" i="15"/>
  <c r="BH38" i="15"/>
  <c r="BH38" i="18" s="1"/>
  <c r="BH72" i="15"/>
  <c r="BH72" i="18" s="1"/>
  <c r="BH47" i="15"/>
  <c r="BH47" i="18" s="1"/>
  <c r="BH57" i="15"/>
  <c r="BH57" i="18" s="1"/>
  <c r="BH58" i="15"/>
  <c r="BH58" i="18" s="1"/>
  <c r="BH35" i="15"/>
  <c r="BH35" i="18" s="1"/>
  <c r="BH65" i="15"/>
  <c r="BH65" i="18" s="1"/>
  <c r="BH67" i="15"/>
  <c r="BH67" i="18" s="1"/>
  <c r="BH51" i="15"/>
  <c r="BH51" i="18" s="1"/>
  <c r="BH32" i="15"/>
  <c r="BH32" i="18" s="1"/>
  <c r="BH63" i="15"/>
  <c r="BH63" i="18" s="1"/>
  <c r="BH54" i="15"/>
  <c r="BH54" i="18" s="1"/>
  <c r="BH46" i="15"/>
  <c r="BH46" i="18" s="1"/>
  <c r="BH71" i="15"/>
  <c r="BH71" i="18" s="1"/>
  <c r="BH77" i="15"/>
  <c r="BH77" i="18" s="1"/>
  <c r="BH73" i="15"/>
  <c r="BH73" i="18" s="1"/>
  <c r="BG79" i="15"/>
  <c r="BG79" i="18" s="1"/>
  <c r="BH48" i="15"/>
  <c r="BH48" i="18" s="1"/>
  <c r="BH61" i="15"/>
  <c r="BH61" i="18" s="1"/>
  <c r="BH59" i="15"/>
  <c r="BH59" i="18" s="1"/>
  <c r="BH56" i="15"/>
  <c r="BH56" i="18" s="1"/>
  <c r="BH26" i="15"/>
  <c r="BH26" i="18" s="1"/>
  <c r="BH43" i="15"/>
  <c r="BH43" i="18" s="1"/>
  <c r="BH27" i="15"/>
  <c r="BH27" i="18" s="1"/>
  <c r="BH64" i="15"/>
  <c r="BH64" i="18" s="1"/>
  <c r="BH39" i="15"/>
  <c r="BH39" i="18" s="1"/>
  <c r="BH55" i="15"/>
  <c r="BH55" i="18" s="1"/>
  <c r="BH60" i="15"/>
  <c r="BH60" i="18" s="1"/>
  <c r="BH75" i="15"/>
  <c r="BH75" i="18" s="1"/>
  <c r="BH68" i="15"/>
  <c r="BH68" i="18" s="1"/>
  <c r="BH50" i="15"/>
  <c r="BH50" i="18" s="1"/>
  <c r="BH40" i="15"/>
  <c r="BH40" i="18" s="1"/>
  <c r="BH29" i="15"/>
  <c r="BH29" i="18" s="1"/>
  <c r="BH42" i="15"/>
  <c r="BH42" i="18" s="1"/>
  <c r="BH30" i="15"/>
  <c r="BH30" i="18" s="1"/>
  <c r="BH37" i="15"/>
  <c r="BH37" i="18" s="1"/>
  <c r="BH66" i="15"/>
  <c r="BH66" i="18" s="1"/>
  <c r="BH52" i="15"/>
  <c r="BH52" i="18" s="1"/>
  <c r="BH33" i="15"/>
  <c r="BH33" i="18" s="1"/>
  <c r="BH41" i="15"/>
  <c r="BH41" i="18" s="1"/>
  <c r="BH25" i="15"/>
  <c r="BH25" i="18" s="1"/>
  <c r="BH31" i="15"/>
  <c r="BH31" i="18" s="1"/>
  <c r="BH34" i="15"/>
  <c r="BH34" i="18" s="1"/>
  <c r="BH28" i="15"/>
  <c r="BH28" i="18" s="1"/>
  <c r="BH62" i="15"/>
  <c r="BH62" i="18" s="1"/>
  <c r="BH79" i="15"/>
  <c r="BH79" i="18" s="1"/>
  <c r="BH53" i="15"/>
  <c r="BH53" i="18" s="1"/>
  <c r="BH52" i="6"/>
  <c r="BH61" i="6"/>
  <c r="BH19" i="18"/>
  <c r="BI51" i="6"/>
  <c r="BH19" i="15"/>
  <c r="BJ49" i="6"/>
  <c r="BG56" i="6"/>
  <c r="BG54" i="6"/>
  <c r="BG55" i="6" s="1"/>
  <c r="BE72" i="6"/>
  <c r="BE75" i="6"/>
  <c r="BD20" i="14"/>
  <c r="BD73" i="14"/>
  <c r="BE73" i="14" s="1"/>
  <c r="BF73" i="14" s="1"/>
  <c r="BG73" i="14" s="1"/>
  <c r="BH73" i="14" s="1"/>
  <c r="BI73" i="14" s="1"/>
  <c r="BJ73" i="14" s="1"/>
  <c r="BK73" i="14" s="1"/>
  <c r="BL73" i="14" s="1"/>
  <c r="BM73" i="14" s="1"/>
  <c r="BN73" i="14" s="1"/>
  <c r="BO73" i="14" s="1"/>
  <c r="BP73" i="14" s="1"/>
  <c r="BQ73" i="14" s="1"/>
  <c r="BR73" i="14" s="1"/>
  <c r="BS73" i="14" s="1"/>
  <c r="BT73" i="14" s="1"/>
  <c r="BU73" i="14" s="1"/>
  <c r="BV73" i="14" s="1"/>
  <c r="BW73" i="14" s="1"/>
  <c r="BX73" i="14" s="1"/>
  <c r="BY73" i="14" s="1"/>
  <c r="BZ73" i="14" s="1"/>
  <c r="CA73" i="14" s="1"/>
  <c r="CB73" i="14" s="1"/>
  <c r="CC73" i="14" s="1"/>
  <c r="CD73" i="14" s="1"/>
  <c r="CE73" i="14" s="1"/>
  <c r="CF73" i="14" s="1"/>
  <c r="CG73" i="14" s="1"/>
  <c r="CH73" i="14" s="1"/>
  <c r="CI73" i="14" s="1"/>
  <c r="CJ73" i="14" s="1"/>
  <c r="CK73" i="14" s="1"/>
  <c r="CL73" i="14" s="1"/>
  <c r="CM73" i="14" s="1"/>
  <c r="CN73" i="14" s="1"/>
  <c r="CO73" i="14" s="1"/>
  <c r="CP73" i="14" s="1"/>
  <c r="CQ73" i="14" s="1"/>
  <c r="CR73" i="14" s="1"/>
  <c r="CS73" i="14" s="1"/>
  <c r="CT73" i="14" s="1"/>
  <c r="CU73" i="14" s="1"/>
  <c r="CV73" i="14" s="1"/>
  <c r="CW73" i="14" s="1"/>
  <c r="BD66" i="6"/>
  <c r="BD67" i="6" s="1"/>
  <c r="BK39" i="6"/>
  <c r="BL19" i="6"/>
  <c r="BI31" i="6" l="1"/>
  <c r="BI40" i="6" s="1"/>
  <c r="BF74" i="6"/>
  <c r="BJ29" i="6"/>
  <c r="BJ30" i="6"/>
  <c r="BF75" i="6"/>
  <c r="BE20" i="14"/>
  <c r="BE76" i="14" s="1"/>
  <c r="BF76" i="14" s="1"/>
  <c r="BG76" i="14" s="1"/>
  <c r="BH76" i="14" s="1"/>
  <c r="BI76" i="14" s="1"/>
  <c r="BJ76" i="14" s="1"/>
  <c r="BK76" i="14" s="1"/>
  <c r="BL76" i="14" s="1"/>
  <c r="BM76" i="14" s="1"/>
  <c r="BN76" i="14" s="1"/>
  <c r="BO76" i="14" s="1"/>
  <c r="BP76" i="14" s="1"/>
  <c r="BQ76" i="14" s="1"/>
  <c r="BR76" i="14" s="1"/>
  <c r="BS76" i="14" s="1"/>
  <c r="BT76" i="14" s="1"/>
  <c r="BU76" i="14" s="1"/>
  <c r="BV76" i="14" s="1"/>
  <c r="BW76" i="14" s="1"/>
  <c r="BX76" i="14" s="1"/>
  <c r="BY76" i="14" s="1"/>
  <c r="BZ76" i="14" s="1"/>
  <c r="CA76" i="14" s="1"/>
  <c r="CB76" i="14" s="1"/>
  <c r="CC76" i="14" s="1"/>
  <c r="CD76" i="14" s="1"/>
  <c r="CE76" i="14" s="1"/>
  <c r="CF76" i="14" s="1"/>
  <c r="CG76" i="14" s="1"/>
  <c r="CH76" i="14" s="1"/>
  <c r="CI76" i="14" s="1"/>
  <c r="CJ76" i="14" s="1"/>
  <c r="CK76" i="14" s="1"/>
  <c r="CL76" i="14" s="1"/>
  <c r="CM76" i="14" s="1"/>
  <c r="CN76" i="14" s="1"/>
  <c r="CO76" i="14" s="1"/>
  <c r="CP76" i="14" s="1"/>
  <c r="CQ76" i="14" s="1"/>
  <c r="CR76" i="14" s="1"/>
  <c r="CS76" i="14" s="1"/>
  <c r="CT76" i="14" s="1"/>
  <c r="CU76" i="14" s="1"/>
  <c r="CV76" i="14" s="1"/>
  <c r="CW76" i="14" s="1"/>
  <c r="BF72" i="6"/>
  <c r="BI70" i="6"/>
  <c r="BI47" i="6"/>
  <c r="BI10" i="6"/>
  <c r="BJ9" i="6" s="1"/>
  <c r="BH73" i="6"/>
  <c r="BH56" i="6"/>
  <c r="BH54" i="6"/>
  <c r="BH55" i="6" s="1"/>
  <c r="BK49" i="6"/>
  <c r="BI19" i="18"/>
  <c r="BJ51" i="6"/>
  <c r="BI19" i="15"/>
  <c r="BI78" i="15"/>
  <c r="BI78" i="18" s="1"/>
  <c r="BI44" i="15"/>
  <c r="BI44" i="18" s="1"/>
  <c r="BI74" i="15"/>
  <c r="BI74" i="18" s="1"/>
  <c r="BI45" i="15"/>
  <c r="BI45" i="18" s="1"/>
  <c r="BI58" i="15"/>
  <c r="BI58" i="18" s="1"/>
  <c r="BI65" i="15"/>
  <c r="BI65" i="18" s="1"/>
  <c r="BI50" i="15"/>
  <c r="BI50" i="18" s="1"/>
  <c r="BI63" i="15"/>
  <c r="BI63" i="18" s="1"/>
  <c r="BI39" i="15"/>
  <c r="BI39" i="18" s="1"/>
  <c r="BI48" i="15"/>
  <c r="BI48" i="18" s="1"/>
  <c r="BI36" i="15"/>
  <c r="BI36" i="18" s="1"/>
  <c r="BI25" i="15"/>
  <c r="BI25" i="18" s="1"/>
  <c r="BI49" i="15"/>
  <c r="BI49" i="18" s="1"/>
  <c r="BI32" i="15"/>
  <c r="BI32" i="18" s="1"/>
  <c r="BI34" i="15"/>
  <c r="BI34" i="18" s="1"/>
  <c r="BH80" i="15"/>
  <c r="BH80" i="18" s="1"/>
  <c r="BI27" i="15"/>
  <c r="BI27" i="18" s="1"/>
  <c r="BI66" i="15"/>
  <c r="BI66" i="18" s="1"/>
  <c r="BI77" i="15"/>
  <c r="BI77" i="18" s="1"/>
  <c r="BI26" i="15"/>
  <c r="BI26" i="18" s="1"/>
  <c r="BI61" i="15"/>
  <c r="BI61" i="18" s="1"/>
  <c r="BI57" i="15"/>
  <c r="BI57" i="18" s="1"/>
  <c r="BI29" i="15"/>
  <c r="BI29" i="18" s="1"/>
  <c r="BI70" i="15"/>
  <c r="BI70" i="18" s="1"/>
  <c r="BI56" i="15"/>
  <c r="BI56" i="18" s="1"/>
  <c r="BI31" i="15"/>
  <c r="BI31" i="18" s="1"/>
  <c r="BI37" i="15"/>
  <c r="BI37" i="18" s="1"/>
  <c r="BI52" i="15"/>
  <c r="BI52" i="18" s="1"/>
  <c r="BI71" i="15"/>
  <c r="BI71" i="18" s="1"/>
  <c r="BI62" i="15"/>
  <c r="BI62" i="18" s="1"/>
  <c r="BI42" i="15"/>
  <c r="BI42" i="18" s="1"/>
  <c r="BI28" i="15"/>
  <c r="BI28" i="18" s="1"/>
  <c r="BI23" i="15"/>
  <c r="BI23" i="18" s="1"/>
  <c r="BI54" i="15"/>
  <c r="BI54" i="18" s="1"/>
  <c r="BI64" i="15"/>
  <c r="BI64" i="18" s="1"/>
  <c r="BI73" i="15"/>
  <c r="BI73" i="18" s="1"/>
  <c r="BI47" i="15"/>
  <c r="BI47" i="18" s="1"/>
  <c r="BI55" i="15"/>
  <c r="BI55" i="18" s="1"/>
  <c r="BI67" i="15"/>
  <c r="BI67" i="18" s="1"/>
  <c r="BI24" i="15"/>
  <c r="BI24" i="18" s="1"/>
  <c r="BI53" i="15"/>
  <c r="BI53" i="18" s="1"/>
  <c r="BI79" i="15"/>
  <c r="BI79" i="18" s="1"/>
  <c r="BI59" i="15"/>
  <c r="BI59" i="18" s="1"/>
  <c r="BI80" i="15"/>
  <c r="BI80" i="18" s="1"/>
  <c r="BI22" i="15"/>
  <c r="BI68" i="15"/>
  <c r="BI68" i="18" s="1"/>
  <c r="BI69" i="15"/>
  <c r="BI69" i="18" s="1"/>
  <c r="BI43" i="15"/>
  <c r="BI43" i="18" s="1"/>
  <c r="BI38" i="15"/>
  <c r="BI38" i="18" s="1"/>
  <c r="BI46" i="15"/>
  <c r="BI46" i="18" s="1"/>
  <c r="BI30" i="15"/>
  <c r="BI30" i="18" s="1"/>
  <c r="BI51" i="15"/>
  <c r="BI51" i="18" s="1"/>
  <c r="BI75" i="15"/>
  <c r="BI75" i="18" s="1"/>
  <c r="BI41" i="15"/>
  <c r="BI41" i="18" s="1"/>
  <c r="BI40" i="15"/>
  <c r="BI40" i="18" s="1"/>
  <c r="BI76" i="15"/>
  <c r="BI76" i="18" s="1"/>
  <c r="BI72" i="15"/>
  <c r="BI72" i="18" s="1"/>
  <c r="BI35" i="15"/>
  <c r="BI35" i="18" s="1"/>
  <c r="BI33" i="15"/>
  <c r="BI33" i="18" s="1"/>
  <c r="BI60" i="15"/>
  <c r="BI60" i="18" s="1"/>
  <c r="BG53" i="6"/>
  <c r="BH22" i="18"/>
  <c r="BD74" i="6"/>
  <c r="BD71" i="6"/>
  <c r="BD68" i="6"/>
  <c r="BE68" i="6" s="1"/>
  <c r="BF68" i="6" s="1"/>
  <c r="BD75" i="14"/>
  <c r="BE75" i="14" s="1"/>
  <c r="BF75" i="14" s="1"/>
  <c r="BG75" i="14" s="1"/>
  <c r="BH75" i="14" s="1"/>
  <c r="BI75" i="14" s="1"/>
  <c r="BJ75" i="14" s="1"/>
  <c r="BK75" i="14" s="1"/>
  <c r="BL75" i="14" s="1"/>
  <c r="BM75" i="14" s="1"/>
  <c r="BN75" i="14" s="1"/>
  <c r="BO75" i="14" s="1"/>
  <c r="BP75" i="14" s="1"/>
  <c r="BQ75" i="14" s="1"/>
  <c r="BR75" i="14" s="1"/>
  <c r="BS75" i="14" s="1"/>
  <c r="BT75" i="14" s="1"/>
  <c r="BU75" i="14" s="1"/>
  <c r="BV75" i="14" s="1"/>
  <c r="BW75" i="14" s="1"/>
  <c r="BX75" i="14" s="1"/>
  <c r="BY75" i="14" s="1"/>
  <c r="BZ75" i="14" s="1"/>
  <c r="CA75" i="14" s="1"/>
  <c r="CB75" i="14" s="1"/>
  <c r="CC75" i="14" s="1"/>
  <c r="CD75" i="14" s="1"/>
  <c r="CE75" i="14" s="1"/>
  <c r="CF75" i="14" s="1"/>
  <c r="CG75" i="14" s="1"/>
  <c r="CH75" i="14" s="1"/>
  <c r="CI75" i="14" s="1"/>
  <c r="CJ75" i="14" s="1"/>
  <c r="CK75" i="14" s="1"/>
  <c r="CL75" i="14" s="1"/>
  <c r="CM75" i="14" s="1"/>
  <c r="CN75" i="14" s="1"/>
  <c r="CO75" i="14" s="1"/>
  <c r="CP75" i="14" s="1"/>
  <c r="CQ75" i="14" s="1"/>
  <c r="CR75" i="14" s="1"/>
  <c r="CS75" i="14" s="1"/>
  <c r="CT75" i="14" s="1"/>
  <c r="CU75" i="14" s="1"/>
  <c r="CV75" i="14" s="1"/>
  <c r="CW75" i="14" s="1"/>
  <c r="BG65" i="6"/>
  <c r="BG67" i="6" s="1"/>
  <c r="BI52" i="6"/>
  <c r="BI61" i="6"/>
  <c r="BG62" i="6"/>
  <c r="BL39" i="6"/>
  <c r="BM19" i="6"/>
  <c r="BJ31" i="6" l="1"/>
  <c r="BJ40" i="6" s="1"/>
  <c r="BK29" i="6"/>
  <c r="BK30" i="6"/>
  <c r="BI54" i="6"/>
  <c r="BI55" i="6" s="1"/>
  <c r="BH53" i="6"/>
  <c r="BH65" i="6"/>
  <c r="BH67" i="6" s="1"/>
  <c r="BH71" i="6" s="1"/>
  <c r="BH62" i="6"/>
  <c r="BJ10" i="6"/>
  <c r="BK9" i="6" s="1"/>
  <c r="BJ70" i="6"/>
  <c r="BJ47" i="6"/>
  <c r="BI73" i="6"/>
  <c r="BI56" i="6"/>
  <c r="BG72" i="6"/>
  <c r="BF20" i="14"/>
  <c r="BG75" i="6"/>
  <c r="BJ49" i="15"/>
  <c r="BJ49" i="18" s="1"/>
  <c r="BJ28" i="15"/>
  <c r="BJ28" i="18" s="1"/>
  <c r="BJ60" i="15"/>
  <c r="BJ60" i="18" s="1"/>
  <c r="BJ58" i="15"/>
  <c r="BJ58" i="18" s="1"/>
  <c r="BJ45" i="15"/>
  <c r="BJ45" i="18" s="1"/>
  <c r="BJ53" i="15"/>
  <c r="BJ53" i="18" s="1"/>
  <c r="BJ32" i="15"/>
  <c r="BJ32" i="18" s="1"/>
  <c r="BJ59" i="15"/>
  <c r="BJ59" i="18" s="1"/>
  <c r="BJ79" i="15"/>
  <c r="BJ79" i="18" s="1"/>
  <c r="BJ46" i="15"/>
  <c r="BJ46" i="18" s="1"/>
  <c r="BJ50" i="15"/>
  <c r="BJ50" i="18" s="1"/>
  <c r="BJ41" i="15"/>
  <c r="BJ41" i="18" s="1"/>
  <c r="BJ74" i="15"/>
  <c r="BJ74" i="18" s="1"/>
  <c r="BI81" i="15"/>
  <c r="BI81" i="18" s="1"/>
  <c r="BJ70" i="15"/>
  <c r="BJ70" i="18" s="1"/>
  <c r="BJ55" i="15"/>
  <c r="BJ55" i="18" s="1"/>
  <c r="BJ42" i="15"/>
  <c r="BJ42" i="18" s="1"/>
  <c r="BJ27" i="15"/>
  <c r="BJ27" i="18" s="1"/>
  <c r="BJ75" i="15"/>
  <c r="BJ75" i="18" s="1"/>
  <c r="BJ72" i="15"/>
  <c r="BJ72" i="18" s="1"/>
  <c r="BJ81" i="15"/>
  <c r="BJ81" i="18" s="1"/>
  <c r="BJ65" i="15"/>
  <c r="BJ65" i="18" s="1"/>
  <c r="BJ22" i="15"/>
  <c r="BJ48" i="15"/>
  <c r="BJ48" i="18" s="1"/>
  <c r="BJ24" i="15"/>
  <c r="BJ24" i="18" s="1"/>
  <c r="BJ23" i="15"/>
  <c r="BJ23" i="18" s="1"/>
  <c r="BJ25" i="15"/>
  <c r="BJ25" i="18" s="1"/>
  <c r="BJ47" i="15"/>
  <c r="BJ47" i="18" s="1"/>
  <c r="BJ39" i="15"/>
  <c r="BJ39" i="18" s="1"/>
  <c r="BJ68" i="15"/>
  <c r="BJ68" i="18" s="1"/>
  <c r="BJ34" i="15"/>
  <c r="BJ34" i="18" s="1"/>
  <c r="BJ80" i="15"/>
  <c r="BJ80" i="18" s="1"/>
  <c r="BJ57" i="15"/>
  <c r="BJ57" i="18" s="1"/>
  <c r="BJ63" i="15"/>
  <c r="BJ63" i="18" s="1"/>
  <c r="BJ61" i="15"/>
  <c r="BJ61" i="18" s="1"/>
  <c r="BJ78" i="15"/>
  <c r="BJ78" i="18" s="1"/>
  <c r="BJ76" i="15"/>
  <c r="BJ76" i="18" s="1"/>
  <c r="BJ73" i="15"/>
  <c r="BJ73" i="18" s="1"/>
  <c r="BJ30" i="15"/>
  <c r="BJ30" i="18" s="1"/>
  <c r="BJ67" i="15"/>
  <c r="BJ67" i="18" s="1"/>
  <c r="BJ33" i="15"/>
  <c r="BJ33" i="18" s="1"/>
  <c r="BJ35" i="15"/>
  <c r="BJ35" i="18" s="1"/>
  <c r="BJ36" i="15"/>
  <c r="BJ36" i="18" s="1"/>
  <c r="BJ77" i="15"/>
  <c r="BJ77" i="18" s="1"/>
  <c r="BJ31" i="15"/>
  <c r="BJ31" i="18" s="1"/>
  <c r="BJ38" i="15"/>
  <c r="BJ38" i="18" s="1"/>
  <c r="BJ44" i="15"/>
  <c r="BJ44" i="18" s="1"/>
  <c r="BJ51" i="15"/>
  <c r="BJ51" i="18" s="1"/>
  <c r="BJ37" i="15"/>
  <c r="BJ37" i="18" s="1"/>
  <c r="BJ64" i="15"/>
  <c r="BJ64" i="18" s="1"/>
  <c r="BJ56" i="15"/>
  <c r="BJ56" i="18" s="1"/>
  <c r="BJ66" i="15"/>
  <c r="BJ66" i="18" s="1"/>
  <c r="BJ43" i="15"/>
  <c r="BJ43" i="18" s="1"/>
  <c r="BJ29" i="15"/>
  <c r="BJ29" i="18" s="1"/>
  <c r="BJ26" i="15"/>
  <c r="BJ26" i="18" s="1"/>
  <c r="BJ52" i="15"/>
  <c r="BJ52" i="18" s="1"/>
  <c r="BJ71" i="15"/>
  <c r="BJ71" i="18" s="1"/>
  <c r="BJ54" i="15"/>
  <c r="BJ54" i="18" s="1"/>
  <c r="BJ40" i="15"/>
  <c r="BJ40" i="18" s="1"/>
  <c r="BJ69" i="15"/>
  <c r="BJ69" i="18" s="1"/>
  <c r="BJ62" i="15"/>
  <c r="BJ62" i="18" s="1"/>
  <c r="BG74" i="6"/>
  <c r="BG71" i="6"/>
  <c r="BG68" i="6"/>
  <c r="BJ61" i="6"/>
  <c r="BJ52" i="6"/>
  <c r="BI22" i="18"/>
  <c r="BJ19" i="18"/>
  <c r="BL49" i="6"/>
  <c r="BJ19" i="15"/>
  <c r="BK51" i="6"/>
  <c r="BM39" i="6"/>
  <c r="BN19" i="6"/>
  <c r="BK31" i="6" l="1"/>
  <c r="BK40" i="6" s="1"/>
  <c r="BL30" i="6"/>
  <c r="BL29" i="6"/>
  <c r="BI65" i="6"/>
  <c r="BI67" i="6" s="1"/>
  <c r="BI53" i="6"/>
  <c r="BH72" i="6"/>
  <c r="BH75" i="6"/>
  <c r="BH74" i="6"/>
  <c r="BI62" i="6"/>
  <c r="BG20" i="14"/>
  <c r="BG78" i="14" s="1"/>
  <c r="BH78" i="14" s="1"/>
  <c r="BI78" i="14" s="1"/>
  <c r="BJ78" i="14" s="1"/>
  <c r="BK78" i="14" s="1"/>
  <c r="BL78" i="14" s="1"/>
  <c r="BM78" i="14" s="1"/>
  <c r="BN78" i="14" s="1"/>
  <c r="BO78" i="14" s="1"/>
  <c r="BP78" i="14" s="1"/>
  <c r="BQ78" i="14" s="1"/>
  <c r="BR78" i="14" s="1"/>
  <c r="BS78" i="14" s="1"/>
  <c r="BT78" i="14" s="1"/>
  <c r="BU78" i="14" s="1"/>
  <c r="BV78" i="14" s="1"/>
  <c r="BW78" i="14" s="1"/>
  <c r="BX78" i="14" s="1"/>
  <c r="BY78" i="14" s="1"/>
  <c r="BZ78" i="14" s="1"/>
  <c r="CA78" i="14" s="1"/>
  <c r="CB78" i="14" s="1"/>
  <c r="CC78" i="14" s="1"/>
  <c r="CD78" i="14" s="1"/>
  <c r="CE78" i="14" s="1"/>
  <c r="CF78" i="14" s="1"/>
  <c r="CG78" i="14" s="1"/>
  <c r="CH78" i="14" s="1"/>
  <c r="CI78" i="14" s="1"/>
  <c r="CJ78" i="14" s="1"/>
  <c r="CK78" i="14" s="1"/>
  <c r="CL78" i="14" s="1"/>
  <c r="CM78" i="14" s="1"/>
  <c r="CN78" i="14" s="1"/>
  <c r="CO78" i="14" s="1"/>
  <c r="CP78" i="14" s="1"/>
  <c r="CQ78" i="14" s="1"/>
  <c r="CR78" i="14" s="1"/>
  <c r="CS78" i="14" s="1"/>
  <c r="CT78" i="14" s="1"/>
  <c r="CU78" i="14" s="1"/>
  <c r="CV78" i="14" s="1"/>
  <c r="CW78" i="14" s="1"/>
  <c r="BH68" i="6"/>
  <c r="BJ56" i="6"/>
  <c r="BJ54" i="6"/>
  <c r="BJ55" i="6" s="1"/>
  <c r="BK10" i="6"/>
  <c r="BL9" i="6" s="1"/>
  <c r="BK47" i="6"/>
  <c r="BK70" i="6"/>
  <c r="BJ73" i="6"/>
  <c r="BJ22" i="18"/>
  <c r="BF77" i="14"/>
  <c r="BG77" i="14" s="1"/>
  <c r="BH77" i="14" s="1"/>
  <c r="BI77" i="14" s="1"/>
  <c r="BJ77" i="14" s="1"/>
  <c r="BK77" i="14" s="1"/>
  <c r="BL77" i="14" s="1"/>
  <c r="BM77" i="14" s="1"/>
  <c r="BN77" i="14" s="1"/>
  <c r="BO77" i="14" s="1"/>
  <c r="BP77" i="14" s="1"/>
  <c r="BQ77" i="14" s="1"/>
  <c r="BR77" i="14" s="1"/>
  <c r="BS77" i="14" s="1"/>
  <c r="BT77" i="14" s="1"/>
  <c r="BU77" i="14" s="1"/>
  <c r="BV77" i="14" s="1"/>
  <c r="BW77" i="14" s="1"/>
  <c r="BX77" i="14" s="1"/>
  <c r="BY77" i="14" s="1"/>
  <c r="BZ77" i="14" s="1"/>
  <c r="CA77" i="14" s="1"/>
  <c r="CB77" i="14" s="1"/>
  <c r="CC77" i="14" s="1"/>
  <c r="CD77" i="14" s="1"/>
  <c r="CE77" i="14" s="1"/>
  <c r="CF77" i="14" s="1"/>
  <c r="CG77" i="14" s="1"/>
  <c r="CH77" i="14" s="1"/>
  <c r="CI77" i="14" s="1"/>
  <c r="CJ77" i="14" s="1"/>
  <c r="CK77" i="14" s="1"/>
  <c r="CL77" i="14" s="1"/>
  <c r="CM77" i="14" s="1"/>
  <c r="CN77" i="14" s="1"/>
  <c r="CO77" i="14" s="1"/>
  <c r="CP77" i="14" s="1"/>
  <c r="CQ77" i="14" s="1"/>
  <c r="CR77" i="14" s="1"/>
  <c r="CS77" i="14" s="1"/>
  <c r="CT77" i="14" s="1"/>
  <c r="CU77" i="14" s="1"/>
  <c r="CV77" i="14" s="1"/>
  <c r="CW77" i="14" s="1"/>
  <c r="BK19" i="18"/>
  <c r="BK19" i="15"/>
  <c r="BM49" i="6"/>
  <c r="BL51" i="6"/>
  <c r="BK61" i="6"/>
  <c r="BK52" i="6"/>
  <c r="BK28" i="15"/>
  <c r="BK28" i="18" s="1"/>
  <c r="BK39" i="15"/>
  <c r="BK39" i="18" s="1"/>
  <c r="BK65" i="15"/>
  <c r="BK65" i="18" s="1"/>
  <c r="BK29" i="15"/>
  <c r="BK29" i="18" s="1"/>
  <c r="BK81" i="15"/>
  <c r="BK81" i="18" s="1"/>
  <c r="BK60" i="15"/>
  <c r="BK60" i="18" s="1"/>
  <c r="BK50" i="15"/>
  <c r="BK50" i="18" s="1"/>
  <c r="BK48" i="15"/>
  <c r="BK48" i="18" s="1"/>
  <c r="BK49" i="15"/>
  <c r="BK49" i="18" s="1"/>
  <c r="BK79" i="15"/>
  <c r="BK79" i="18" s="1"/>
  <c r="BK46" i="15"/>
  <c r="BK46" i="18" s="1"/>
  <c r="BK42" i="15"/>
  <c r="BK42" i="18" s="1"/>
  <c r="BK24" i="15"/>
  <c r="BK24" i="18" s="1"/>
  <c r="BK54" i="15"/>
  <c r="BK54" i="18" s="1"/>
  <c r="BK63" i="15"/>
  <c r="BK63" i="18" s="1"/>
  <c r="BK36" i="15"/>
  <c r="BK36" i="18" s="1"/>
  <c r="BK55" i="15"/>
  <c r="BK55" i="18" s="1"/>
  <c r="BK44" i="15"/>
  <c r="BK44" i="18" s="1"/>
  <c r="BJ82" i="15"/>
  <c r="BJ82" i="18" s="1"/>
  <c r="BK67" i="15"/>
  <c r="BK67" i="18" s="1"/>
  <c r="BK41" i="15"/>
  <c r="BK41" i="18" s="1"/>
  <c r="BK32" i="15"/>
  <c r="BK32" i="18" s="1"/>
  <c r="BK73" i="15"/>
  <c r="BK73" i="18" s="1"/>
  <c r="BK61" i="15"/>
  <c r="BK61" i="18" s="1"/>
  <c r="BK35" i="15"/>
  <c r="BK35" i="18" s="1"/>
  <c r="BK78" i="15"/>
  <c r="BK78" i="18" s="1"/>
  <c r="BK45" i="15"/>
  <c r="BK45" i="18" s="1"/>
  <c r="BK56" i="15"/>
  <c r="BK56" i="18" s="1"/>
  <c r="BK22" i="15"/>
  <c r="BK23" i="15"/>
  <c r="BK23" i="18" s="1"/>
  <c r="BK71" i="15"/>
  <c r="BK71" i="18" s="1"/>
  <c r="BK31" i="15"/>
  <c r="BK31" i="18" s="1"/>
  <c r="BK40" i="15"/>
  <c r="BK40" i="18" s="1"/>
  <c r="BK34" i="15"/>
  <c r="BK34" i="18" s="1"/>
  <c r="BK51" i="15"/>
  <c r="BK51" i="18" s="1"/>
  <c r="BK37" i="15"/>
  <c r="BK37" i="18" s="1"/>
  <c r="BK43" i="15"/>
  <c r="BK43" i="18" s="1"/>
  <c r="BK80" i="15"/>
  <c r="BK80" i="18" s="1"/>
  <c r="BK58" i="15"/>
  <c r="BK58" i="18" s="1"/>
  <c r="BK77" i="15"/>
  <c r="BK77" i="18" s="1"/>
  <c r="BK74" i="15"/>
  <c r="BK74" i="18" s="1"/>
  <c r="BK53" i="15"/>
  <c r="BK53" i="18" s="1"/>
  <c r="BK59" i="15"/>
  <c r="BK59" i="18" s="1"/>
  <c r="BK30" i="15"/>
  <c r="BK30" i="18" s="1"/>
  <c r="BK72" i="15"/>
  <c r="BK72" i="18" s="1"/>
  <c r="BK47" i="15"/>
  <c r="BK47" i="18" s="1"/>
  <c r="BK52" i="15"/>
  <c r="BK52" i="18" s="1"/>
  <c r="BK75" i="15"/>
  <c r="BK75" i="18" s="1"/>
  <c r="BK68" i="15"/>
  <c r="BK68" i="18" s="1"/>
  <c r="BK27" i="15"/>
  <c r="BK27" i="18" s="1"/>
  <c r="BK64" i="15"/>
  <c r="BK64" i="18" s="1"/>
  <c r="BK62" i="15"/>
  <c r="BK62" i="18" s="1"/>
  <c r="BK25" i="15"/>
  <c r="BK25" i="18" s="1"/>
  <c r="BK26" i="15"/>
  <c r="BK26" i="18" s="1"/>
  <c r="BK66" i="15"/>
  <c r="BK66" i="18" s="1"/>
  <c r="BK76" i="15"/>
  <c r="BK76" i="18" s="1"/>
  <c r="BK57" i="15"/>
  <c r="BK57" i="18" s="1"/>
  <c r="BK82" i="15"/>
  <c r="BK82" i="18" s="1"/>
  <c r="BK69" i="15"/>
  <c r="BK69" i="18" s="1"/>
  <c r="BK33" i="15"/>
  <c r="BK33" i="18" s="1"/>
  <c r="BK70" i="15"/>
  <c r="BK70" i="18" s="1"/>
  <c r="BK38" i="15"/>
  <c r="BK38" i="18" s="1"/>
  <c r="BN39" i="6"/>
  <c r="BO19" i="6"/>
  <c r="BL31" i="6" l="1"/>
  <c r="BL40" i="6" s="1"/>
  <c r="BK73" i="6"/>
  <c r="BM29" i="6"/>
  <c r="BM30" i="6"/>
  <c r="BI72" i="6"/>
  <c r="BI75" i="6"/>
  <c r="BH20" i="14"/>
  <c r="BH79" i="14" s="1"/>
  <c r="BI79" i="14" s="1"/>
  <c r="BJ79" i="14" s="1"/>
  <c r="BK79" i="14" s="1"/>
  <c r="BL79" i="14" s="1"/>
  <c r="BM79" i="14" s="1"/>
  <c r="BN79" i="14" s="1"/>
  <c r="BO79" i="14" s="1"/>
  <c r="BP79" i="14" s="1"/>
  <c r="BQ79" i="14" s="1"/>
  <c r="BR79" i="14" s="1"/>
  <c r="BS79" i="14" s="1"/>
  <c r="BT79" i="14" s="1"/>
  <c r="BU79" i="14" s="1"/>
  <c r="BV79" i="14" s="1"/>
  <c r="BW79" i="14" s="1"/>
  <c r="BX79" i="14" s="1"/>
  <c r="BY79" i="14" s="1"/>
  <c r="BZ79" i="14" s="1"/>
  <c r="CA79" i="14" s="1"/>
  <c r="CB79" i="14" s="1"/>
  <c r="CC79" i="14" s="1"/>
  <c r="CD79" i="14" s="1"/>
  <c r="CE79" i="14" s="1"/>
  <c r="CF79" i="14" s="1"/>
  <c r="CG79" i="14" s="1"/>
  <c r="CH79" i="14" s="1"/>
  <c r="CI79" i="14" s="1"/>
  <c r="CJ79" i="14" s="1"/>
  <c r="CK79" i="14" s="1"/>
  <c r="CL79" i="14" s="1"/>
  <c r="CM79" i="14" s="1"/>
  <c r="CN79" i="14" s="1"/>
  <c r="CO79" i="14" s="1"/>
  <c r="CP79" i="14" s="1"/>
  <c r="CQ79" i="14" s="1"/>
  <c r="CR79" i="14" s="1"/>
  <c r="CS79" i="14" s="1"/>
  <c r="CT79" i="14" s="1"/>
  <c r="CU79" i="14" s="1"/>
  <c r="CV79" i="14" s="1"/>
  <c r="CW79" i="14" s="1"/>
  <c r="BJ62" i="6"/>
  <c r="BJ53" i="6"/>
  <c r="BJ65" i="6"/>
  <c r="BI20" i="14" s="1"/>
  <c r="BI80" i="14" s="1"/>
  <c r="BJ80" i="14" s="1"/>
  <c r="BK80" i="14" s="1"/>
  <c r="BL80" i="14" s="1"/>
  <c r="BM80" i="14" s="1"/>
  <c r="BN80" i="14" s="1"/>
  <c r="BO80" i="14" s="1"/>
  <c r="BP80" i="14" s="1"/>
  <c r="BQ80" i="14" s="1"/>
  <c r="BR80" i="14" s="1"/>
  <c r="BS80" i="14" s="1"/>
  <c r="BT80" i="14" s="1"/>
  <c r="BU80" i="14" s="1"/>
  <c r="BV80" i="14" s="1"/>
  <c r="BW80" i="14" s="1"/>
  <c r="BX80" i="14" s="1"/>
  <c r="BY80" i="14" s="1"/>
  <c r="BZ80" i="14" s="1"/>
  <c r="CA80" i="14" s="1"/>
  <c r="CB80" i="14" s="1"/>
  <c r="CC80" i="14" s="1"/>
  <c r="CD80" i="14" s="1"/>
  <c r="CE80" i="14" s="1"/>
  <c r="CF80" i="14" s="1"/>
  <c r="CG80" i="14" s="1"/>
  <c r="CH80" i="14" s="1"/>
  <c r="CI80" i="14" s="1"/>
  <c r="CJ80" i="14" s="1"/>
  <c r="CK80" i="14" s="1"/>
  <c r="CL80" i="14" s="1"/>
  <c r="CM80" i="14" s="1"/>
  <c r="CN80" i="14" s="1"/>
  <c r="CO80" i="14" s="1"/>
  <c r="CP80" i="14" s="1"/>
  <c r="CQ80" i="14" s="1"/>
  <c r="CR80" i="14" s="1"/>
  <c r="CS80" i="14" s="1"/>
  <c r="CT80" i="14" s="1"/>
  <c r="CU80" i="14" s="1"/>
  <c r="CV80" i="14" s="1"/>
  <c r="CW80" i="14" s="1"/>
  <c r="BL47" i="6"/>
  <c r="BL70" i="6"/>
  <c r="BL10" i="6"/>
  <c r="BM9" i="6" s="1"/>
  <c r="BI71" i="6"/>
  <c r="BI74" i="6"/>
  <c r="BL61" i="6"/>
  <c r="BL52" i="6"/>
  <c r="BN49" i="6"/>
  <c r="BL19" i="15"/>
  <c r="BL19" i="18"/>
  <c r="BM51" i="6"/>
  <c r="BL77" i="15"/>
  <c r="BL77" i="18" s="1"/>
  <c r="BL29" i="15"/>
  <c r="BL29" i="18" s="1"/>
  <c r="BL41" i="15"/>
  <c r="BL41" i="18" s="1"/>
  <c r="BL32" i="15"/>
  <c r="BL32" i="18" s="1"/>
  <c r="BL38" i="15"/>
  <c r="BL38" i="18" s="1"/>
  <c r="BL54" i="15"/>
  <c r="BL54" i="18" s="1"/>
  <c r="BL28" i="15"/>
  <c r="BL28" i="18" s="1"/>
  <c r="BL68" i="15"/>
  <c r="BL68" i="18" s="1"/>
  <c r="BL72" i="15"/>
  <c r="BL72" i="18" s="1"/>
  <c r="BL63" i="15"/>
  <c r="BL63" i="18" s="1"/>
  <c r="BK83" i="15"/>
  <c r="BK83" i="18" s="1"/>
  <c r="BL30" i="15"/>
  <c r="BL30" i="18" s="1"/>
  <c r="BL83" i="15"/>
  <c r="BL83" i="18" s="1"/>
  <c r="BL44" i="15"/>
  <c r="BL44" i="18" s="1"/>
  <c r="BL67" i="15"/>
  <c r="BL67" i="18" s="1"/>
  <c r="BL66" i="15"/>
  <c r="BL66" i="18" s="1"/>
  <c r="BL62" i="15"/>
  <c r="BL62" i="18" s="1"/>
  <c r="BL58" i="15"/>
  <c r="BL58" i="18" s="1"/>
  <c r="BL57" i="15"/>
  <c r="BL57" i="18" s="1"/>
  <c r="BL52" i="15"/>
  <c r="BL52" i="18" s="1"/>
  <c r="BL23" i="15"/>
  <c r="BL23" i="18" s="1"/>
  <c r="BL45" i="15"/>
  <c r="BL45" i="18" s="1"/>
  <c r="BL55" i="15"/>
  <c r="BL55" i="18" s="1"/>
  <c r="BL22" i="15"/>
  <c r="BL69" i="15"/>
  <c r="BL69" i="18" s="1"/>
  <c r="BL50" i="15"/>
  <c r="BL50" i="18" s="1"/>
  <c r="BL64" i="15"/>
  <c r="BL64" i="18" s="1"/>
  <c r="BL82" i="15"/>
  <c r="BL82" i="18" s="1"/>
  <c r="BL60" i="15"/>
  <c r="BL60" i="18" s="1"/>
  <c r="BL46" i="15"/>
  <c r="BL46" i="18" s="1"/>
  <c r="BL31" i="15"/>
  <c r="BL31" i="18" s="1"/>
  <c r="BL47" i="15"/>
  <c r="BL47" i="18" s="1"/>
  <c r="BL39" i="15"/>
  <c r="BL39" i="18" s="1"/>
  <c r="BL56" i="15"/>
  <c r="BL56" i="18" s="1"/>
  <c r="BL81" i="15"/>
  <c r="BL81" i="18" s="1"/>
  <c r="BL78" i="15"/>
  <c r="BL78" i="18" s="1"/>
  <c r="BL34" i="15"/>
  <c r="BL34" i="18" s="1"/>
  <c r="BL79" i="15"/>
  <c r="BL79" i="18" s="1"/>
  <c r="BL65" i="15"/>
  <c r="BL65" i="18" s="1"/>
  <c r="BL53" i="15"/>
  <c r="BL53" i="18" s="1"/>
  <c r="BL51" i="15"/>
  <c r="BL51" i="18" s="1"/>
  <c r="BL37" i="15"/>
  <c r="BL37" i="18" s="1"/>
  <c r="BL40" i="15"/>
  <c r="BL40" i="18" s="1"/>
  <c r="BL27" i="15"/>
  <c r="BL27" i="18" s="1"/>
  <c r="BL26" i="15"/>
  <c r="BL26" i="18" s="1"/>
  <c r="BL74" i="15"/>
  <c r="BL74" i="18" s="1"/>
  <c r="BL33" i="15"/>
  <c r="BL33" i="18" s="1"/>
  <c r="BL42" i="15"/>
  <c r="BL42" i="18" s="1"/>
  <c r="BL48" i="15"/>
  <c r="BL48" i="18" s="1"/>
  <c r="BL43" i="15"/>
  <c r="BL43" i="18" s="1"/>
  <c r="BL36" i="15"/>
  <c r="BL36" i="18" s="1"/>
  <c r="BL71" i="15"/>
  <c r="BL71" i="18" s="1"/>
  <c r="BL70" i="15"/>
  <c r="BL70" i="18" s="1"/>
  <c r="BL80" i="15"/>
  <c r="BL80" i="18" s="1"/>
  <c r="BL76" i="15"/>
  <c r="BL76" i="18" s="1"/>
  <c r="BL24" i="15"/>
  <c r="BL24" i="18" s="1"/>
  <c r="BL73" i="15"/>
  <c r="BL73" i="18" s="1"/>
  <c r="BL75" i="15"/>
  <c r="BL75" i="18" s="1"/>
  <c r="BL25" i="15"/>
  <c r="BL25" i="18" s="1"/>
  <c r="BL61" i="15"/>
  <c r="BL61" i="18" s="1"/>
  <c r="BL35" i="15"/>
  <c r="BL35" i="18" s="1"/>
  <c r="BL59" i="15"/>
  <c r="BL59" i="18" s="1"/>
  <c r="BL49" i="15"/>
  <c r="BL49" i="18" s="1"/>
  <c r="BI68" i="6"/>
  <c r="BK54" i="6"/>
  <c r="BK55" i="6" s="1"/>
  <c r="BK22" i="18"/>
  <c r="BK56" i="6"/>
  <c r="BO39" i="6"/>
  <c r="BP19" i="6"/>
  <c r="BM31" i="6" l="1"/>
  <c r="BM40" i="6" s="1"/>
  <c r="BN30" i="6"/>
  <c r="BN29" i="6"/>
  <c r="BJ72" i="6"/>
  <c r="BJ75" i="6"/>
  <c r="BL56" i="6"/>
  <c r="BM47" i="6"/>
  <c r="BM70" i="6"/>
  <c r="BM10" i="6"/>
  <c r="BN9" i="6" s="1"/>
  <c r="BL73" i="6"/>
  <c r="BK62" i="6"/>
  <c r="BK65" i="6"/>
  <c r="BK67" i="6" s="1"/>
  <c r="BJ66" i="6"/>
  <c r="BJ67" i="6" s="1"/>
  <c r="BM61" i="6"/>
  <c r="BM52" i="6"/>
  <c r="BM60" i="15"/>
  <c r="BM60" i="18" s="1"/>
  <c r="BM53" i="15"/>
  <c r="BM53" i="18" s="1"/>
  <c r="BM47" i="15"/>
  <c r="BM47" i="18" s="1"/>
  <c r="BM43" i="15"/>
  <c r="BM43" i="18" s="1"/>
  <c r="BM51" i="15"/>
  <c r="BM51" i="18" s="1"/>
  <c r="BM54" i="15"/>
  <c r="BM54" i="18" s="1"/>
  <c r="BM45" i="15"/>
  <c r="BM45" i="18" s="1"/>
  <c r="BM75" i="15"/>
  <c r="BM75" i="18" s="1"/>
  <c r="BM49" i="15"/>
  <c r="BM49" i="18" s="1"/>
  <c r="BM50" i="15"/>
  <c r="BM50" i="18" s="1"/>
  <c r="BM80" i="15"/>
  <c r="BM80" i="18" s="1"/>
  <c r="BM62" i="15"/>
  <c r="BM62" i="18" s="1"/>
  <c r="BM55" i="15"/>
  <c r="BM55" i="18" s="1"/>
  <c r="BM70" i="15"/>
  <c r="BM70" i="18" s="1"/>
  <c r="BM35" i="15"/>
  <c r="BM35" i="18" s="1"/>
  <c r="BM32" i="15"/>
  <c r="BM32" i="18" s="1"/>
  <c r="BM68" i="15"/>
  <c r="BM68" i="18" s="1"/>
  <c r="BM71" i="15"/>
  <c r="BM71" i="18" s="1"/>
  <c r="BM73" i="15"/>
  <c r="BM73" i="18" s="1"/>
  <c r="BM64" i="15"/>
  <c r="BM64" i="18" s="1"/>
  <c r="BM28" i="15"/>
  <c r="BM28" i="18" s="1"/>
  <c r="BM58" i="15"/>
  <c r="BM58" i="18" s="1"/>
  <c r="BM25" i="15"/>
  <c r="BM25" i="18" s="1"/>
  <c r="BM82" i="15"/>
  <c r="BM82" i="18" s="1"/>
  <c r="BM24" i="15"/>
  <c r="BM24" i="18" s="1"/>
  <c r="BM48" i="15"/>
  <c r="BM48" i="18" s="1"/>
  <c r="BM78" i="15"/>
  <c r="BM78" i="18" s="1"/>
  <c r="BM52" i="15"/>
  <c r="BM52" i="18" s="1"/>
  <c r="BM42" i="15"/>
  <c r="BM42" i="18" s="1"/>
  <c r="BM36" i="15"/>
  <c r="BM36" i="18" s="1"/>
  <c r="BM61" i="15"/>
  <c r="BM61" i="18" s="1"/>
  <c r="BM41" i="15"/>
  <c r="BM41" i="18" s="1"/>
  <c r="BM59" i="15"/>
  <c r="BM59" i="18" s="1"/>
  <c r="BM65" i="15"/>
  <c r="BM65" i="18" s="1"/>
  <c r="BM46" i="15"/>
  <c r="BM46" i="18" s="1"/>
  <c r="BM37" i="15"/>
  <c r="BM37" i="18" s="1"/>
  <c r="BM44" i="15"/>
  <c r="BM44" i="18" s="1"/>
  <c r="BM27" i="15"/>
  <c r="BM27" i="18" s="1"/>
  <c r="BM29" i="15"/>
  <c r="BM29" i="18" s="1"/>
  <c r="BM63" i="15"/>
  <c r="BM63" i="18" s="1"/>
  <c r="BL84" i="15"/>
  <c r="BL84" i="18" s="1"/>
  <c r="BM26" i="15"/>
  <c r="BM26" i="18" s="1"/>
  <c r="BM34" i="15"/>
  <c r="BM34" i="18" s="1"/>
  <c r="BM57" i="15"/>
  <c r="BM57" i="18" s="1"/>
  <c r="BM39" i="15"/>
  <c r="BM39" i="18" s="1"/>
  <c r="BM69" i="15"/>
  <c r="BM69" i="18" s="1"/>
  <c r="BM67" i="15"/>
  <c r="BM67" i="18" s="1"/>
  <c r="BM76" i="15"/>
  <c r="BM76" i="18" s="1"/>
  <c r="BM74" i="15"/>
  <c r="BM74" i="18" s="1"/>
  <c r="BM38" i="15"/>
  <c r="BM38" i="18" s="1"/>
  <c r="BM33" i="15"/>
  <c r="BM33" i="18" s="1"/>
  <c r="BM84" i="15"/>
  <c r="BM84" i="18" s="1"/>
  <c r="BM30" i="15"/>
  <c r="BM30" i="18" s="1"/>
  <c r="BM22" i="15"/>
  <c r="BM31" i="15"/>
  <c r="BM31" i="18" s="1"/>
  <c r="BM81" i="15"/>
  <c r="BM81" i="18" s="1"/>
  <c r="BM79" i="15"/>
  <c r="BM79" i="18" s="1"/>
  <c r="BM23" i="15"/>
  <c r="BM23" i="18" s="1"/>
  <c r="BM72" i="15"/>
  <c r="BM72" i="18" s="1"/>
  <c r="BM77" i="15"/>
  <c r="BM77" i="18" s="1"/>
  <c r="BM66" i="15"/>
  <c r="BM66" i="18" s="1"/>
  <c r="BM56" i="15"/>
  <c r="BM56" i="18" s="1"/>
  <c r="BM83" i="15"/>
  <c r="BM83" i="18" s="1"/>
  <c r="BM40" i="15"/>
  <c r="BM40" i="18" s="1"/>
  <c r="BM19" i="15"/>
  <c r="BM19" i="18"/>
  <c r="BN51" i="6"/>
  <c r="BO49" i="6"/>
  <c r="BL54" i="6"/>
  <c r="BL55" i="6" s="1"/>
  <c r="BL22" i="18"/>
  <c r="BK53" i="6"/>
  <c r="BP39" i="6"/>
  <c r="BQ19" i="6"/>
  <c r="BN31" i="6" l="1"/>
  <c r="BN40" i="6" s="1"/>
  <c r="BO30" i="6"/>
  <c r="BO29" i="6"/>
  <c r="BM73" i="6"/>
  <c r="BN10" i="6"/>
  <c r="BO9" i="6" s="1"/>
  <c r="BN47" i="6"/>
  <c r="BN70" i="6"/>
  <c r="BM56" i="6"/>
  <c r="BM54" i="6"/>
  <c r="BM55" i="6" s="1"/>
  <c r="BL65" i="6"/>
  <c r="BL67" i="6" s="1"/>
  <c r="BL62" i="6"/>
  <c r="BM22" i="18"/>
  <c r="BO51" i="6"/>
  <c r="BN19" i="15"/>
  <c r="BN19" i="18"/>
  <c r="BP49" i="6"/>
  <c r="BN52" i="6"/>
  <c r="BN61" i="6"/>
  <c r="BJ71" i="6"/>
  <c r="BJ74" i="6"/>
  <c r="BJ68" i="6"/>
  <c r="BK68" i="6" s="1"/>
  <c r="BN48" i="15"/>
  <c r="BN48" i="18" s="1"/>
  <c r="BN55" i="15"/>
  <c r="BN55" i="18" s="1"/>
  <c r="BN65" i="15"/>
  <c r="BN65" i="18" s="1"/>
  <c r="BN38" i="15"/>
  <c r="BN38" i="18" s="1"/>
  <c r="BN76" i="15"/>
  <c r="BN76" i="18" s="1"/>
  <c r="BN66" i="15"/>
  <c r="BN66" i="18" s="1"/>
  <c r="BN57" i="15"/>
  <c r="BN57" i="18" s="1"/>
  <c r="BN29" i="15"/>
  <c r="BN29" i="18" s="1"/>
  <c r="BN35" i="15"/>
  <c r="BN35" i="18" s="1"/>
  <c r="BN69" i="15"/>
  <c r="BN69" i="18" s="1"/>
  <c r="BN46" i="15"/>
  <c r="BN46" i="18" s="1"/>
  <c r="BN39" i="15"/>
  <c r="BN39" i="18" s="1"/>
  <c r="BN68" i="15"/>
  <c r="BN68" i="18" s="1"/>
  <c r="BN54" i="15"/>
  <c r="BN54" i="18" s="1"/>
  <c r="BN40" i="15"/>
  <c r="BN40" i="18" s="1"/>
  <c r="BN24" i="15"/>
  <c r="BN24" i="18" s="1"/>
  <c r="BN84" i="15"/>
  <c r="BN84" i="18" s="1"/>
  <c r="BN31" i="15"/>
  <c r="BN31" i="18" s="1"/>
  <c r="BN50" i="15"/>
  <c r="BN50" i="18" s="1"/>
  <c r="BN70" i="15"/>
  <c r="BN70" i="18" s="1"/>
  <c r="BN74" i="15"/>
  <c r="BN74" i="18" s="1"/>
  <c r="BN26" i="15"/>
  <c r="BN26" i="18" s="1"/>
  <c r="BN43" i="15"/>
  <c r="BN43" i="18" s="1"/>
  <c r="BN28" i="15"/>
  <c r="BN28" i="18" s="1"/>
  <c r="BN78" i="15"/>
  <c r="BN78" i="18" s="1"/>
  <c r="BN51" i="15"/>
  <c r="BN51" i="18" s="1"/>
  <c r="BN80" i="15"/>
  <c r="BN80" i="18" s="1"/>
  <c r="BN77" i="15"/>
  <c r="BN77" i="18" s="1"/>
  <c r="BN58" i="15"/>
  <c r="BN58" i="18" s="1"/>
  <c r="BN71" i="15"/>
  <c r="BN71" i="18" s="1"/>
  <c r="BN81" i="15"/>
  <c r="BN81" i="18" s="1"/>
  <c r="BN79" i="15"/>
  <c r="BN79" i="18" s="1"/>
  <c r="BN47" i="15"/>
  <c r="BN47" i="18" s="1"/>
  <c r="BN41" i="15"/>
  <c r="BN41" i="18" s="1"/>
  <c r="BN75" i="15"/>
  <c r="BN75" i="18" s="1"/>
  <c r="BM85" i="15"/>
  <c r="BM85" i="18" s="1"/>
  <c r="BN32" i="15"/>
  <c r="BN32" i="18" s="1"/>
  <c r="BN83" i="15"/>
  <c r="BN83" i="18" s="1"/>
  <c r="BN42" i="15"/>
  <c r="BN42" i="18" s="1"/>
  <c r="BN52" i="15"/>
  <c r="BN52" i="18" s="1"/>
  <c r="BN60" i="15"/>
  <c r="BN60" i="18" s="1"/>
  <c r="BN25" i="15"/>
  <c r="BN25" i="18" s="1"/>
  <c r="BN33" i="15"/>
  <c r="BN33" i="18" s="1"/>
  <c r="BN73" i="15"/>
  <c r="BN73" i="18" s="1"/>
  <c r="BN62" i="15"/>
  <c r="BN62" i="18" s="1"/>
  <c r="BN61" i="15"/>
  <c r="BN61" i="18" s="1"/>
  <c r="BN67" i="15"/>
  <c r="BN67" i="18" s="1"/>
  <c r="BN56" i="15"/>
  <c r="BN56" i="18" s="1"/>
  <c r="BN27" i="15"/>
  <c r="BN27" i="18" s="1"/>
  <c r="BN85" i="15"/>
  <c r="BN85" i="18" s="1"/>
  <c r="BN44" i="15"/>
  <c r="BN44" i="18" s="1"/>
  <c r="BN72" i="15"/>
  <c r="BN72" i="18" s="1"/>
  <c r="BN22" i="15"/>
  <c r="BN63" i="15"/>
  <c r="BN63" i="18" s="1"/>
  <c r="BN37" i="15"/>
  <c r="BN37" i="18" s="1"/>
  <c r="BN59" i="15"/>
  <c r="BN59" i="18" s="1"/>
  <c r="BN49" i="15"/>
  <c r="BN49" i="18" s="1"/>
  <c r="BN23" i="15"/>
  <c r="BN23" i="18" s="1"/>
  <c r="BN64" i="15"/>
  <c r="BN64" i="18" s="1"/>
  <c r="BN36" i="15"/>
  <c r="BN36" i="18" s="1"/>
  <c r="BN45" i="15"/>
  <c r="BN45" i="18" s="1"/>
  <c r="BN53" i="15"/>
  <c r="BN53" i="18" s="1"/>
  <c r="BN82" i="15"/>
  <c r="BN82" i="18" s="1"/>
  <c r="BN30" i="15"/>
  <c r="BN30" i="18" s="1"/>
  <c r="BN34" i="15"/>
  <c r="BN34" i="18" s="1"/>
  <c r="BK71" i="6"/>
  <c r="BK74" i="6"/>
  <c r="BL53" i="6"/>
  <c r="BK75" i="6"/>
  <c r="BJ20" i="14"/>
  <c r="BK72" i="6"/>
  <c r="BQ39" i="6"/>
  <c r="BR19" i="6"/>
  <c r="BO31" i="6" l="1"/>
  <c r="BO40" i="6" s="1"/>
  <c r="BP30" i="6"/>
  <c r="BP29" i="6"/>
  <c r="BM62" i="6"/>
  <c r="BM53" i="6"/>
  <c r="BM65" i="6"/>
  <c r="BM67" i="6" s="1"/>
  <c r="BM74" i="6" s="1"/>
  <c r="BO70" i="6"/>
  <c r="BO47" i="6"/>
  <c r="BO10" i="6"/>
  <c r="BP9" i="6" s="1"/>
  <c r="BN73" i="6"/>
  <c r="BL68" i="6"/>
  <c r="BQ49" i="6"/>
  <c r="BO19" i="18"/>
  <c r="BP51" i="6"/>
  <c r="BO19" i="15"/>
  <c r="BO34" i="15"/>
  <c r="BO34" i="18" s="1"/>
  <c r="BO40" i="15"/>
  <c r="BO40" i="18" s="1"/>
  <c r="BO84" i="15"/>
  <c r="BO84" i="18" s="1"/>
  <c r="BO46" i="15"/>
  <c r="BO46" i="18" s="1"/>
  <c r="BO79" i="15"/>
  <c r="BO79" i="18" s="1"/>
  <c r="BO53" i="15"/>
  <c r="BO53" i="18" s="1"/>
  <c r="BO66" i="15"/>
  <c r="BO66" i="18" s="1"/>
  <c r="BO48" i="15"/>
  <c r="BO48" i="18" s="1"/>
  <c r="BO80" i="15"/>
  <c r="BO80" i="18" s="1"/>
  <c r="BO50" i="15"/>
  <c r="BO50" i="18" s="1"/>
  <c r="BO41" i="15"/>
  <c r="BO41" i="18" s="1"/>
  <c r="BO82" i="15"/>
  <c r="BO82" i="18" s="1"/>
  <c r="BO69" i="15"/>
  <c r="BO69" i="18" s="1"/>
  <c r="BO27" i="15"/>
  <c r="BO27" i="18" s="1"/>
  <c r="BO47" i="15"/>
  <c r="BO47" i="18" s="1"/>
  <c r="BO33" i="15"/>
  <c r="BO33" i="18" s="1"/>
  <c r="BO60" i="15"/>
  <c r="BO60" i="18" s="1"/>
  <c r="BO28" i="15"/>
  <c r="BO28" i="18" s="1"/>
  <c r="BO37" i="15"/>
  <c r="BO37" i="18" s="1"/>
  <c r="BO55" i="15"/>
  <c r="BO55" i="18" s="1"/>
  <c r="BO64" i="15"/>
  <c r="BO64" i="18" s="1"/>
  <c r="BO63" i="15"/>
  <c r="BO63" i="18" s="1"/>
  <c r="BO81" i="15"/>
  <c r="BO81" i="18" s="1"/>
  <c r="BO73" i="15"/>
  <c r="BO73" i="18" s="1"/>
  <c r="BO56" i="15"/>
  <c r="BO56" i="18" s="1"/>
  <c r="BO59" i="15"/>
  <c r="BO59" i="18" s="1"/>
  <c r="BO29" i="15"/>
  <c r="BO29" i="18" s="1"/>
  <c r="BO62" i="15"/>
  <c r="BO62" i="18" s="1"/>
  <c r="BO68" i="15"/>
  <c r="BO68" i="18" s="1"/>
  <c r="BO86" i="15"/>
  <c r="BO86" i="18" s="1"/>
  <c r="BO77" i="15"/>
  <c r="BO77" i="18" s="1"/>
  <c r="BO49" i="15"/>
  <c r="BO49" i="18" s="1"/>
  <c r="BO32" i="15"/>
  <c r="BO32" i="18" s="1"/>
  <c r="BO67" i="15"/>
  <c r="BO67" i="18" s="1"/>
  <c r="BO72" i="15"/>
  <c r="BO72" i="18" s="1"/>
  <c r="BO38" i="15"/>
  <c r="BO38" i="18" s="1"/>
  <c r="BO22" i="15"/>
  <c r="BO85" i="15"/>
  <c r="BO85" i="18" s="1"/>
  <c r="BO31" i="15"/>
  <c r="BO31" i="18" s="1"/>
  <c r="BO51" i="15"/>
  <c r="BO51" i="18" s="1"/>
  <c r="BO76" i="15"/>
  <c r="BO76" i="18" s="1"/>
  <c r="BO57" i="15"/>
  <c r="BO57" i="18" s="1"/>
  <c r="BO36" i="15"/>
  <c r="BO36" i="18" s="1"/>
  <c r="BO45" i="15"/>
  <c r="BO45" i="18" s="1"/>
  <c r="BO43" i="15"/>
  <c r="BO43" i="18" s="1"/>
  <c r="BO52" i="15"/>
  <c r="BO52" i="18" s="1"/>
  <c r="BO35" i="15"/>
  <c r="BO35" i="18" s="1"/>
  <c r="BO54" i="15"/>
  <c r="BO54" i="18" s="1"/>
  <c r="BO61" i="15"/>
  <c r="BO61" i="18" s="1"/>
  <c r="BO70" i="15"/>
  <c r="BO70" i="18" s="1"/>
  <c r="BO42" i="15"/>
  <c r="BO42" i="18" s="1"/>
  <c r="BO75" i="15"/>
  <c r="BO75" i="18" s="1"/>
  <c r="BO65" i="15"/>
  <c r="BO65" i="18" s="1"/>
  <c r="BO83" i="15"/>
  <c r="BO83" i="18" s="1"/>
  <c r="BO30" i="15"/>
  <c r="BO30" i="18" s="1"/>
  <c r="BO25" i="15"/>
  <c r="BO25" i="18" s="1"/>
  <c r="BN86" i="15"/>
  <c r="BN86" i="18" s="1"/>
  <c r="BO58" i="15"/>
  <c r="BO58" i="18" s="1"/>
  <c r="BO39" i="15"/>
  <c r="BO39" i="18" s="1"/>
  <c r="BO23" i="15"/>
  <c r="BO23" i="18" s="1"/>
  <c r="BO78" i="15"/>
  <c r="BO78" i="18" s="1"/>
  <c r="BO24" i="15"/>
  <c r="BO24" i="18" s="1"/>
  <c r="BO44" i="15"/>
  <c r="BO44" i="18" s="1"/>
  <c r="BO26" i="15"/>
  <c r="BO26" i="18" s="1"/>
  <c r="BO71" i="15"/>
  <c r="BO71" i="18" s="1"/>
  <c r="BO74" i="15"/>
  <c r="BO74" i="18" s="1"/>
  <c r="BO52" i="6"/>
  <c r="BO61" i="6"/>
  <c r="BJ81" i="14"/>
  <c r="BK81" i="14" s="1"/>
  <c r="BL81" i="14" s="1"/>
  <c r="BM81" i="14" s="1"/>
  <c r="BN81" i="14" s="1"/>
  <c r="BO81" i="14" s="1"/>
  <c r="BP81" i="14" s="1"/>
  <c r="BQ81" i="14" s="1"/>
  <c r="BR81" i="14" s="1"/>
  <c r="BS81" i="14" s="1"/>
  <c r="BT81" i="14" s="1"/>
  <c r="BU81" i="14" s="1"/>
  <c r="BV81" i="14" s="1"/>
  <c r="BW81" i="14" s="1"/>
  <c r="BX81" i="14" s="1"/>
  <c r="BY81" i="14" s="1"/>
  <c r="BZ81" i="14" s="1"/>
  <c r="CA81" i="14" s="1"/>
  <c r="CB81" i="14" s="1"/>
  <c r="CC81" i="14" s="1"/>
  <c r="CD81" i="14" s="1"/>
  <c r="CE81" i="14" s="1"/>
  <c r="CF81" i="14" s="1"/>
  <c r="CG81" i="14" s="1"/>
  <c r="CH81" i="14" s="1"/>
  <c r="CI81" i="14" s="1"/>
  <c r="CJ81" i="14" s="1"/>
  <c r="CK81" i="14" s="1"/>
  <c r="CL81" i="14" s="1"/>
  <c r="CM81" i="14" s="1"/>
  <c r="CN81" i="14" s="1"/>
  <c r="CO81" i="14" s="1"/>
  <c r="CP81" i="14" s="1"/>
  <c r="CQ81" i="14" s="1"/>
  <c r="CR81" i="14" s="1"/>
  <c r="CS81" i="14" s="1"/>
  <c r="CT81" i="14" s="1"/>
  <c r="CU81" i="14" s="1"/>
  <c r="CV81" i="14" s="1"/>
  <c r="CW81" i="14" s="1"/>
  <c r="BN56" i="6"/>
  <c r="BN22" i="18"/>
  <c r="BN54" i="6"/>
  <c r="BN55" i="6" s="1"/>
  <c r="BL74" i="6"/>
  <c r="BL71" i="6"/>
  <c r="BL72" i="6"/>
  <c r="BL75" i="6"/>
  <c r="BK20" i="14"/>
  <c r="BK82" i="14" s="1"/>
  <c r="BL82" i="14" s="1"/>
  <c r="BM82" i="14" s="1"/>
  <c r="BN82" i="14" s="1"/>
  <c r="BO82" i="14" s="1"/>
  <c r="BP82" i="14" s="1"/>
  <c r="BQ82" i="14" s="1"/>
  <c r="BR82" i="14" s="1"/>
  <c r="BS82" i="14" s="1"/>
  <c r="BT82" i="14" s="1"/>
  <c r="BU82" i="14" s="1"/>
  <c r="BV82" i="14" s="1"/>
  <c r="BW82" i="14" s="1"/>
  <c r="BX82" i="14" s="1"/>
  <c r="BY82" i="14" s="1"/>
  <c r="BZ82" i="14" s="1"/>
  <c r="CA82" i="14" s="1"/>
  <c r="CB82" i="14" s="1"/>
  <c r="CC82" i="14" s="1"/>
  <c r="CD82" i="14" s="1"/>
  <c r="CE82" i="14" s="1"/>
  <c r="CF82" i="14" s="1"/>
  <c r="CG82" i="14" s="1"/>
  <c r="CH82" i="14" s="1"/>
  <c r="CI82" i="14" s="1"/>
  <c r="CJ82" i="14" s="1"/>
  <c r="CK82" i="14" s="1"/>
  <c r="CL82" i="14" s="1"/>
  <c r="CM82" i="14" s="1"/>
  <c r="CN82" i="14" s="1"/>
  <c r="CO82" i="14" s="1"/>
  <c r="CP82" i="14" s="1"/>
  <c r="CQ82" i="14" s="1"/>
  <c r="CR82" i="14" s="1"/>
  <c r="CS82" i="14" s="1"/>
  <c r="CT82" i="14" s="1"/>
  <c r="CU82" i="14" s="1"/>
  <c r="CV82" i="14" s="1"/>
  <c r="CW82" i="14" s="1"/>
  <c r="BR39" i="6"/>
  <c r="BS19" i="6"/>
  <c r="BP31" i="6" l="1"/>
  <c r="BP40" i="6" s="1"/>
  <c r="BQ29" i="6"/>
  <c r="BQ30" i="6"/>
  <c r="BM75" i="6"/>
  <c r="BM72" i="6"/>
  <c r="BL20" i="14"/>
  <c r="BL83" i="14" s="1"/>
  <c r="BM83" i="14" s="1"/>
  <c r="BN83" i="14" s="1"/>
  <c r="BO83" i="14" s="1"/>
  <c r="BP83" i="14" s="1"/>
  <c r="BQ83" i="14" s="1"/>
  <c r="BR83" i="14" s="1"/>
  <c r="BS83" i="14" s="1"/>
  <c r="BT83" i="14" s="1"/>
  <c r="BU83" i="14" s="1"/>
  <c r="BV83" i="14" s="1"/>
  <c r="BW83" i="14" s="1"/>
  <c r="BX83" i="14" s="1"/>
  <c r="BY83" i="14" s="1"/>
  <c r="BZ83" i="14" s="1"/>
  <c r="CA83" i="14" s="1"/>
  <c r="CB83" i="14" s="1"/>
  <c r="CC83" i="14" s="1"/>
  <c r="CD83" i="14" s="1"/>
  <c r="CE83" i="14" s="1"/>
  <c r="CF83" i="14" s="1"/>
  <c r="CG83" i="14" s="1"/>
  <c r="CH83" i="14" s="1"/>
  <c r="CI83" i="14" s="1"/>
  <c r="CJ83" i="14" s="1"/>
  <c r="CK83" i="14" s="1"/>
  <c r="CL83" i="14" s="1"/>
  <c r="CM83" i="14" s="1"/>
  <c r="CN83" i="14" s="1"/>
  <c r="CO83" i="14" s="1"/>
  <c r="CP83" i="14" s="1"/>
  <c r="CQ83" i="14" s="1"/>
  <c r="CR83" i="14" s="1"/>
  <c r="CS83" i="14" s="1"/>
  <c r="CT83" i="14" s="1"/>
  <c r="CU83" i="14" s="1"/>
  <c r="CV83" i="14" s="1"/>
  <c r="CW83" i="14" s="1"/>
  <c r="BM68" i="6"/>
  <c r="BM71" i="6"/>
  <c r="BN53" i="6"/>
  <c r="BO54" i="6"/>
  <c r="BO55" i="6" s="1"/>
  <c r="BP70" i="6"/>
  <c r="BP10" i="6"/>
  <c r="BQ9" i="6" s="1"/>
  <c r="BP47" i="6"/>
  <c r="BO73" i="6"/>
  <c r="BO56" i="6"/>
  <c r="BO22" i="18"/>
  <c r="BP58" i="15"/>
  <c r="BP58" i="18" s="1"/>
  <c r="BP35" i="15"/>
  <c r="BP35" i="18" s="1"/>
  <c r="BP48" i="15"/>
  <c r="BP48" i="18" s="1"/>
  <c r="BP87" i="15"/>
  <c r="BP87" i="18" s="1"/>
  <c r="BO87" i="15"/>
  <c r="BO87" i="18" s="1"/>
  <c r="BP69" i="15"/>
  <c r="BP69" i="18" s="1"/>
  <c r="BP82" i="15"/>
  <c r="BP82" i="18" s="1"/>
  <c r="BP40" i="15"/>
  <c r="BP40" i="18" s="1"/>
  <c r="BP85" i="15"/>
  <c r="BP85" i="18" s="1"/>
  <c r="BP83" i="15"/>
  <c r="BP83" i="18" s="1"/>
  <c r="BP57" i="15"/>
  <c r="BP57" i="18" s="1"/>
  <c r="BP71" i="15"/>
  <c r="BP71" i="18" s="1"/>
  <c r="BP53" i="15"/>
  <c r="BP53" i="18" s="1"/>
  <c r="BP27" i="15"/>
  <c r="BP27" i="18" s="1"/>
  <c r="BP56" i="15"/>
  <c r="BP56" i="18" s="1"/>
  <c r="BP76" i="15"/>
  <c r="BP76" i="18" s="1"/>
  <c r="BP70" i="15"/>
  <c r="BP70" i="18" s="1"/>
  <c r="BP33" i="15"/>
  <c r="BP33" i="18" s="1"/>
  <c r="BP51" i="15"/>
  <c r="BP51" i="18" s="1"/>
  <c r="BP22" i="15"/>
  <c r="BP49" i="15"/>
  <c r="BP49" i="18" s="1"/>
  <c r="BP61" i="15"/>
  <c r="BP61" i="18" s="1"/>
  <c r="BP41" i="15"/>
  <c r="BP41" i="18" s="1"/>
  <c r="BP30" i="15"/>
  <c r="BP30" i="18" s="1"/>
  <c r="BP84" i="15"/>
  <c r="BP84" i="18" s="1"/>
  <c r="BP28" i="15"/>
  <c r="BP28" i="18" s="1"/>
  <c r="BP25" i="15"/>
  <c r="BP25" i="18" s="1"/>
  <c r="BP62" i="15"/>
  <c r="BP62" i="18" s="1"/>
  <c r="BP75" i="15"/>
  <c r="BP75" i="18" s="1"/>
  <c r="BP73" i="15"/>
  <c r="BP73" i="18" s="1"/>
  <c r="BP65" i="15"/>
  <c r="BP65" i="18" s="1"/>
  <c r="BP64" i="15"/>
  <c r="BP64" i="18" s="1"/>
  <c r="BP43" i="15"/>
  <c r="BP43" i="18" s="1"/>
  <c r="BP86" i="15"/>
  <c r="BP86" i="18" s="1"/>
  <c r="BP55" i="15"/>
  <c r="BP55" i="18" s="1"/>
  <c r="BP77" i="15"/>
  <c r="BP77" i="18" s="1"/>
  <c r="BP23" i="15"/>
  <c r="BP23" i="18" s="1"/>
  <c r="BP46" i="15"/>
  <c r="BP46" i="18" s="1"/>
  <c r="BP31" i="15"/>
  <c r="BP31" i="18" s="1"/>
  <c r="BP32" i="15"/>
  <c r="BP32" i="18" s="1"/>
  <c r="BP63" i="15"/>
  <c r="BP63" i="18" s="1"/>
  <c r="BP80" i="15"/>
  <c r="BP80" i="18" s="1"/>
  <c r="BP34" i="15"/>
  <c r="BP34" i="18" s="1"/>
  <c r="BP78" i="15"/>
  <c r="BP78" i="18" s="1"/>
  <c r="BP72" i="15"/>
  <c r="BP72" i="18" s="1"/>
  <c r="BP37" i="15"/>
  <c r="BP37" i="18" s="1"/>
  <c r="BP38" i="15"/>
  <c r="BP38" i="18" s="1"/>
  <c r="BP54" i="15"/>
  <c r="BP54" i="18" s="1"/>
  <c r="BP79" i="15"/>
  <c r="BP79" i="18" s="1"/>
  <c r="BP47" i="15"/>
  <c r="BP47" i="18" s="1"/>
  <c r="BP66" i="15"/>
  <c r="BP66" i="18" s="1"/>
  <c r="BP74" i="15"/>
  <c r="BP74" i="18" s="1"/>
  <c r="BP81" i="15"/>
  <c r="BP81" i="18" s="1"/>
  <c r="BP26" i="15"/>
  <c r="BP26" i="18" s="1"/>
  <c r="BP67" i="15"/>
  <c r="BP67" i="18" s="1"/>
  <c r="BP24" i="15"/>
  <c r="BP24" i="18" s="1"/>
  <c r="BP60" i="15"/>
  <c r="BP60" i="18" s="1"/>
  <c r="BP29" i="15"/>
  <c r="BP29" i="18" s="1"/>
  <c r="BP42" i="15"/>
  <c r="BP42" i="18" s="1"/>
  <c r="BP52" i="15"/>
  <c r="BP52" i="18" s="1"/>
  <c r="BP39" i="15"/>
  <c r="BP39" i="18" s="1"/>
  <c r="BP36" i="15"/>
  <c r="BP36" i="18" s="1"/>
  <c r="BP45" i="15"/>
  <c r="BP45" i="18" s="1"/>
  <c r="BP59" i="15"/>
  <c r="BP59" i="18" s="1"/>
  <c r="BP44" i="15"/>
  <c r="BP44" i="18" s="1"/>
  <c r="BP68" i="15"/>
  <c r="BP68" i="18" s="1"/>
  <c r="BP50" i="15"/>
  <c r="BP50" i="18" s="1"/>
  <c r="BP61" i="6"/>
  <c r="BP52" i="6"/>
  <c r="BR49" i="6"/>
  <c r="BP19" i="18"/>
  <c r="BQ51" i="6"/>
  <c r="BP19" i="15"/>
  <c r="BN62" i="6"/>
  <c r="BN65" i="6"/>
  <c r="BN67" i="6" s="1"/>
  <c r="BS39" i="6"/>
  <c r="BT19" i="6"/>
  <c r="BQ31" i="6" l="1"/>
  <c r="BQ40" i="6" s="1"/>
  <c r="BR29" i="6"/>
  <c r="BR30" i="6"/>
  <c r="BN68" i="6"/>
  <c r="BO62" i="6"/>
  <c r="BO65" i="6"/>
  <c r="BO67" i="6" s="1"/>
  <c r="BO74" i="6" s="1"/>
  <c r="BO53" i="6"/>
  <c r="BQ70" i="6"/>
  <c r="BQ10" i="6"/>
  <c r="BR9" i="6" s="1"/>
  <c r="BQ47" i="6"/>
  <c r="BP73" i="6"/>
  <c r="BP56" i="6"/>
  <c r="BQ72" i="15"/>
  <c r="BQ72" i="18" s="1"/>
  <c r="BQ48" i="15"/>
  <c r="BQ48" i="18" s="1"/>
  <c r="BQ47" i="15"/>
  <c r="BQ47" i="18" s="1"/>
  <c r="BQ79" i="15"/>
  <c r="BQ79" i="18" s="1"/>
  <c r="BQ45" i="15"/>
  <c r="BQ45" i="18" s="1"/>
  <c r="BQ37" i="15"/>
  <c r="BQ37" i="18" s="1"/>
  <c r="BQ86" i="15"/>
  <c r="BQ86" i="18" s="1"/>
  <c r="BQ22" i="15"/>
  <c r="BQ41" i="15"/>
  <c r="BQ41" i="18" s="1"/>
  <c r="BQ53" i="15"/>
  <c r="BQ53" i="18" s="1"/>
  <c r="BQ58" i="15"/>
  <c r="BQ58" i="18" s="1"/>
  <c r="BQ85" i="15"/>
  <c r="BQ85" i="18" s="1"/>
  <c r="BQ38" i="15"/>
  <c r="BQ38" i="18" s="1"/>
  <c r="BQ23" i="15"/>
  <c r="BQ23" i="18" s="1"/>
  <c r="BQ50" i="15"/>
  <c r="BQ50" i="18" s="1"/>
  <c r="BQ67" i="15"/>
  <c r="BQ67" i="18" s="1"/>
  <c r="BQ71" i="15"/>
  <c r="BQ71" i="18" s="1"/>
  <c r="BQ63" i="15"/>
  <c r="BQ63" i="18" s="1"/>
  <c r="BQ51" i="15"/>
  <c r="BQ51" i="18" s="1"/>
  <c r="BQ77" i="15"/>
  <c r="BQ77" i="18" s="1"/>
  <c r="BQ65" i="15"/>
  <c r="BQ65" i="18" s="1"/>
  <c r="BQ26" i="15"/>
  <c r="BQ26" i="18" s="1"/>
  <c r="BQ42" i="15"/>
  <c r="BQ42" i="18" s="1"/>
  <c r="BQ60" i="15"/>
  <c r="BQ60" i="18" s="1"/>
  <c r="BQ43" i="15"/>
  <c r="BQ43" i="18" s="1"/>
  <c r="BQ52" i="15"/>
  <c r="BQ52" i="18" s="1"/>
  <c r="BQ25" i="15"/>
  <c r="BQ25" i="18" s="1"/>
  <c r="BQ82" i="15"/>
  <c r="BQ82" i="18" s="1"/>
  <c r="BQ69" i="15"/>
  <c r="BQ69" i="18" s="1"/>
  <c r="BQ24" i="15"/>
  <c r="BQ24" i="18" s="1"/>
  <c r="BP88" i="15"/>
  <c r="BP88" i="18" s="1"/>
  <c r="BQ73" i="15"/>
  <c r="BQ73" i="18" s="1"/>
  <c r="BQ56" i="15"/>
  <c r="BQ56" i="18" s="1"/>
  <c r="BQ61" i="15"/>
  <c r="BQ61" i="18" s="1"/>
  <c r="BQ35" i="15"/>
  <c r="BQ35" i="18" s="1"/>
  <c r="BQ68" i="15"/>
  <c r="BQ68" i="18" s="1"/>
  <c r="BQ27" i="15"/>
  <c r="BQ27" i="18" s="1"/>
  <c r="BQ30" i="15"/>
  <c r="BQ30" i="18" s="1"/>
  <c r="BQ34" i="15"/>
  <c r="BQ34" i="18" s="1"/>
  <c r="BQ44" i="15"/>
  <c r="BQ44" i="18" s="1"/>
  <c r="BQ40" i="15"/>
  <c r="BQ40" i="18" s="1"/>
  <c r="BQ88" i="15"/>
  <c r="BQ88" i="18" s="1"/>
  <c r="BQ55" i="15"/>
  <c r="BQ55" i="18" s="1"/>
  <c r="BQ74" i="15"/>
  <c r="BQ74" i="18" s="1"/>
  <c r="BQ57" i="15"/>
  <c r="BQ57" i="18" s="1"/>
  <c r="BQ32" i="15"/>
  <c r="BQ32" i="18" s="1"/>
  <c r="BQ59" i="15"/>
  <c r="BQ59" i="18" s="1"/>
  <c r="BQ70" i="15"/>
  <c r="BQ70" i="18" s="1"/>
  <c r="BQ75" i="15"/>
  <c r="BQ75" i="18" s="1"/>
  <c r="BQ36" i="15"/>
  <c r="BQ36" i="18" s="1"/>
  <c r="BQ76" i="15"/>
  <c r="BQ76" i="18" s="1"/>
  <c r="BQ84" i="15"/>
  <c r="BQ84" i="18" s="1"/>
  <c r="BQ62" i="15"/>
  <c r="BQ62" i="18" s="1"/>
  <c r="BQ64" i="15"/>
  <c r="BQ64" i="18" s="1"/>
  <c r="BQ81" i="15"/>
  <c r="BQ81" i="18" s="1"/>
  <c r="BQ66" i="15"/>
  <c r="BQ66" i="18" s="1"/>
  <c r="BQ39" i="15"/>
  <c r="BQ39" i="18" s="1"/>
  <c r="BQ31" i="15"/>
  <c r="BQ31" i="18" s="1"/>
  <c r="BQ87" i="15"/>
  <c r="BQ87" i="18" s="1"/>
  <c r="BQ78" i="15"/>
  <c r="BQ78" i="18" s="1"/>
  <c r="BQ54" i="15"/>
  <c r="BQ54" i="18" s="1"/>
  <c r="BQ83" i="15"/>
  <c r="BQ83" i="18" s="1"/>
  <c r="BQ28" i="15"/>
  <c r="BQ28" i="18" s="1"/>
  <c r="BQ33" i="15"/>
  <c r="BQ33" i="18" s="1"/>
  <c r="BQ29" i="15"/>
  <c r="BQ29" i="18" s="1"/>
  <c r="BQ46" i="15"/>
  <c r="BQ46" i="18" s="1"/>
  <c r="BQ80" i="15"/>
  <c r="BQ80" i="18" s="1"/>
  <c r="BQ49" i="15"/>
  <c r="BQ49" i="18" s="1"/>
  <c r="BQ52" i="6"/>
  <c r="BQ61" i="6"/>
  <c r="BP22" i="18"/>
  <c r="BP54" i="6"/>
  <c r="BP55" i="6" s="1"/>
  <c r="BN72" i="6"/>
  <c r="BN75" i="6"/>
  <c r="BM20" i="14"/>
  <c r="BS49" i="6"/>
  <c r="BQ19" i="15"/>
  <c r="BQ19" i="18"/>
  <c r="BR51" i="6"/>
  <c r="BN74" i="6"/>
  <c r="BN71" i="6"/>
  <c r="BT39" i="6"/>
  <c r="BU19" i="6"/>
  <c r="BR31" i="6" l="1"/>
  <c r="BR40" i="6" s="1"/>
  <c r="BS30" i="6"/>
  <c r="BS29" i="6"/>
  <c r="BO72" i="6"/>
  <c r="BO71" i="6"/>
  <c r="BO68" i="6"/>
  <c r="BN20" i="14"/>
  <c r="BN85" i="14" s="1"/>
  <c r="BO85" i="14" s="1"/>
  <c r="BP85" i="14" s="1"/>
  <c r="BQ85" i="14" s="1"/>
  <c r="BR85" i="14" s="1"/>
  <c r="BS85" i="14" s="1"/>
  <c r="BT85" i="14" s="1"/>
  <c r="BU85" i="14" s="1"/>
  <c r="BV85" i="14" s="1"/>
  <c r="BW85" i="14" s="1"/>
  <c r="BX85" i="14" s="1"/>
  <c r="BY85" i="14" s="1"/>
  <c r="BZ85" i="14" s="1"/>
  <c r="CA85" i="14" s="1"/>
  <c r="CB85" i="14" s="1"/>
  <c r="CC85" i="14" s="1"/>
  <c r="CD85" i="14" s="1"/>
  <c r="CE85" i="14" s="1"/>
  <c r="CF85" i="14" s="1"/>
  <c r="CG85" i="14" s="1"/>
  <c r="CH85" i="14" s="1"/>
  <c r="CI85" i="14" s="1"/>
  <c r="CJ85" i="14" s="1"/>
  <c r="CK85" i="14" s="1"/>
  <c r="CL85" i="14" s="1"/>
  <c r="CM85" i="14" s="1"/>
  <c r="CN85" i="14" s="1"/>
  <c r="CO85" i="14" s="1"/>
  <c r="CP85" i="14" s="1"/>
  <c r="CQ85" i="14" s="1"/>
  <c r="CR85" i="14" s="1"/>
  <c r="CS85" i="14" s="1"/>
  <c r="CT85" i="14" s="1"/>
  <c r="CU85" i="14" s="1"/>
  <c r="CV85" i="14" s="1"/>
  <c r="CW85" i="14" s="1"/>
  <c r="BO75" i="6"/>
  <c r="BQ54" i="6"/>
  <c r="BQ55" i="6" s="1"/>
  <c r="BQ56" i="6"/>
  <c r="BP62" i="6"/>
  <c r="BP53" i="6"/>
  <c r="BP65" i="6"/>
  <c r="BO20" i="14" s="1"/>
  <c r="BO86" i="14" s="1"/>
  <c r="BP86" i="14" s="1"/>
  <c r="BQ86" i="14" s="1"/>
  <c r="BR86" i="14" s="1"/>
  <c r="BS86" i="14" s="1"/>
  <c r="BT86" i="14" s="1"/>
  <c r="BU86" i="14" s="1"/>
  <c r="BV86" i="14" s="1"/>
  <c r="BW86" i="14" s="1"/>
  <c r="BX86" i="14" s="1"/>
  <c r="BY86" i="14" s="1"/>
  <c r="BZ86" i="14" s="1"/>
  <c r="CA86" i="14" s="1"/>
  <c r="CB86" i="14" s="1"/>
  <c r="CC86" i="14" s="1"/>
  <c r="CD86" i="14" s="1"/>
  <c r="CE86" i="14" s="1"/>
  <c r="CF86" i="14" s="1"/>
  <c r="CG86" i="14" s="1"/>
  <c r="CH86" i="14" s="1"/>
  <c r="CI86" i="14" s="1"/>
  <c r="CJ86" i="14" s="1"/>
  <c r="CK86" i="14" s="1"/>
  <c r="CL86" i="14" s="1"/>
  <c r="CM86" i="14" s="1"/>
  <c r="CN86" i="14" s="1"/>
  <c r="CO86" i="14" s="1"/>
  <c r="CP86" i="14" s="1"/>
  <c r="CQ86" i="14" s="1"/>
  <c r="CR86" i="14" s="1"/>
  <c r="CS86" i="14" s="1"/>
  <c r="CT86" i="14" s="1"/>
  <c r="CU86" i="14" s="1"/>
  <c r="CV86" i="14" s="1"/>
  <c r="CW86" i="14" s="1"/>
  <c r="BQ73" i="6"/>
  <c r="BR47" i="6"/>
  <c r="BR70" i="6"/>
  <c r="BR10" i="6"/>
  <c r="BS9" i="6" s="1"/>
  <c r="BR54" i="15"/>
  <c r="BR54" i="18" s="1"/>
  <c r="BR73" i="15"/>
  <c r="BR73" i="18" s="1"/>
  <c r="BR76" i="15"/>
  <c r="BR76" i="18" s="1"/>
  <c r="BR32" i="15"/>
  <c r="BR32" i="18" s="1"/>
  <c r="BR35" i="15"/>
  <c r="BR35" i="18" s="1"/>
  <c r="BR42" i="15"/>
  <c r="BR42" i="18" s="1"/>
  <c r="BR31" i="15"/>
  <c r="BR31" i="18" s="1"/>
  <c r="BR22" i="15"/>
  <c r="BR72" i="15"/>
  <c r="BR72" i="18" s="1"/>
  <c r="BR59" i="15"/>
  <c r="BR59" i="18" s="1"/>
  <c r="BR47" i="15"/>
  <c r="BR47" i="18" s="1"/>
  <c r="BR79" i="15"/>
  <c r="BR79" i="18" s="1"/>
  <c r="BR85" i="15"/>
  <c r="BR85" i="18" s="1"/>
  <c r="BR75" i="15"/>
  <c r="BR75" i="18" s="1"/>
  <c r="BR64" i="15"/>
  <c r="BR64" i="18" s="1"/>
  <c r="BR50" i="15"/>
  <c r="BR50" i="18" s="1"/>
  <c r="BR49" i="15"/>
  <c r="BR49" i="18" s="1"/>
  <c r="BR56" i="15"/>
  <c r="BR56" i="18" s="1"/>
  <c r="BR62" i="15"/>
  <c r="BR62" i="18" s="1"/>
  <c r="BR37" i="15"/>
  <c r="BR37" i="18" s="1"/>
  <c r="BR84" i="15"/>
  <c r="BR84" i="18" s="1"/>
  <c r="BR34" i="15"/>
  <c r="BR34" i="18" s="1"/>
  <c r="BR36" i="15"/>
  <c r="BR36" i="18" s="1"/>
  <c r="BR61" i="15"/>
  <c r="BR61" i="18" s="1"/>
  <c r="BR66" i="15"/>
  <c r="BR66" i="18" s="1"/>
  <c r="BR82" i="15"/>
  <c r="BR82" i="18" s="1"/>
  <c r="BR43" i="15"/>
  <c r="BR43" i="18" s="1"/>
  <c r="BR40" i="15"/>
  <c r="BR40" i="18" s="1"/>
  <c r="BR30" i="15"/>
  <c r="BR30" i="18" s="1"/>
  <c r="BR74" i="15"/>
  <c r="BR74" i="18" s="1"/>
  <c r="BR25" i="15"/>
  <c r="BR25" i="18" s="1"/>
  <c r="BR51" i="15"/>
  <c r="BR51" i="18" s="1"/>
  <c r="BR68" i="15"/>
  <c r="BR68" i="18" s="1"/>
  <c r="BR55" i="15"/>
  <c r="BR55" i="18" s="1"/>
  <c r="BR46" i="15"/>
  <c r="BR46" i="18" s="1"/>
  <c r="BR29" i="15"/>
  <c r="BR29" i="18" s="1"/>
  <c r="BR26" i="15"/>
  <c r="BR26" i="18" s="1"/>
  <c r="BR89" i="15"/>
  <c r="BR89" i="18" s="1"/>
  <c r="BR39" i="15"/>
  <c r="BR39" i="18" s="1"/>
  <c r="BR48" i="15"/>
  <c r="BR48" i="18" s="1"/>
  <c r="BR77" i="15"/>
  <c r="BR77" i="18" s="1"/>
  <c r="BR69" i="15"/>
  <c r="BR69" i="18" s="1"/>
  <c r="BR71" i="15"/>
  <c r="BR71" i="18" s="1"/>
  <c r="BR81" i="15"/>
  <c r="BR81" i="18" s="1"/>
  <c r="BR27" i="15"/>
  <c r="BR27" i="18" s="1"/>
  <c r="BR78" i="15"/>
  <c r="BR78" i="18" s="1"/>
  <c r="BR28" i="15"/>
  <c r="BR28" i="18" s="1"/>
  <c r="BR87" i="15"/>
  <c r="BR87" i="18" s="1"/>
  <c r="BR44" i="15"/>
  <c r="BR44" i="18" s="1"/>
  <c r="BR70" i="15"/>
  <c r="BR70" i="18" s="1"/>
  <c r="BR63" i="15"/>
  <c r="BR63" i="18" s="1"/>
  <c r="BR53" i="15"/>
  <c r="BR53" i="18" s="1"/>
  <c r="BR23" i="15"/>
  <c r="BR23" i="18" s="1"/>
  <c r="BR58" i="15"/>
  <c r="BR58" i="18" s="1"/>
  <c r="BR45" i="15"/>
  <c r="BR45" i="18" s="1"/>
  <c r="BR88" i="15"/>
  <c r="BR88" i="18" s="1"/>
  <c r="BQ89" i="15"/>
  <c r="BQ89" i="18" s="1"/>
  <c r="BR33" i="15"/>
  <c r="BR33" i="18" s="1"/>
  <c r="BR86" i="15"/>
  <c r="BR86" i="18" s="1"/>
  <c r="BR83" i="15"/>
  <c r="BR83" i="18" s="1"/>
  <c r="BR41" i="15"/>
  <c r="BR41" i="18" s="1"/>
  <c r="BR52" i="15"/>
  <c r="BR52" i="18" s="1"/>
  <c r="BR57" i="15"/>
  <c r="BR57" i="18" s="1"/>
  <c r="BR80" i="15"/>
  <c r="BR80" i="18" s="1"/>
  <c r="BR67" i="15"/>
  <c r="BR67" i="18" s="1"/>
  <c r="BR65" i="15"/>
  <c r="BR65" i="18" s="1"/>
  <c r="BR24" i="15"/>
  <c r="BR24" i="18" s="1"/>
  <c r="BR60" i="15"/>
  <c r="BR60" i="18" s="1"/>
  <c r="BR38" i="15"/>
  <c r="BR38" i="18" s="1"/>
  <c r="BT49" i="6"/>
  <c r="BR19" i="18"/>
  <c r="BS51" i="6"/>
  <c r="BR19" i="15"/>
  <c r="BR52" i="6"/>
  <c r="BR61" i="6"/>
  <c r="BQ22" i="18"/>
  <c r="BM84" i="14"/>
  <c r="BN84" i="14" s="1"/>
  <c r="BO84" i="14" s="1"/>
  <c r="BP84" i="14" s="1"/>
  <c r="BQ84" i="14" s="1"/>
  <c r="BR84" i="14" s="1"/>
  <c r="BS84" i="14" s="1"/>
  <c r="BT84" i="14" s="1"/>
  <c r="BU84" i="14" s="1"/>
  <c r="BV84" i="14" s="1"/>
  <c r="BW84" i="14" s="1"/>
  <c r="BX84" i="14" s="1"/>
  <c r="BY84" i="14" s="1"/>
  <c r="BZ84" i="14" s="1"/>
  <c r="CA84" i="14" s="1"/>
  <c r="CB84" i="14" s="1"/>
  <c r="CC84" i="14" s="1"/>
  <c r="CD84" i="14" s="1"/>
  <c r="CE84" i="14" s="1"/>
  <c r="CF84" i="14" s="1"/>
  <c r="CG84" i="14" s="1"/>
  <c r="CH84" i="14" s="1"/>
  <c r="CI84" i="14" s="1"/>
  <c r="CJ84" i="14" s="1"/>
  <c r="CK84" i="14" s="1"/>
  <c r="CL84" i="14" s="1"/>
  <c r="CM84" i="14" s="1"/>
  <c r="CN84" i="14" s="1"/>
  <c r="CO84" i="14" s="1"/>
  <c r="CP84" i="14" s="1"/>
  <c r="CQ84" i="14" s="1"/>
  <c r="CR84" i="14" s="1"/>
  <c r="CS84" i="14" s="1"/>
  <c r="CT84" i="14" s="1"/>
  <c r="CU84" i="14" s="1"/>
  <c r="CV84" i="14" s="1"/>
  <c r="CW84" i="14" s="1"/>
  <c r="BU39" i="6"/>
  <c r="BV19" i="6"/>
  <c r="BS31" i="6" l="1"/>
  <c r="BS40" i="6" s="1"/>
  <c r="BQ65" i="6"/>
  <c r="BQ67" i="6" s="1"/>
  <c r="BQ71" i="6" s="1"/>
  <c r="BT30" i="6"/>
  <c r="BT29" i="6"/>
  <c r="BQ53" i="6"/>
  <c r="BQ62" i="6"/>
  <c r="BP72" i="6"/>
  <c r="BP75" i="6"/>
  <c r="BR73" i="6"/>
  <c r="BS10" i="6"/>
  <c r="BT9" i="6" s="1"/>
  <c r="BS70" i="6"/>
  <c r="BS47" i="6"/>
  <c r="BS61" i="6"/>
  <c r="BS52" i="6"/>
  <c r="BR22" i="18"/>
  <c r="BS19" i="18"/>
  <c r="BT51" i="6"/>
  <c r="BU49" i="6"/>
  <c r="BS19" i="15"/>
  <c r="BP66" i="6"/>
  <c r="BP67" i="6" s="1"/>
  <c r="BR54" i="6"/>
  <c r="BR55" i="6" s="1"/>
  <c r="BS64" i="15"/>
  <c r="BS64" i="18" s="1"/>
  <c r="BS24" i="15"/>
  <c r="BS24" i="18" s="1"/>
  <c r="BS23" i="15"/>
  <c r="BS23" i="18" s="1"/>
  <c r="BS70" i="15"/>
  <c r="BS70" i="18" s="1"/>
  <c r="BS63" i="15"/>
  <c r="BS63" i="18" s="1"/>
  <c r="BS30" i="15"/>
  <c r="BS30" i="18" s="1"/>
  <c r="BS46" i="15"/>
  <c r="BS46" i="18" s="1"/>
  <c r="BS56" i="15"/>
  <c r="BS56" i="18" s="1"/>
  <c r="BS34" i="15"/>
  <c r="BS34" i="18" s="1"/>
  <c r="BS60" i="15"/>
  <c r="BS60" i="18" s="1"/>
  <c r="BS66" i="15"/>
  <c r="BS66" i="18" s="1"/>
  <c r="BS77" i="15"/>
  <c r="BS77" i="18" s="1"/>
  <c r="BS40" i="15"/>
  <c r="BS40" i="18" s="1"/>
  <c r="BS25" i="15"/>
  <c r="BS25" i="18" s="1"/>
  <c r="BR90" i="15"/>
  <c r="BR90" i="18" s="1"/>
  <c r="BS26" i="15"/>
  <c r="BS26" i="18" s="1"/>
  <c r="BS73" i="15"/>
  <c r="BS73" i="18" s="1"/>
  <c r="BS36" i="15"/>
  <c r="BS36" i="18" s="1"/>
  <c r="BS35" i="15"/>
  <c r="BS35" i="18" s="1"/>
  <c r="BS61" i="15"/>
  <c r="BS61" i="18" s="1"/>
  <c r="BS81" i="15"/>
  <c r="BS81" i="18" s="1"/>
  <c r="BS51" i="15"/>
  <c r="BS51" i="18" s="1"/>
  <c r="BS74" i="15"/>
  <c r="BS74" i="18" s="1"/>
  <c r="BS67" i="15"/>
  <c r="BS67" i="18" s="1"/>
  <c r="BS72" i="15"/>
  <c r="BS72" i="18" s="1"/>
  <c r="BS68" i="15"/>
  <c r="BS68" i="18" s="1"/>
  <c r="BS88" i="15"/>
  <c r="BS88" i="18" s="1"/>
  <c r="BS84" i="15"/>
  <c r="BS84" i="18" s="1"/>
  <c r="BS80" i="15"/>
  <c r="BS80" i="18" s="1"/>
  <c r="BS59" i="15"/>
  <c r="BS59" i="18" s="1"/>
  <c r="BS82" i="15"/>
  <c r="BS82" i="18" s="1"/>
  <c r="BS76" i="15"/>
  <c r="BS76" i="18" s="1"/>
  <c r="BS62" i="15"/>
  <c r="BS62" i="18" s="1"/>
  <c r="BS49" i="15"/>
  <c r="BS49" i="18" s="1"/>
  <c r="BS47" i="15"/>
  <c r="BS47" i="18" s="1"/>
  <c r="BS31" i="15"/>
  <c r="BS31" i="18" s="1"/>
  <c r="BS29" i="15"/>
  <c r="BS29" i="18" s="1"/>
  <c r="BS55" i="15"/>
  <c r="BS55" i="18" s="1"/>
  <c r="BS71" i="15"/>
  <c r="BS71" i="18" s="1"/>
  <c r="BS28" i="15"/>
  <c r="BS28" i="18" s="1"/>
  <c r="BS50" i="15"/>
  <c r="BS50" i="18" s="1"/>
  <c r="BS41" i="15"/>
  <c r="BS41" i="18" s="1"/>
  <c r="BS22" i="15"/>
  <c r="BS27" i="15"/>
  <c r="BS27" i="18" s="1"/>
  <c r="BS79" i="15"/>
  <c r="BS79" i="18" s="1"/>
  <c r="BS86" i="15"/>
  <c r="BS86" i="18" s="1"/>
  <c r="BS90" i="15"/>
  <c r="BS90" i="18" s="1"/>
  <c r="BS43" i="15"/>
  <c r="BS43" i="18" s="1"/>
  <c r="BS53" i="15"/>
  <c r="BS53" i="18" s="1"/>
  <c r="BS87" i="15"/>
  <c r="BS87" i="18" s="1"/>
  <c r="BS38" i="15"/>
  <c r="BS38" i="18" s="1"/>
  <c r="BS75" i="15"/>
  <c r="BS75" i="18" s="1"/>
  <c r="BS69" i="15"/>
  <c r="BS69" i="18" s="1"/>
  <c r="BS37" i="15"/>
  <c r="BS37" i="18" s="1"/>
  <c r="BS52" i="15"/>
  <c r="BS52" i="18" s="1"/>
  <c r="BS89" i="15"/>
  <c r="BS89" i="18" s="1"/>
  <c r="BS85" i="15"/>
  <c r="BS85" i="18" s="1"/>
  <c r="BS44" i="15"/>
  <c r="BS44" i="18" s="1"/>
  <c r="BS83" i="15"/>
  <c r="BS83" i="18" s="1"/>
  <c r="BS58" i="15"/>
  <c r="BS58" i="18" s="1"/>
  <c r="BS48" i="15"/>
  <c r="BS48" i="18" s="1"/>
  <c r="BS33" i="15"/>
  <c r="BS33" i="18" s="1"/>
  <c r="BS39" i="15"/>
  <c r="BS39" i="18" s="1"/>
  <c r="BS78" i="15"/>
  <c r="BS78" i="18" s="1"/>
  <c r="BS54" i="15"/>
  <c r="BS54" i="18" s="1"/>
  <c r="BS65" i="15"/>
  <c r="BS65" i="18" s="1"/>
  <c r="BS32" i="15"/>
  <c r="BS32" i="18" s="1"/>
  <c r="BS45" i="15"/>
  <c r="BS45" i="18" s="1"/>
  <c r="BS42" i="15"/>
  <c r="BS42" i="18" s="1"/>
  <c r="BS57" i="15"/>
  <c r="BS57" i="18" s="1"/>
  <c r="BR56" i="6"/>
  <c r="BV39" i="6"/>
  <c r="BW19" i="6"/>
  <c r="BT31" i="6" l="1"/>
  <c r="BT40" i="6" s="1"/>
  <c r="BQ74" i="6"/>
  <c r="BP20" i="14"/>
  <c r="BP87" i="14" s="1"/>
  <c r="BQ87" i="14" s="1"/>
  <c r="BR87" i="14" s="1"/>
  <c r="BS87" i="14" s="1"/>
  <c r="BT87" i="14" s="1"/>
  <c r="BU87" i="14" s="1"/>
  <c r="BV87" i="14" s="1"/>
  <c r="BW87" i="14" s="1"/>
  <c r="BX87" i="14" s="1"/>
  <c r="BY87" i="14" s="1"/>
  <c r="BZ87" i="14" s="1"/>
  <c r="CA87" i="14" s="1"/>
  <c r="CB87" i="14" s="1"/>
  <c r="CC87" i="14" s="1"/>
  <c r="CD87" i="14" s="1"/>
  <c r="CE87" i="14" s="1"/>
  <c r="CF87" i="14" s="1"/>
  <c r="CG87" i="14" s="1"/>
  <c r="CH87" i="14" s="1"/>
  <c r="CI87" i="14" s="1"/>
  <c r="CJ87" i="14" s="1"/>
  <c r="CK87" i="14" s="1"/>
  <c r="CL87" i="14" s="1"/>
  <c r="CM87" i="14" s="1"/>
  <c r="CN87" i="14" s="1"/>
  <c r="CO87" i="14" s="1"/>
  <c r="CP87" i="14" s="1"/>
  <c r="CQ87" i="14" s="1"/>
  <c r="CR87" i="14" s="1"/>
  <c r="CS87" i="14" s="1"/>
  <c r="CT87" i="14" s="1"/>
  <c r="CU87" i="14" s="1"/>
  <c r="CV87" i="14" s="1"/>
  <c r="CW87" i="14" s="1"/>
  <c r="BQ72" i="6"/>
  <c r="BQ75" i="6"/>
  <c r="BU29" i="6"/>
  <c r="BU30" i="6"/>
  <c r="BS73" i="6"/>
  <c r="BS56" i="6"/>
  <c r="BT10" i="6"/>
  <c r="BU9" i="6" s="1"/>
  <c r="BT47" i="6"/>
  <c r="BT70" i="6"/>
  <c r="BR53" i="6"/>
  <c r="BR62" i="6"/>
  <c r="BP74" i="6"/>
  <c r="BP71" i="6"/>
  <c r="BP68" i="6"/>
  <c r="BQ68" i="6" s="1"/>
  <c r="BT45" i="15"/>
  <c r="BT45" i="18" s="1"/>
  <c r="BT65" i="15"/>
  <c r="BT65" i="18" s="1"/>
  <c r="BT89" i="15"/>
  <c r="BT89" i="18" s="1"/>
  <c r="BT29" i="15"/>
  <c r="BT29" i="18" s="1"/>
  <c r="BT63" i="15"/>
  <c r="BT63" i="18" s="1"/>
  <c r="BT46" i="15"/>
  <c r="BT46" i="18" s="1"/>
  <c r="BT26" i="15"/>
  <c r="BT26" i="18" s="1"/>
  <c r="BT61" i="15"/>
  <c r="BT61" i="18" s="1"/>
  <c r="BT84" i="15"/>
  <c r="BT84" i="18" s="1"/>
  <c r="BT39" i="15"/>
  <c r="BT39" i="18" s="1"/>
  <c r="BT23" i="15"/>
  <c r="BT23" i="18" s="1"/>
  <c r="BS91" i="15"/>
  <c r="BS91" i="18" s="1"/>
  <c r="BT69" i="15"/>
  <c r="BT69" i="18" s="1"/>
  <c r="BT86" i="15"/>
  <c r="BT86" i="18" s="1"/>
  <c r="BT82" i="15"/>
  <c r="BT82" i="18" s="1"/>
  <c r="BT34" i="15"/>
  <c r="BT34" i="18" s="1"/>
  <c r="BT50" i="15"/>
  <c r="BT50" i="18" s="1"/>
  <c r="BT49" i="15"/>
  <c r="BT49" i="18" s="1"/>
  <c r="BT68" i="15"/>
  <c r="BT68" i="18" s="1"/>
  <c r="BT28" i="15"/>
  <c r="BT28" i="18" s="1"/>
  <c r="BT31" i="15"/>
  <c r="BT31" i="18" s="1"/>
  <c r="BT40" i="15"/>
  <c r="BT40" i="18" s="1"/>
  <c r="BT81" i="15"/>
  <c r="BT81" i="18" s="1"/>
  <c r="BT74" i="15"/>
  <c r="BT74" i="18" s="1"/>
  <c r="BT91" i="15"/>
  <c r="BT91" i="18" s="1"/>
  <c r="BT85" i="15"/>
  <c r="BT85" i="18" s="1"/>
  <c r="BT59" i="15"/>
  <c r="BT59" i="18" s="1"/>
  <c r="BT54" i="15"/>
  <c r="BT54" i="18" s="1"/>
  <c r="BT56" i="15"/>
  <c r="BT56" i="18" s="1"/>
  <c r="BT58" i="15"/>
  <c r="BT58" i="18" s="1"/>
  <c r="BT71" i="15"/>
  <c r="BT71" i="18" s="1"/>
  <c r="BT57" i="15"/>
  <c r="BT57" i="18" s="1"/>
  <c r="BT41" i="15"/>
  <c r="BT41" i="18" s="1"/>
  <c r="BT30" i="15"/>
  <c r="BT30" i="18" s="1"/>
  <c r="BT43" i="15"/>
  <c r="BT43" i="18" s="1"/>
  <c r="BT64" i="15"/>
  <c r="BT64" i="18" s="1"/>
  <c r="BT62" i="15"/>
  <c r="BT62" i="18" s="1"/>
  <c r="BT48" i="15"/>
  <c r="BT48" i="18" s="1"/>
  <c r="BT36" i="15"/>
  <c r="BT36" i="18" s="1"/>
  <c r="BT70" i="15"/>
  <c r="BT70" i="18" s="1"/>
  <c r="BT35" i="15"/>
  <c r="BT35" i="18" s="1"/>
  <c r="BT53" i="15"/>
  <c r="BT53" i="18" s="1"/>
  <c r="BT67" i="15"/>
  <c r="BT67" i="18" s="1"/>
  <c r="BT38" i="15"/>
  <c r="BT38" i="18" s="1"/>
  <c r="BT47" i="15"/>
  <c r="BT47" i="18" s="1"/>
  <c r="BT77" i="15"/>
  <c r="BT77" i="18" s="1"/>
  <c r="BT80" i="15"/>
  <c r="BT80" i="18" s="1"/>
  <c r="BT27" i="15"/>
  <c r="BT27" i="18" s="1"/>
  <c r="BT78" i="15"/>
  <c r="BT78" i="18" s="1"/>
  <c r="BT24" i="15"/>
  <c r="BT24" i="18" s="1"/>
  <c r="BT51" i="15"/>
  <c r="BT51" i="18" s="1"/>
  <c r="BT79" i="15"/>
  <c r="BT79" i="18" s="1"/>
  <c r="BT25" i="15"/>
  <c r="BT25" i="18" s="1"/>
  <c r="BT60" i="15"/>
  <c r="BT60" i="18" s="1"/>
  <c r="BT90" i="15"/>
  <c r="BT90" i="18" s="1"/>
  <c r="BT42" i="15"/>
  <c r="BT42" i="18" s="1"/>
  <c r="BT72" i="15"/>
  <c r="BT72" i="18" s="1"/>
  <c r="BT87" i="15"/>
  <c r="BT87" i="18" s="1"/>
  <c r="BT33" i="15"/>
  <c r="BT33" i="18" s="1"/>
  <c r="BT55" i="15"/>
  <c r="BT55" i="18" s="1"/>
  <c r="BT73" i="15"/>
  <c r="BT73" i="18" s="1"/>
  <c r="BT88" i="15"/>
  <c r="BT88" i="18" s="1"/>
  <c r="BT83" i="15"/>
  <c r="BT83" i="18" s="1"/>
  <c r="BT44" i="15"/>
  <c r="BT44" i="18" s="1"/>
  <c r="BT52" i="15"/>
  <c r="BT52" i="18" s="1"/>
  <c r="BT66" i="15"/>
  <c r="BT66" i="18" s="1"/>
  <c r="BT76" i="15"/>
  <c r="BT76" i="18" s="1"/>
  <c r="BT75" i="15"/>
  <c r="BT75" i="18" s="1"/>
  <c r="BT22" i="15"/>
  <c r="BT37" i="15"/>
  <c r="BT37" i="18" s="1"/>
  <c r="BT32" i="15"/>
  <c r="BT32" i="18" s="1"/>
  <c r="BT19" i="18"/>
  <c r="BV49" i="6"/>
  <c r="BT19" i="15"/>
  <c r="BU51" i="6"/>
  <c r="BT61" i="6"/>
  <c r="BT52" i="6"/>
  <c r="BS22" i="18"/>
  <c r="BS54" i="6"/>
  <c r="BS55" i="6" s="1"/>
  <c r="BR65" i="6"/>
  <c r="BR67" i="6" s="1"/>
  <c r="BW39" i="6"/>
  <c r="BX19" i="6"/>
  <c r="BU31" i="6" l="1"/>
  <c r="BU40" i="6" s="1"/>
  <c r="BV30" i="6"/>
  <c r="BV29" i="6"/>
  <c r="BS53" i="6"/>
  <c r="BS62" i="6"/>
  <c r="BU70" i="6"/>
  <c r="BU10" i="6"/>
  <c r="BV9" i="6" s="1"/>
  <c r="BU47" i="6"/>
  <c r="BT73" i="6"/>
  <c r="BT56" i="6"/>
  <c r="BU61" i="6"/>
  <c r="BU52" i="6"/>
  <c r="BU32" i="15"/>
  <c r="BU32" i="18" s="1"/>
  <c r="BU74" i="15"/>
  <c r="BU74" i="18" s="1"/>
  <c r="BU67" i="15"/>
  <c r="BU67" i="18" s="1"/>
  <c r="BU92" i="15"/>
  <c r="BU92" i="18" s="1"/>
  <c r="BU61" i="15"/>
  <c r="BU61" i="18" s="1"/>
  <c r="BU57" i="15"/>
  <c r="BU57" i="18" s="1"/>
  <c r="BU84" i="15"/>
  <c r="BU84" i="18" s="1"/>
  <c r="BU66" i="15"/>
  <c r="BU66" i="18" s="1"/>
  <c r="BU46" i="15"/>
  <c r="BU46" i="18" s="1"/>
  <c r="BU65" i="15"/>
  <c r="BU65" i="18" s="1"/>
  <c r="BU79" i="15"/>
  <c r="BU79" i="18" s="1"/>
  <c r="BU83" i="15"/>
  <c r="BU83" i="18" s="1"/>
  <c r="BU88" i="15"/>
  <c r="BU88" i="18" s="1"/>
  <c r="BU76" i="15"/>
  <c r="BU76" i="18" s="1"/>
  <c r="BU35" i="15"/>
  <c r="BU35" i="18" s="1"/>
  <c r="BU51" i="15"/>
  <c r="BU51" i="18" s="1"/>
  <c r="BU62" i="15"/>
  <c r="BU62" i="18" s="1"/>
  <c r="BU69" i="15"/>
  <c r="BU69" i="18" s="1"/>
  <c r="BT92" i="15"/>
  <c r="BT92" i="18" s="1"/>
  <c r="BU75" i="15"/>
  <c r="BU75" i="18" s="1"/>
  <c r="BU49" i="15"/>
  <c r="BU49" i="18" s="1"/>
  <c r="BU86" i="15"/>
  <c r="BU86" i="18" s="1"/>
  <c r="BU90" i="15"/>
  <c r="BU90" i="18" s="1"/>
  <c r="BU58" i="15"/>
  <c r="BU58" i="18" s="1"/>
  <c r="BU80" i="15"/>
  <c r="BU80" i="18" s="1"/>
  <c r="BU48" i="15"/>
  <c r="BU48" i="18" s="1"/>
  <c r="BU91" i="15"/>
  <c r="BU91" i="18" s="1"/>
  <c r="BU81" i="15"/>
  <c r="BU81" i="18" s="1"/>
  <c r="BU55" i="15"/>
  <c r="BU55" i="18" s="1"/>
  <c r="BU22" i="15"/>
  <c r="BU30" i="15"/>
  <c r="BU30" i="18" s="1"/>
  <c r="BU47" i="15"/>
  <c r="BU47" i="18" s="1"/>
  <c r="BU27" i="15"/>
  <c r="BU27" i="18" s="1"/>
  <c r="BU42" i="15"/>
  <c r="BU42" i="18" s="1"/>
  <c r="BU77" i="15"/>
  <c r="BU77" i="18" s="1"/>
  <c r="BU36" i="15"/>
  <c r="BU36" i="18" s="1"/>
  <c r="BU33" i="15"/>
  <c r="BU33" i="18" s="1"/>
  <c r="BU38" i="15"/>
  <c r="BU38" i="18" s="1"/>
  <c r="BU68" i="15"/>
  <c r="BU68" i="18" s="1"/>
  <c r="BU34" i="15"/>
  <c r="BU34" i="18" s="1"/>
  <c r="BU63" i="15"/>
  <c r="BU63" i="18" s="1"/>
  <c r="BU60" i="15"/>
  <c r="BU60" i="18" s="1"/>
  <c r="BU31" i="15"/>
  <c r="BU31" i="18" s="1"/>
  <c r="BU23" i="15"/>
  <c r="BU23" i="18" s="1"/>
  <c r="BU39" i="15"/>
  <c r="BU39" i="18" s="1"/>
  <c r="BU50" i="15"/>
  <c r="BU50" i="18" s="1"/>
  <c r="BU28" i="15"/>
  <c r="BU28" i="18" s="1"/>
  <c r="BU44" i="15"/>
  <c r="BU44" i="18" s="1"/>
  <c r="BU53" i="15"/>
  <c r="BU53" i="18" s="1"/>
  <c r="BU24" i="15"/>
  <c r="BU24" i="18" s="1"/>
  <c r="BU40" i="15"/>
  <c r="BU40" i="18" s="1"/>
  <c r="BU54" i="15"/>
  <c r="BU54" i="18" s="1"/>
  <c r="BU37" i="15"/>
  <c r="BU37" i="18" s="1"/>
  <c r="BU85" i="15"/>
  <c r="BU85" i="18" s="1"/>
  <c r="BU29" i="15"/>
  <c r="BU29" i="18" s="1"/>
  <c r="BU73" i="15"/>
  <c r="BU73" i="18" s="1"/>
  <c r="BU87" i="15"/>
  <c r="BU87" i="18" s="1"/>
  <c r="BU64" i="15"/>
  <c r="BU64" i="18" s="1"/>
  <c r="BU78" i="15"/>
  <c r="BU78" i="18" s="1"/>
  <c r="BU59" i="15"/>
  <c r="BU59" i="18" s="1"/>
  <c r="BU52" i="15"/>
  <c r="BU52" i="18" s="1"/>
  <c r="BU26" i="15"/>
  <c r="BU26" i="18" s="1"/>
  <c r="BU45" i="15"/>
  <c r="BU45" i="18" s="1"/>
  <c r="BU72" i="15"/>
  <c r="BU72" i="18" s="1"/>
  <c r="BU82" i="15"/>
  <c r="BU82" i="18" s="1"/>
  <c r="BU25" i="15"/>
  <c r="BU25" i="18" s="1"/>
  <c r="BU70" i="15"/>
  <c r="BU70" i="18" s="1"/>
  <c r="BU43" i="15"/>
  <c r="BU43" i="18" s="1"/>
  <c r="BU41" i="15"/>
  <c r="BU41" i="18" s="1"/>
  <c r="BU89" i="15"/>
  <c r="BU89" i="18" s="1"/>
  <c r="BU71" i="15"/>
  <c r="BU71" i="18" s="1"/>
  <c r="BU56" i="15"/>
  <c r="BU56" i="18" s="1"/>
  <c r="BU19" i="18"/>
  <c r="BU19" i="15"/>
  <c r="BV51" i="6"/>
  <c r="BW49" i="6"/>
  <c r="BQ20" i="14"/>
  <c r="BR75" i="6"/>
  <c r="BR72" i="6"/>
  <c r="BT22" i="18"/>
  <c r="BR71" i="6"/>
  <c r="BR74" i="6"/>
  <c r="BS65" i="6"/>
  <c r="BS67" i="6" s="1"/>
  <c r="BR68" i="6"/>
  <c r="BT54" i="6"/>
  <c r="BT55" i="6" s="1"/>
  <c r="BX39" i="6"/>
  <c r="BY19" i="6"/>
  <c r="BV31" i="6" l="1"/>
  <c r="BV40" i="6" s="1"/>
  <c r="BW29" i="6"/>
  <c r="BW30" i="6"/>
  <c r="BU73" i="6"/>
  <c r="BV47" i="6"/>
  <c r="BV70" i="6"/>
  <c r="BV10" i="6"/>
  <c r="BW9" i="6" s="1"/>
  <c r="BS68" i="6"/>
  <c r="BU56" i="6"/>
  <c r="BT53" i="6"/>
  <c r="BU22" i="18"/>
  <c r="BQ88" i="14"/>
  <c r="BR88" i="14" s="1"/>
  <c r="BS88" i="14" s="1"/>
  <c r="BT88" i="14" s="1"/>
  <c r="BU88" i="14" s="1"/>
  <c r="BV88" i="14" s="1"/>
  <c r="BW88" i="14" s="1"/>
  <c r="BX88" i="14" s="1"/>
  <c r="BY88" i="14" s="1"/>
  <c r="BZ88" i="14" s="1"/>
  <c r="CA88" i="14" s="1"/>
  <c r="CB88" i="14" s="1"/>
  <c r="CC88" i="14" s="1"/>
  <c r="CD88" i="14" s="1"/>
  <c r="CE88" i="14" s="1"/>
  <c r="CF88" i="14" s="1"/>
  <c r="CG88" i="14" s="1"/>
  <c r="CH88" i="14" s="1"/>
  <c r="CI88" i="14" s="1"/>
  <c r="CJ88" i="14" s="1"/>
  <c r="CK88" i="14" s="1"/>
  <c r="CL88" i="14" s="1"/>
  <c r="CM88" i="14" s="1"/>
  <c r="CN88" i="14" s="1"/>
  <c r="CO88" i="14" s="1"/>
  <c r="CP88" i="14" s="1"/>
  <c r="CQ88" i="14" s="1"/>
  <c r="CR88" i="14" s="1"/>
  <c r="CS88" i="14" s="1"/>
  <c r="CT88" i="14" s="1"/>
  <c r="CU88" i="14" s="1"/>
  <c r="CV88" i="14" s="1"/>
  <c r="CW88" i="14" s="1"/>
  <c r="BV19" i="15"/>
  <c r="BX49" i="6"/>
  <c r="BV19" i="18"/>
  <c r="BW51" i="6"/>
  <c r="BV52" i="6"/>
  <c r="BV61" i="6"/>
  <c r="BV87" i="15"/>
  <c r="BV87" i="18" s="1"/>
  <c r="BV22" i="15"/>
  <c r="BV61" i="15"/>
  <c r="BV61" i="18" s="1"/>
  <c r="BV69" i="15"/>
  <c r="BV69" i="18" s="1"/>
  <c r="BV38" i="15"/>
  <c r="BV38" i="18" s="1"/>
  <c r="BV27" i="15"/>
  <c r="BV27" i="18" s="1"/>
  <c r="BV68" i="15"/>
  <c r="BV68" i="18" s="1"/>
  <c r="BV75" i="15"/>
  <c r="BV75" i="18" s="1"/>
  <c r="BV74" i="15"/>
  <c r="BV74" i="18" s="1"/>
  <c r="BV83" i="15"/>
  <c r="BV83" i="18" s="1"/>
  <c r="BV47" i="15"/>
  <c r="BV47" i="18" s="1"/>
  <c r="BV33" i="15"/>
  <c r="BV33" i="18" s="1"/>
  <c r="BV46" i="15"/>
  <c r="BV46" i="18" s="1"/>
  <c r="BV79" i="15"/>
  <c r="BV79" i="18" s="1"/>
  <c r="BV35" i="15"/>
  <c r="BV35" i="18" s="1"/>
  <c r="BV66" i="15"/>
  <c r="BV66" i="18" s="1"/>
  <c r="BV49" i="15"/>
  <c r="BV49" i="18" s="1"/>
  <c r="BV64" i="15"/>
  <c r="BV64" i="18" s="1"/>
  <c r="BV48" i="15"/>
  <c r="BV48" i="18" s="1"/>
  <c r="BV37" i="15"/>
  <c r="BV37" i="18" s="1"/>
  <c r="BV77" i="15"/>
  <c r="BV77" i="18" s="1"/>
  <c r="BV57" i="15"/>
  <c r="BV57" i="18" s="1"/>
  <c r="BV88" i="15"/>
  <c r="BV88" i="18" s="1"/>
  <c r="BV65" i="15"/>
  <c r="BV65" i="18" s="1"/>
  <c r="BV23" i="15"/>
  <c r="BV23" i="18" s="1"/>
  <c r="BV67" i="15"/>
  <c r="BV67" i="18" s="1"/>
  <c r="BV80" i="15"/>
  <c r="BV80" i="18" s="1"/>
  <c r="BV39" i="15"/>
  <c r="BV39" i="18" s="1"/>
  <c r="BV82" i="15"/>
  <c r="BV82" i="18" s="1"/>
  <c r="BV92" i="15"/>
  <c r="BV92" i="18" s="1"/>
  <c r="BV32" i="15"/>
  <c r="BV32" i="18" s="1"/>
  <c r="BV90" i="15"/>
  <c r="BV90" i="18" s="1"/>
  <c r="BV63" i="15"/>
  <c r="BV63" i="18" s="1"/>
  <c r="BV76" i="15"/>
  <c r="BV76" i="18" s="1"/>
  <c r="BV85" i="15"/>
  <c r="BV85" i="18" s="1"/>
  <c r="BV72" i="15"/>
  <c r="BV72" i="18" s="1"/>
  <c r="BV93" i="15"/>
  <c r="BV93" i="18" s="1"/>
  <c r="BV43" i="15"/>
  <c r="BV43" i="18" s="1"/>
  <c r="BV54" i="15"/>
  <c r="BV54" i="18" s="1"/>
  <c r="BV44" i="15"/>
  <c r="BV44" i="18" s="1"/>
  <c r="BV89" i="15"/>
  <c r="BV89" i="18" s="1"/>
  <c r="BV53" i="15"/>
  <c r="BV53" i="18" s="1"/>
  <c r="BV91" i="15"/>
  <c r="BV91" i="18" s="1"/>
  <c r="BV62" i="15"/>
  <c r="BV62" i="18" s="1"/>
  <c r="BV29" i="15"/>
  <c r="BV29" i="18" s="1"/>
  <c r="BV45" i="15"/>
  <c r="BV45" i="18" s="1"/>
  <c r="BV42" i="15"/>
  <c r="BV42" i="18" s="1"/>
  <c r="BV71" i="15"/>
  <c r="BV71" i="18" s="1"/>
  <c r="BV31" i="15"/>
  <c r="BV31" i="18" s="1"/>
  <c r="BV56" i="15"/>
  <c r="BV56" i="18" s="1"/>
  <c r="BV40" i="15"/>
  <c r="BV40" i="18" s="1"/>
  <c r="BU93" i="15"/>
  <c r="BU93" i="18" s="1"/>
  <c r="BV52" i="15"/>
  <c r="BV52" i="18" s="1"/>
  <c r="BV60" i="15"/>
  <c r="BV60" i="18" s="1"/>
  <c r="BV51" i="15"/>
  <c r="BV51" i="18" s="1"/>
  <c r="BV58" i="15"/>
  <c r="BV58" i="18" s="1"/>
  <c r="BV73" i="15"/>
  <c r="BV73" i="18" s="1"/>
  <c r="BV28" i="15"/>
  <c r="BV28" i="18" s="1"/>
  <c r="BV41" i="15"/>
  <c r="BV41" i="18" s="1"/>
  <c r="BV59" i="15"/>
  <c r="BV59" i="18" s="1"/>
  <c r="BV30" i="15"/>
  <c r="BV30" i="18" s="1"/>
  <c r="BV34" i="15"/>
  <c r="BV34" i="18" s="1"/>
  <c r="BV24" i="15"/>
  <c r="BV24" i="18" s="1"/>
  <c r="BV81" i="15"/>
  <c r="BV81" i="18" s="1"/>
  <c r="BV78" i="15"/>
  <c r="BV78" i="18" s="1"/>
  <c r="BV55" i="15"/>
  <c r="BV55" i="18" s="1"/>
  <c r="BV86" i="15"/>
  <c r="BV86" i="18" s="1"/>
  <c r="BV70" i="15"/>
  <c r="BV70" i="18" s="1"/>
  <c r="BV26" i="15"/>
  <c r="BV26" i="18" s="1"/>
  <c r="BV36" i="15"/>
  <c r="BV36" i="18" s="1"/>
  <c r="BV50" i="15"/>
  <c r="BV50" i="18" s="1"/>
  <c r="BV84" i="15"/>
  <c r="BV84" i="18" s="1"/>
  <c r="BV25" i="15"/>
  <c r="BV25" i="18" s="1"/>
  <c r="BT65" i="6"/>
  <c r="BT62" i="6"/>
  <c r="BS74" i="6"/>
  <c r="BS71" i="6"/>
  <c r="BR20" i="14"/>
  <c r="BR89" i="14" s="1"/>
  <c r="BS89" i="14" s="1"/>
  <c r="BT89" i="14" s="1"/>
  <c r="BU89" i="14" s="1"/>
  <c r="BV89" i="14" s="1"/>
  <c r="BW89" i="14" s="1"/>
  <c r="BX89" i="14" s="1"/>
  <c r="BY89" i="14" s="1"/>
  <c r="BZ89" i="14" s="1"/>
  <c r="CA89" i="14" s="1"/>
  <c r="CB89" i="14" s="1"/>
  <c r="CC89" i="14" s="1"/>
  <c r="CD89" i="14" s="1"/>
  <c r="CE89" i="14" s="1"/>
  <c r="CF89" i="14" s="1"/>
  <c r="CG89" i="14" s="1"/>
  <c r="CH89" i="14" s="1"/>
  <c r="CI89" i="14" s="1"/>
  <c r="CJ89" i="14" s="1"/>
  <c r="CK89" i="14" s="1"/>
  <c r="CL89" i="14" s="1"/>
  <c r="CM89" i="14" s="1"/>
  <c r="CN89" i="14" s="1"/>
  <c r="CO89" i="14" s="1"/>
  <c r="CP89" i="14" s="1"/>
  <c r="CQ89" i="14" s="1"/>
  <c r="CR89" i="14" s="1"/>
  <c r="CS89" i="14" s="1"/>
  <c r="CT89" i="14" s="1"/>
  <c r="CU89" i="14" s="1"/>
  <c r="CV89" i="14" s="1"/>
  <c r="CW89" i="14" s="1"/>
  <c r="BS75" i="6"/>
  <c r="BS72" i="6"/>
  <c r="BU54" i="6"/>
  <c r="BU55" i="6" s="1"/>
  <c r="BY39" i="6"/>
  <c r="BZ19" i="6"/>
  <c r="BW31" i="6" l="1"/>
  <c r="BW40" i="6" s="1"/>
  <c r="BX30" i="6"/>
  <c r="BX29" i="6"/>
  <c r="BV73" i="6"/>
  <c r="BW10" i="6"/>
  <c r="BX9" i="6" s="1"/>
  <c r="BW70" i="6"/>
  <c r="BW47" i="6"/>
  <c r="BV54" i="6"/>
  <c r="BV55" i="6" s="1"/>
  <c r="BV22" i="18"/>
  <c r="BW52" i="6"/>
  <c r="BW61" i="6"/>
  <c r="BU65" i="6"/>
  <c r="BU67" i="6" s="1"/>
  <c r="BU62" i="6"/>
  <c r="BW19" i="15"/>
  <c r="BY49" i="6"/>
  <c r="BX51" i="6"/>
  <c r="BW19" i="18"/>
  <c r="BW55" i="15"/>
  <c r="BW55" i="18" s="1"/>
  <c r="BW59" i="15"/>
  <c r="BW59" i="18" s="1"/>
  <c r="BW26" i="15"/>
  <c r="BW26" i="18" s="1"/>
  <c r="BW46" i="15"/>
  <c r="BW46" i="18" s="1"/>
  <c r="BV94" i="15"/>
  <c r="BV94" i="18" s="1"/>
  <c r="BW92" i="15"/>
  <c r="BW92" i="18" s="1"/>
  <c r="BW82" i="15"/>
  <c r="BW82" i="18" s="1"/>
  <c r="BW93" i="15"/>
  <c r="BW93" i="18" s="1"/>
  <c r="BW27" i="15"/>
  <c r="BW27" i="18" s="1"/>
  <c r="BW23" i="15"/>
  <c r="BW23" i="18" s="1"/>
  <c r="BW84" i="15"/>
  <c r="BW84" i="18" s="1"/>
  <c r="BW94" i="15"/>
  <c r="BW94" i="18" s="1"/>
  <c r="BW89" i="15"/>
  <c r="BW89" i="18" s="1"/>
  <c r="BW58" i="15"/>
  <c r="BW58" i="18" s="1"/>
  <c r="BW53" i="15"/>
  <c r="BW53" i="18" s="1"/>
  <c r="BW41" i="15"/>
  <c r="BW41" i="18" s="1"/>
  <c r="BW86" i="15"/>
  <c r="BW86" i="18" s="1"/>
  <c r="BW24" i="15"/>
  <c r="BW24" i="18" s="1"/>
  <c r="BW72" i="15"/>
  <c r="BW72" i="18" s="1"/>
  <c r="BW78" i="15"/>
  <c r="BW78" i="18" s="1"/>
  <c r="BW44" i="15"/>
  <c r="BW44" i="18" s="1"/>
  <c r="BW36" i="15"/>
  <c r="BW36" i="18" s="1"/>
  <c r="BW32" i="15"/>
  <c r="BW32" i="18" s="1"/>
  <c r="BW77" i="15"/>
  <c r="BW77" i="18" s="1"/>
  <c r="BW35" i="15"/>
  <c r="BW35" i="18" s="1"/>
  <c r="BW85" i="15"/>
  <c r="BW85" i="18" s="1"/>
  <c r="BW51" i="15"/>
  <c r="BW51" i="18" s="1"/>
  <c r="BW45" i="15"/>
  <c r="BW45" i="18" s="1"/>
  <c r="BW48" i="15"/>
  <c r="BW48" i="18" s="1"/>
  <c r="BW56" i="15"/>
  <c r="BW56" i="18" s="1"/>
  <c r="BW73" i="15"/>
  <c r="BW73" i="18" s="1"/>
  <c r="BW67" i="15"/>
  <c r="BW67" i="18" s="1"/>
  <c r="BW40" i="15"/>
  <c r="BW40" i="18" s="1"/>
  <c r="BW47" i="15"/>
  <c r="BW47" i="18" s="1"/>
  <c r="BW71" i="15"/>
  <c r="BW71" i="18" s="1"/>
  <c r="BW49" i="15"/>
  <c r="BW49" i="18" s="1"/>
  <c r="BW64" i="15"/>
  <c r="BW64" i="18" s="1"/>
  <c r="BW91" i="15"/>
  <c r="BW91" i="18" s="1"/>
  <c r="BW90" i="15"/>
  <c r="BW90" i="18" s="1"/>
  <c r="BW31" i="15"/>
  <c r="BW31" i="18" s="1"/>
  <c r="BW87" i="15"/>
  <c r="BW87" i="18" s="1"/>
  <c r="BW63" i="15"/>
  <c r="BW63" i="18" s="1"/>
  <c r="BW25" i="15"/>
  <c r="BW25" i="18" s="1"/>
  <c r="BW28" i="15"/>
  <c r="BW28" i="18" s="1"/>
  <c r="BW33" i="15"/>
  <c r="BW33" i="18" s="1"/>
  <c r="BW69" i="15"/>
  <c r="BW69" i="18" s="1"/>
  <c r="BW81" i="15"/>
  <c r="BW81" i="18" s="1"/>
  <c r="BW42" i="15"/>
  <c r="BW42" i="18" s="1"/>
  <c r="BW66" i="15"/>
  <c r="BW66" i="18" s="1"/>
  <c r="BW57" i="15"/>
  <c r="BW57" i="18" s="1"/>
  <c r="BW75" i="15"/>
  <c r="BW75" i="18" s="1"/>
  <c r="BW70" i="15"/>
  <c r="BW70" i="18" s="1"/>
  <c r="BW61" i="15"/>
  <c r="BW61" i="18" s="1"/>
  <c r="BW50" i="15"/>
  <c r="BW50" i="18" s="1"/>
  <c r="BW60" i="15"/>
  <c r="BW60" i="18" s="1"/>
  <c r="BW80" i="15"/>
  <c r="BW80" i="18" s="1"/>
  <c r="BW62" i="15"/>
  <c r="BW62" i="18" s="1"/>
  <c r="BW54" i="15"/>
  <c r="BW54" i="18" s="1"/>
  <c r="BW74" i="15"/>
  <c r="BW74" i="18" s="1"/>
  <c r="BW22" i="15"/>
  <c r="BW83" i="15"/>
  <c r="BW83" i="18" s="1"/>
  <c r="BW34" i="15"/>
  <c r="BW34" i="18" s="1"/>
  <c r="BW30" i="15"/>
  <c r="BW30" i="18" s="1"/>
  <c r="BW43" i="15"/>
  <c r="BW43" i="18" s="1"/>
  <c r="BW39" i="15"/>
  <c r="BW39" i="18" s="1"/>
  <c r="BW52" i="15"/>
  <c r="BW52" i="18" s="1"/>
  <c r="BW76" i="15"/>
  <c r="BW76" i="18" s="1"/>
  <c r="BW38" i="15"/>
  <c r="BW38" i="18" s="1"/>
  <c r="BW88" i="15"/>
  <c r="BW88" i="18" s="1"/>
  <c r="BW29" i="15"/>
  <c r="BW29" i="18" s="1"/>
  <c r="BW68" i="15"/>
  <c r="BW68" i="18" s="1"/>
  <c r="BW37" i="15"/>
  <c r="BW37" i="18" s="1"/>
  <c r="BW79" i="15"/>
  <c r="BW79" i="18" s="1"/>
  <c r="BW65" i="15"/>
  <c r="BW65" i="18" s="1"/>
  <c r="BS20" i="14"/>
  <c r="BS90" i="14" s="1"/>
  <c r="BT90" i="14" s="1"/>
  <c r="BU90" i="14" s="1"/>
  <c r="BV90" i="14" s="1"/>
  <c r="BW90" i="14" s="1"/>
  <c r="BX90" i="14" s="1"/>
  <c r="BY90" i="14" s="1"/>
  <c r="BZ90" i="14" s="1"/>
  <c r="CA90" i="14" s="1"/>
  <c r="CB90" i="14" s="1"/>
  <c r="CC90" i="14" s="1"/>
  <c r="CD90" i="14" s="1"/>
  <c r="CE90" i="14" s="1"/>
  <c r="CF90" i="14" s="1"/>
  <c r="CG90" i="14" s="1"/>
  <c r="CH90" i="14" s="1"/>
  <c r="CI90" i="14" s="1"/>
  <c r="CJ90" i="14" s="1"/>
  <c r="CK90" i="14" s="1"/>
  <c r="CL90" i="14" s="1"/>
  <c r="CM90" i="14" s="1"/>
  <c r="CN90" i="14" s="1"/>
  <c r="CO90" i="14" s="1"/>
  <c r="CP90" i="14" s="1"/>
  <c r="CQ90" i="14" s="1"/>
  <c r="CR90" i="14" s="1"/>
  <c r="CS90" i="14" s="1"/>
  <c r="CT90" i="14" s="1"/>
  <c r="CU90" i="14" s="1"/>
  <c r="CV90" i="14" s="1"/>
  <c r="CW90" i="14" s="1"/>
  <c r="BT75" i="6"/>
  <c r="BT72" i="6"/>
  <c r="BU53" i="6"/>
  <c r="BT67" i="6"/>
  <c r="BV56" i="6"/>
  <c r="BZ39" i="6"/>
  <c r="CA19" i="6"/>
  <c r="BX31" i="6" l="1"/>
  <c r="BX40" i="6" s="1"/>
  <c r="BW73" i="6"/>
  <c r="BY29" i="6"/>
  <c r="BY30" i="6"/>
  <c r="BW56" i="6"/>
  <c r="BV65" i="6"/>
  <c r="BU20" i="14" s="1"/>
  <c r="BU92" i="14" s="1"/>
  <c r="BV92" i="14" s="1"/>
  <c r="BW92" i="14" s="1"/>
  <c r="BX92" i="14" s="1"/>
  <c r="BY92" i="14" s="1"/>
  <c r="BZ92" i="14" s="1"/>
  <c r="CA92" i="14" s="1"/>
  <c r="CB92" i="14" s="1"/>
  <c r="CC92" i="14" s="1"/>
  <c r="CD92" i="14" s="1"/>
  <c r="CE92" i="14" s="1"/>
  <c r="CF92" i="14" s="1"/>
  <c r="CG92" i="14" s="1"/>
  <c r="CH92" i="14" s="1"/>
  <c r="CI92" i="14" s="1"/>
  <c r="CJ92" i="14" s="1"/>
  <c r="CK92" i="14" s="1"/>
  <c r="CL92" i="14" s="1"/>
  <c r="CM92" i="14" s="1"/>
  <c r="CN92" i="14" s="1"/>
  <c r="CO92" i="14" s="1"/>
  <c r="CP92" i="14" s="1"/>
  <c r="CQ92" i="14" s="1"/>
  <c r="CR92" i="14" s="1"/>
  <c r="CS92" i="14" s="1"/>
  <c r="CT92" i="14" s="1"/>
  <c r="CU92" i="14" s="1"/>
  <c r="CV92" i="14" s="1"/>
  <c r="CW92" i="14" s="1"/>
  <c r="BV53" i="6"/>
  <c r="BV62" i="6"/>
  <c r="BX10" i="6"/>
  <c r="BY9" i="6" s="1"/>
  <c r="BX70" i="6"/>
  <c r="BX47" i="6"/>
  <c r="BW54" i="6"/>
  <c r="BW55" i="6" s="1"/>
  <c r="BU71" i="6"/>
  <c r="BU74" i="6"/>
  <c r="BT71" i="6"/>
  <c r="BT74" i="6"/>
  <c r="BT68" i="6"/>
  <c r="BU68" i="6" s="1"/>
  <c r="BX52" i="6"/>
  <c r="BX61" i="6"/>
  <c r="BY51" i="6"/>
  <c r="BX19" i="18"/>
  <c r="BZ49" i="6"/>
  <c r="BX19" i="15"/>
  <c r="BX61" i="15"/>
  <c r="BX61" i="18" s="1"/>
  <c r="BX92" i="15"/>
  <c r="BX92" i="18" s="1"/>
  <c r="BX68" i="15"/>
  <c r="BX68" i="18" s="1"/>
  <c r="BX37" i="15"/>
  <c r="BX37" i="18" s="1"/>
  <c r="BX39" i="15"/>
  <c r="BX39" i="18" s="1"/>
  <c r="BX87" i="15"/>
  <c r="BX87" i="18" s="1"/>
  <c r="BX42" i="15"/>
  <c r="BX42" i="18" s="1"/>
  <c r="BX58" i="15"/>
  <c r="BX58" i="18" s="1"/>
  <c r="BX67" i="15"/>
  <c r="BX67" i="18" s="1"/>
  <c r="BX62" i="15"/>
  <c r="BX62" i="18" s="1"/>
  <c r="BX40" i="15"/>
  <c r="BX40" i="18" s="1"/>
  <c r="BX43" i="15"/>
  <c r="BX43" i="18" s="1"/>
  <c r="BX70" i="15"/>
  <c r="BX70" i="18" s="1"/>
  <c r="BX49" i="15"/>
  <c r="BX49" i="18" s="1"/>
  <c r="BX78" i="15"/>
  <c r="BX78" i="18" s="1"/>
  <c r="BX53" i="15"/>
  <c r="BX53" i="18" s="1"/>
  <c r="BX36" i="15"/>
  <c r="BX36" i="18" s="1"/>
  <c r="BX48" i="15"/>
  <c r="BX48" i="18" s="1"/>
  <c r="BX29" i="15"/>
  <c r="BX29" i="18" s="1"/>
  <c r="BX55" i="15"/>
  <c r="BX55" i="18" s="1"/>
  <c r="BX41" i="15"/>
  <c r="BX41" i="18" s="1"/>
  <c r="BX65" i="15"/>
  <c r="BX65" i="18" s="1"/>
  <c r="BX32" i="15"/>
  <c r="BX32" i="18" s="1"/>
  <c r="BX77" i="15"/>
  <c r="BX77" i="18" s="1"/>
  <c r="BX83" i="15"/>
  <c r="BX83" i="18" s="1"/>
  <c r="BX28" i="15"/>
  <c r="BX28" i="18" s="1"/>
  <c r="BX52" i="15"/>
  <c r="BX52" i="18" s="1"/>
  <c r="BX45" i="15"/>
  <c r="BX45" i="18" s="1"/>
  <c r="BX73" i="15"/>
  <c r="BX73" i="18" s="1"/>
  <c r="BX94" i="15"/>
  <c r="BX94" i="18" s="1"/>
  <c r="BX35" i="15"/>
  <c r="BX35" i="18" s="1"/>
  <c r="BX26" i="15"/>
  <c r="BX26" i="18" s="1"/>
  <c r="BX90" i="15"/>
  <c r="BX90" i="18" s="1"/>
  <c r="BX24" i="15"/>
  <c r="BX24" i="18" s="1"/>
  <c r="BX47" i="15"/>
  <c r="BX47" i="18" s="1"/>
  <c r="BX38" i="15"/>
  <c r="BX38" i="18" s="1"/>
  <c r="BX79" i="15"/>
  <c r="BX79" i="18" s="1"/>
  <c r="BX51" i="15"/>
  <c r="BX51" i="18" s="1"/>
  <c r="BX72" i="15"/>
  <c r="BX72" i="18" s="1"/>
  <c r="BX89" i="15"/>
  <c r="BX89" i="18" s="1"/>
  <c r="BX91" i="15"/>
  <c r="BX91" i="18" s="1"/>
  <c r="BX69" i="15"/>
  <c r="BX69" i="18" s="1"/>
  <c r="BX34" i="15"/>
  <c r="BX34" i="18" s="1"/>
  <c r="BX80" i="15"/>
  <c r="BX80" i="18" s="1"/>
  <c r="BX84" i="15"/>
  <c r="BX84" i="18" s="1"/>
  <c r="BX93" i="15"/>
  <c r="BX93" i="18" s="1"/>
  <c r="BX57" i="15"/>
  <c r="BX57" i="18" s="1"/>
  <c r="BX63" i="15"/>
  <c r="BX63" i="18" s="1"/>
  <c r="BX74" i="15"/>
  <c r="BX74" i="18" s="1"/>
  <c r="BW95" i="15"/>
  <c r="BW95" i="18" s="1"/>
  <c r="BX25" i="15"/>
  <c r="BX25" i="18" s="1"/>
  <c r="BX23" i="15"/>
  <c r="BX23" i="18" s="1"/>
  <c r="BX44" i="15"/>
  <c r="BX44" i="18" s="1"/>
  <c r="BX46" i="15"/>
  <c r="BX46" i="18" s="1"/>
  <c r="BX60" i="15"/>
  <c r="BX60" i="18" s="1"/>
  <c r="BX71" i="15"/>
  <c r="BX71" i="18" s="1"/>
  <c r="BX59" i="15"/>
  <c r="BX59" i="18" s="1"/>
  <c r="BX81" i="15"/>
  <c r="BX81" i="18" s="1"/>
  <c r="BX88" i="15"/>
  <c r="BX88" i="18" s="1"/>
  <c r="BX86" i="15"/>
  <c r="BX86" i="18" s="1"/>
  <c r="BX54" i="15"/>
  <c r="BX54" i="18" s="1"/>
  <c r="BX31" i="15"/>
  <c r="BX31" i="18" s="1"/>
  <c r="BX95" i="15"/>
  <c r="BX95" i="18" s="1"/>
  <c r="BX50" i="15"/>
  <c r="BX50" i="18" s="1"/>
  <c r="BX56" i="15"/>
  <c r="BX56" i="18" s="1"/>
  <c r="BX22" i="15"/>
  <c r="BX75" i="15"/>
  <c r="BX75" i="18" s="1"/>
  <c r="BX82" i="15"/>
  <c r="BX82" i="18" s="1"/>
  <c r="BX30" i="15"/>
  <c r="BX30" i="18" s="1"/>
  <c r="BX33" i="15"/>
  <c r="BX33" i="18" s="1"/>
  <c r="BX85" i="15"/>
  <c r="BX85" i="18" s="1"/>
  <c r="BX76" i="15"/>
  <c r="BX76" i="18" s="1"/>
  <c r="BX66" i="15"/>
  <c r="BX66" i="18" s="1"/>
  <c r="BX27" i="15"/>
  <c r="BX27" i="18" s="1"/>
  <c r="BX64" i="15"/>
  <c r="BX64" i="18" s="1"/>
  <c r="BW22" i="18"/>
  <c r="BU75" i="6"/>
  <c r="BT20" i="14"/>
  <c r="BT91" i="14" s="1"/>
  <c r="BU91" i="14" s="1"/>
  <c r="BV91" i="14" s="1"/>
  <c r="BW91" i="14" s="1"/>
  <c r="BX91" i="14" s="1"/>
  <c r="BY91" i="14" s="1"/>
  <c r="BZ91" i="14" s="1"/>
  <c r="CA91" i="14" s="1"/>
  <c r="CB91" i="14" s="1"/>
  <c r="CC91" i="14" s="1"/>
  <c r="CD91" i="14" s="1"/>
  <c r="CE91" i="14" s="1"/>
  <c r="CF91" i="14" s="1"/>
  <c r="CG91" i="14" s="1"/>
  <c r="CH91" i="14" s="1"/>
  <c r="CI91" i="14" s="1"/>
  <c r="CJ91" i="14" s="1"/>
  <c r="CK91" i="14" s="1"/>
  <c r="CL91" i="14" s="1"/>
  <c r="CM91" i="14" s="1"/>
  <c r="CN91" i="14" s="1"/>
  <c r="CO91" i="14" s="1"/>
  <c r="CP91" i="14" s="1"/>
  <c r="CQ91" i="14" s="1"/>
  <c r="CR91" i="14" s="1"/>
  <c r="CS91" i="14" s="1"/>
  <c r="CT91" i="14" s="1"/>
  <c r="CU91" i="14" s="1"/>
  <c r="CV91" i="14" s="1"/>
  <c r="CW91" i="14" s="1"/>
  <c r="BU72" i="6"/>
  <c r="CA39" i="6"/>
  <c r="CB19" i="6"/>
  <c r="BY31" i="6" l="1"/>
  <c r="BY40" i="6" s="1"/>
  <c r="BZ29" i="6"/>
  <c r="BZ30" i="6"/>
  <c r="BV72" i="6"/>
  <c r="BV75" i="6"/>
  <c r="BW65" i="6"/>
  <c r="BW75" i="6" s="1"/>
  <c r="BX54" i="6"/>
  <c r="BX55" i="6" s="1"/>
  <c r="BY10" i="6"/>
  <c r="BZ9" i="6" s="1"/>
  <c r="BY70" i="6"/>
  <c r="BY47" i="6"/>
  <c r="BX73" i="6"/>
  <c r="BW62" i="6"/>
  <c r="BW53" i="6"/>
  <c r="BZ51" i="6"/>
  <c r="CA49" i="6"/>
  <c r="BY19" i="15"/>
  <c r="BY19" i="18"/>
  <c r="BY61" i="6"/>
  <c r="BY52" i="6"/>
  <c r="BV66" i="6"/>
  <c r="BV67" i="6" s="1"/>
  <c r="BV68" i="6" s="1"/>
  <c r="BX22" i="18"/>
  <c r="BX56" i="6"/>
  <c r="BY56" i="15"/>
  <c r="BY56" i="18" s="1"/>
  <c r="BY81" i="15"/>
  <c r="BY81" i="18" s="1"/>
  <c r="BY60" i="15"/>
  <c r="BY60" i="18" s="1"/>
  <c r="BY32" i="15"/>
  <c r="BY32" i="18" s="1"/>
  <c r="BY41" i="15"/>
  <c r="BY41" i="18" s="1"/>
  <c r="BY50" i="15"/>
  <c r="BY50" i="18" s="1"/>
  <c r="BY86" i="15"/>
  <c r="BY86" i="18" s="1"/>
  <c r="BY84" i="15"/>
  <c r="BY84" i="18" s="1"/>
  <c r="BY47" i="15"/>
  <c r="BY47" i="18" s="1"/>
  <c r="BY92" i="15"/>
  <c r="BY92" i="18" s="1"/>
  <c r="BY66" i="15"/>
  <c r="BY66" i="18" s="1"/>
  <c r="BY96" i="15"/>
  <c r="BY96" i="18" s="1"/>
  <c r="BY31" i="15"/>
  <c r="BY31" i="18" s="1"/>
  <c r="BY75" i="15"/>
  <c r="BY75" i="18" s="1"/>
  <c r="BY52" i="15"/>
  <c r="BY52" i="18" s="1"/>
  <c r="BY24" i="15"/>
  <c r="BY24" i="18" s="1"/>
  <c r="BY54" i="15"/>
  <c r="BY54" i="18" s="1"/>
  <c r="BY44" i="15"/>
  <c r="BY44" i="18" s="1"/>
  <c r="BY43" i="15"/>
  <c r="BY43" i="18" s="1"/>
  <c r="BX96" i="15"/>
  <c r="BX96" i="18" s="1"/>
  <c r="BY53" i="15"/>
  <c r="BY53" i="18" s="1"/>
  <c r="BY37" i="15"/>
  <c r="BY37" i="18" s="1"/>
  <c r="BY22" i="15"/>
  <c r="BY48" i="15"/>
  <c r="BY48" i="18" s="1"/>
  <c r="BY45" i="15"/>
  <c r="BY45" i="18" s="1"/>
  <c r="BY70" i="15"/>
  <c r="BY70" i="18" s="1"/>
  <c r="BY87" i="15"/>
  <c r="BY87" i="18" s="1"/>
  <c r="BY49" i="15"/>
  <c r="BY49" i="18" s="1"/>
  <c r="BY25" i="15"/>
  <c r="BY25" i="18" s="1"/>
  <c r="BY76" i="15"/>
  <c r="BY76" i="18" s="1"/>
  <c r="BY29" i="15"/>
  <c r="BY29" i="18" s="1"/>
  <c r="BY38" i="15"/>
  <c r="BY38" i="18" s="1"/>
  <c r="BY77" i="15"/>
  <c r="BY77" i="18" s="1"/>
  <c r="BY39" i="15"/>
  <c r="BY39" i="18" s="1"/>
  <c r="BY79" i="15"/>
  <c r="BY79" i="18" s="1"/>
  <c r="BY83" i="15"/>
  <c r="BY83" i="18" s="1"/>
  <c r="BY68" i="15"/>
  <c r="BY68" i="18" s="1"/>
  <c r="BY90" i="15"/>
  <c r="BY90" i="18" s="1"/>
  <c r="BY36" i="15"/>
  <c r="BY36" i="18" s="1"/>
  <c r="BY93" i="15"/>
  <c r="BY93" i="18" s="1"/>
  <c r="BY42" i="15"/>
  <c r="BY42" i="18" s="1"/>
  <c r="BY46" i="15"/>
  <c r="BY46" i="18" s="1"/>
  <c r="BY64" i="15"/>
  <c r="BY64" i="18" s="1"/>
  <c r="BY33" i="15"/>
  <c r="BY33" i="18" s="1"/>
  <c r="BY88" i="15"/>
  <c r="BY88" i="18" s="1"/>
  <c r="BY63" i="15"/>
  <c r="BY63" i="18" s="1"/>
  <c r="BY82" i="15"/>
  <c r="BY82" i="18" s="1"/>
  <c r="BY30" i="15"/>
  <c r="BY30" i="18" s="1"/>
  <c r="BY23" i="15"/>
  <c r="BY23" i="18" s="1"/>
  <c r="BY35" i="15"/>
  <c r="BY35" i="18" s="1"/>
  <c r="BY73" i="15"/>
  <c r="BY73" i="18" s="1"/>
  <c r="BY61" i="15"/>
  <c r="BY61" i="18" s="1"/>
  <c r="BY72" i="15"/>
  <c r="BY72" i="18" s="1"/>
  <c r="BY58" i="15"/>
  <c r="BY58" i="18" s="1"/>
  <c r="BY62" i="15"/>
  <c r="BY62" i="18" s="1"/>
  <c r="BY27" i="15"/>
  <c r="BY27" i="18" s="1"/>
  <c r="BY95" i="15"/>
  <c r="BY95" i="18" s="1"/>
  <c r="BY69" i="15"/>
  <c r="BY69" i="18" s="1"/>
  <c r="BY89" i="15"/>
  <c r="BY89" i="18" s="1"/>
  <c r="BY51" i="15"/>
  <c r="BY51" i="18" s="1"/>
  <c r="BY74" i="15"/>
  <c r="BY74" i="18" s="1"/>
  <c r="BY59" i="15"/>
  <c r="BY59" i="18" s="1"/>
  <c r="BY34" i="15"/>
  <c r="BY34" i="18" s="1"/>
  <c r="BY65" i="15"/>
  <c r="BY65" i="18" s="1"/>
  <c r="BY55" i="15"/>
  <c r="BY55" i="18" s="1"/>
  <c r="BY91" i="15"/>
  <c r="BY91" i="18" s="1"/>
  <c r="BY78" i="15"/>
  <c r="BY78" i="18" s="1"/>
  <c r="BY67" i="15"/>
  <c r="BY67" i="18" s="1"/>
  <c r="BY28" i="15"/>
  <c r="BY28" i="18" s="1"/>
  <c r="BY71" i="15"/>
  <c r="BY71" i="18" s="1"/>
  <c r="BY57" i="15"/>
  <c r="BY57" i="18" s="1"/>
  <c r="BY40" i="15"/>
  <c r="BY40" i="18" s="1"/>
  <c r="BY85" i="15"/>
  <c r="BY85" i="18" s="1"/>
  <c r="BY26" i="15"/>
  <c r="BY26" i="18" s="1"/>
  <c r="BY94" i="15"/>
  <c r="BY94" i="18" s="1"/>
  <c r="BY80" i="15"/>
  <c r="BY80" i="18" s="1"/>
  <c r="CB39" i="6"/>
  <c r="CC19" i="6"/>
  <c r="BZ31" i="6" l="1"/>
  <c r="BZ40" i="6" s="1"/>
  <c r="BY73" i="6"/>
  <c r="CA29" i="6"/>
  <c r="CA30" i="6"/>
  <c r="BW72" i="6"/>
  <c r="BX65" i="6"/>
  <c r="BW20" i="14" s="1"/>
  <c r="BX53" i="6"/>
  <c r="BX62" i="6"/>
  <c r="BW67" i="6"/>
  <c r="BW68" i="6" s="1"/>
  <c r="BV20" i="14"/>
  <c r="BV93" i="14" s="1"/>
  <c r="BW93" i="14" s="1"/>
  <c r="BX93" i="14" s="1"/>
  <c r="BY93" i="14" s="1"/>
  <c r="BZ93" i="14" s="1"/>
  <c r="CA93" i="14" s="1"/>
  <c r="CB93" i="14" s="1"/>
  <c r="CC93" i="14" s="1"/>
  <c r="CD93" i="14" s="1"/>
  <c r="CE93" i="14" s="1"/>
  <c r="CF93" i="14" s="1"/>
  <c r="CG93" i="14" s="1"/>
  <c r="CH93" i="14" s="1"/>
  <c r="CI93" i="14" s="1"/>
  <c r="CJ93" i="14" s="1"/>
  <c r="CK93" i="14" s="1"/>
  <c r="CL93" i="14" s="1"/>
  <c r="CM93" i="14" s="1"/>
  <c r="CN93" i="14" s="1"/>
  <c r="CO93" i="14" s="1"/>
  <c r="CP93" i="14" s="1"/>
  <c r="CQ93" i="14" s="1"/>
  <c r="CR93" i="14" s="1"/>
  <c r="CS93" i="14" s="1"/>
  <c r="CT93" i="14" s="1"/>
  <c r="CU93" i="14" s="1"/>
  <c r="CV93" i="14" s="1"/>
  <c r="CW93" i="14" s="1"/>
  <c r="BZ10" i="6"/>
  <c r="CA9" i="6" s="1"/>
  <c r="BZ70" i="6"/>
  <c r="BZ47" i="6"/>
  <c r="BY54" i="6"/>
  <c r="BY55" i="6" s="1"/>
  <c r="BY56" i="6"/>
  <c r="BY22" i="18"/>
  <c r="BV71" i="6"/>
  <c r="BV74" i="6"/>
  <c r="BZ29" i="15"/>
  <c r="BZ29" i="18" s="1"/>
  <c r="BZ97" i="15"/>
  <c r="BZ97" i="18" s="1"/>
  <c r="BZ62" i="15"/>
  <c r="BZ62" i="18" s="1"/>
  <c r="BZ96" i="15"/>
  <c r="BZ96" i="18" s="1"/>
  <c r="BZ24" i="15"/>
  <c r="BZ24" i="18" s="1"/>
  <c r="BZ63" i="15"/>
  <c r="BZ63" i="18" s="1"/>
  <c r="BZ67" i="15"/>
  <c r="BZ67" i="18" s="1"/>
  <c r="BZ95" i="15"/>
  <c r="BZ95" i="18" s="1"/>
  <c r="BZ89" i="15"/>
  <c r="BZ89" i="18" s="1"/>
  <c r="BZ65" i="15"/>
  <c r="BZ65" i="18" s="1"/>
  <c r="BZ83" i="15"/>
  <c r="BZ83" i="18" s="1"/>
  <c r="BZ76" i="15"/>
  <c r="BZ76" i="18" s="1"/>
  <c r="BZ50" i="15"/>
  <c r="BZ50" i="18" s="1"/>
  <c r="BZ85" i="15"/>
  <c r="BZ85" i="18" s="1"/>
  <c r="BZ87" i="15"/>
  <c r="BZ87" i="18" s="1"/>
  <c r="BZ52" i="15"/>
  <c r="BZ52" i="18" s="1"/>
  <c r="BZ59" i="15"/>
  <c r="BZ59" i="18" s="1"/>
  <c r="BZ70" i="15"/>
  <c r="BZ70" i="18" s="1"/>
  <c r="BZ73" i="15"/>
  <c r="BZ73" i="18" s="1"/>
  <c r="BZ91" i="15"/>
  <c r="BZ91" i="18" s="1"/>
  <c r="BZ44" i="15"/>
  <c r="BZ44" i="18" s="1"/>
  <c r="BZ53" i="15"/>
  <c r="BZ53" i="18" s="1"/>
  <c r="BZ58" i="15"/>
  <c r="BZ58" i="18" s="1"/>
  <c r="BZ22" i="15"/>
  <c r="BZ61" i="15"/>
  <c r="BZ61" i="18" s="1"/>
  <c r="BZ88" i="15"/>
  <c r="BZ88" i="18" s="1"/>
  <c r="BZ47" i="15"/>
  <c r="BZ47" i="18" s="1"/>
  <c r="BZ23" i="15"/>
  <c r="BZ23" i="18" s="1"/>
  <c r="BZ66" i="15"/>
  <c r="BZ66" i="18" s="1"/>
  <c r="BZ94" i="15"/>
  <c r="BZ94" i="18" s="1"/>
  <c r="BZ43" i="15"/>
  <c r="BZ43" i="18" s="1"/>
  <c r="BZ84" i="15"/>
  <c r="BZ84" i="18" s="1"/>
  <c r="BZ75" i="15"/>
  <c r="BZ75" i="18" s="1"/>
  <c r="BZ77" i="15"/>
  <c r="BZ77" i="18" s="1"/>
  <c r="BZ55" i="15"/>
  <c r="BZ55" i="18" s="1"/>
  <c r="BZ28" i="15"/>
  <c r="BZ28" i="18" s="1"/>
  <c r="BZ36" i="15"/>
  <c r="BZ36" i="18" s="1"/>
  <c r="BZ40" i="15"/>
  <c r="BZ40" i="18" s="1"/>
  <c r="BZ57" i="15"/>
  <c r="BZ57" i="18" s="1"/>
  <c r="BZ46" i="15"/>
  <c r="BZ46" i="18" s="1"/>
  <c r="BZ49" i="15"/>
  <c r="BZ49" i="18" s="1"/>
  <c r="BZ74" i="15"/>
  <c r="BZ74" i="18" s="1"/>
  <c r="BZ81" i="15"/>
  <c r="BZ81" i="18" s="1"/>
  <c r="BZ31" i="15"/>
  <c r="BZ31" i="18" s="1"/>
  <c r="BZ27" i="15"/>
  <c r="BZ27" i="18" s="1"/>
  <c r="BZ60" i="15"/>
  <c r="BZ60" i="18" s="1"/>
  <c r="BZ34" i="15"/>
  <c r="BZ34" i="18" s="1"/>
  <c r="BZ38" i="15"/>
  <c r="BZ38" i="18" s="1"/>
  <c r="BZ41" i="15"/>
  <c r="BZ41" i="18" s="1"/>
  <c r="BZ39" i="15"/>
  <c r="BZ39" i="18" s="1"/>
  <c r="BZ72" i="15"/>
  <c r="BZ72" i="18" s="1"/>
  <c r="BZ86" i="15"/>
  <c r="BZ86" i="18" s="1"/>
  <c r="BZ54" i="15"/>
  <c r="BZ54" i="18" s="1"/>
  <c r="BZ45" i="15"/>
  <c r="BZ45" i="18" s="1"/>
  <c r="BZ78" i="15"/>
  <c r="BZ78" i="18" s="1"/>
  <c r="BZ32" i="15"/>
  <c r="BZ32" i="18" s="1"/>
  <c r="BZ35" i="15"/>
  <c r="BZ35" i="18" s="1"/>
  <c r="BZ56" i="15"/>
  <c r="BZ56" i="18" s="1"/>
  <c r="BZ90" i="15"/>
  <c r="BZ90" i="18" s="1"/>
  <c r="BZ71" i="15"/>
  <c r="BZ71" i="18" s="1"/>
  <c r="BZ25" i="15"/>
  <c r="BZ25" i="18" s="1"/>
  <c r="BZ51" i="15"/>
  <c r="BZ51" i="18" s="1"/>
  <c r="BZ93" i="15"/>
  <c r="BZ93" i="18" s="1"/>
  <c r="BY97" i="15"/>
  <c r="BY97" i="18" s="1"/>
  <c r="BZ48" i="15"/>
  <c r="BZ48" i="18" s="1"/>
  <c r="BZ92" i="15"/>
  <c r="BZ92" i="18" s="1"/>
  <c r="BZ37" i="15"/>
  <c r="BZ37" i="18" s="1"/>
  <c r="BZ68" i="15"/>
  <c r="BZ68" i="18" s="1"/>
  <c r="BZ26" i="15"/>
  <c r="BZ26" i="18" s="1"/>
  <c r="BZ82" i="15"/>
  <c r="BZ82" i="18" s="1"/>
  <c r="BZ80" i="15"/>
  <c r="BZ80" i="18" s="1"/>
  <c r="BZ69" i="15"/>
  <c r="BZ69" i="18" s="1"/>
  <c r="BZ33" i="15"/>
  <c r="BZ33" i="18" s="1"/>
  <c r="BZ30" i="15"/>
  <c r="BZ30" i="18" s="1"/>
  <c r="BZ64" i="15"/>
  <c r="BZ64" i="18" s="1"/>
  <c r="BZ42" i="15"/>
  <c r="BZ42" i="18" s="1"/>
  <c r="BZ79" i="15"/>
  <c r="BZ79" i="18" s="1"/>
  <c r="BZ19" i="15"/>
  <c r="CB49" i="6"/>
  <c r="BZ19" i="18"/>
  <c r="CA51" i="6"/>
  <c r="BZ52" i="6"/>
  <c r="BZ61" i="6"/>
  <c r="CC39" i="6"/>
  <c r="CD19" i="6"/>
  <c r="CA31" i="6" l="1"/>
  <c r="CA40" i="6" s="1"/>
  <c r="CB30" i="6"/>
  <c r="CB29" i="6"/>
  <c r="BW74" i="6"/>
  <c r="BW71" i="6"/>
  <c r="BX67" i="6"/>
  <c r="BX68" i="6" s="1"/>
  <c r="BX75" i="6"/>
  <c r="BX72" i="6"/>
  <c r="CA47" i="6"/>
  <c r="CA10" i="6"/>
  <c r="CB9" i="6" s="1"/>
  <c r="CA70" i="6"/>
  <c r="BZ73" i="6"/>
  <c r="BY62" i="6"/>
  <c r="CB51" i="6"/>
  <c r="CA19" i="15"/>
  <c r="CA19" i="18"/>
  <c r="CC49" i="6"/>
  <c r="CA47" i="15"/>
  <c r="CA47" i="18" s="1"/>
  <c r="CA79" i="15"/>
  <c r="CA79" i="18" s="1"/>
  <c r="CA40" i="15"/>
  <c r="CA40" i="18" s="1"/>
  <c r="CA44" i="15"/>
  <c r="CA44" i="18" s="1"/>
  <c r="CA73" i="15"/>
  <c r="CA73" i="18" s="1"/>
  <c r="CA77" i="15"/>
  <c r="CA77" i="18" s="1"/>
  <c r="CA58" i="15"/>
  <c r="CA58" i="18" s="1"/>
  <c r="CA87" i="15"/>
  <c r="CA87" i="18" s="1"/>
  <c r="CA25" i="15"/>
  <c r="CA25" i="18" s="1"/>
  <c r="CA22" i="15"/>
  <c r="CA32" i="15"/>
  <c r="CA32" i="18" s="1"/>
  <c r="CA50" i="15"/>
  <c r="CA50" i="18" s="1"/>
  <c r="CA61" i="15"/>
  <c r="CA61" i="18" s="1"/>
  <c r="CA93" i="15"/>
  <c r="CA93" i="18" s="1"/>
  <c r="CA83" i="15"/>
  <c r="CA83" i="18" s="1"/>
  <c r="CA88" i="15"/>
  <c r="CA88" i="18" s="1"/>
  <c r="CA71" i="15"/>
  <c r="CA71" i="18" s="1"/>
  <c r="CA66" i="15"/>
  <c r="CA66" i="18" s="1"/>
  <c r="CA53" i="15"/>
  <c r="CA53" i="18" s="1"/>
  <c r="CA97" i="15"/>
  <c r="CA97" i="18" s="1"/>
  <c r="CA60" i="15"/>
  <c r="CA60" i="18" s="1"/>
  <c r="CA90" i="15"/>
  <c r="CA90" i="18" s="1"/>
  <c r="CA28" i="15"/>
  <c r="CA28" i="18" s="1"/>
  <c r="CA35" i="15"/>
  <c r="CA35" i="18" s="1"/>
  <c r="CA30" i="15"/>
  <c r="CA30" i="18" s="1"/>
  <c r="CA37" i="15"/>
  <c r="CA37" i="18" s="1"/>
  <c r="CA68" i="15"/>
  <c r="CA68" i="18" s="1"/>
  <c r="CA80" i="15"/>
  <c r="CA80" i="18" s="1"/>
  <c r="CA59" i="15"/>
  <c r="CA59" i="18" s="1"/>
  <c r="CA92" i="15"/>
  <c r="CA92" i="18" s="1"/>
  <c r="CA55" i="15"/>
  <c r="CA55" i="18" s="1"/>
  <c r="CA78" i="15"/>
  <c r="CA78" i="18" s="1"/>
  <c r="CA43" i="15"/>
  <c r="CA43" i="18" s="1"/>
  <c r="CA57" i="15"/>
  <c r="CA57" i="18" s="1"/>
  <c r="CA86" i="15"/>
  <c r="CA86" i="18" s="1"/>
  <c r="CA56" i="15"/>
  <c r="CA56" i="18" s="1"/>
  <c r="CA64" i="15"/>
  <c r="CA64" i="18" s="1"/>
  <c r="CA82" i="15"/>
  <c r="CA82" i="18" s="1"/>
  <c r="CA95" i="15"/>
  <c r="CA95" i="18" s="1"/>
  <c r="CA29" i="15"/>
  <c r="CA29" i="18" s="1"/>
  <c r="CA46" i="15"/>
  <c r="CA46" i="18" s="1"/>
  <c r="CA63" i="15"/>
  <c r="CA63" i="18" s="1"/>
  <c r="CA41" i="15"/>
  <c r="CA41" i="18" s="1"/>
  <c r="CA70" i="15"/>
  <c r="CA70" i="18" s="1"/>
  <c r="CA36" i="15"/>
  <c r="CA36" i="18" s="1"/>
  <c r="CA54" i="15"/>
  <c r="CA54" i="18" s="1"/>
  <c r="CA34" i="15"/>
  <c r="CA34" i="18" s="1"/>
  <c r="CA69" i="15"/>
  <c r="CA69" i="18" s="1"/>
  <c r="CA31" i="15"/>
  <c r="CA31" i="18" s="1"/>
  <c r="CA49" i="15"/>
  <c r="CA49" i="18" s="1"/>
  <c r="CA85" i="15"/>
  <c r="CA85" i="18" s="1"/>
  <c r="CA62" i="15"/>
  <c r="CA62" i="18" s="1"/>
  <c r="CA45" i="15"/>
  <c r="CA45" i="18" s="1"/>
  <c r="CA65" i="15"/>
  <c r="CA65" i="18" s="1"/>
  <c r="CA24" i="15"/>
  <c r="CA24" i="18" s="1"/>
  <c r="CA75" i="15"/>
  <c r="CA75" i="18" s="1"/>
  <c r="CA42" i="15"/>
  <c r="CA42" i="18" s="1"/>
  <c r="CA94" i="15"/>
  <c r="CA94" i="18" s="1"/>
  <c r="CA26" i="15"/>
  <c r="CA26" i="18" s="1"/>
  <c r="CA51" i="15"/>
  <c r="CA51" i="18" s="1"/>
  <c r="CA52" i="15"/>
  <c r="CA52" i="18" s="1"/>
  <c r="BZ98" i="15"/>
  <c r="BZ98" i="18" s="1"/>
  <c r="CA96" i="15"/>
  <c r="CA96" i="18" s="1"/>
  <c r="CA67" i="15"/>
  <c r="CA67" i="18" s="1"/>
  <c r="CA23" i="15"/>
  <c r="CA23" i="18" s="1"/>
  <c r="CA48" i="15"/>
  <c r="CA48" i="18" s="1"/>
  <c r="CA98" i="15"/>
  <c r="CA98" i="18" s="1"/>
  <c r="CA84" i="15"/>
  <c r="CA84" i="18" s="1"/>
  <c r="CA89" i="15"/>
  <c r="CA89" i="18" s="1"/>
  <c r="CA74" i="15"/>
  <c r="CA74" i="18" s="1"/>
  <c r="CA72" i="15"/>
  <c r="CA72" i="18" s="1"/>
  <c r="CA76" i="15"/>
  <c r="CA76" i="18" s="1"/>
  <c r="CA91" i="15"/>
  <c r="CA91" i="18" s="1"/>
  <c r="CA27" i="15"/>
  <c r="CA27" i="18" s="1"/>
  <c r="CA39" i="15"/>
  <c r="CA39" i="18" s="1"/>
  <c r="CA33" i="15"/>
  <c r="CA33" i="18" s="1"/>
  <c r="CA38" i="15"/>
  <c r="CA38" i="18" s="1"/>
  <c r="CA81" i="15"/>
  <c r="CA81" i="18" s="1"/>
  <c r="BZ54" i="6"/>
  <c r="BZ55" i="6" s="1"/>
  <c r="BZ56" i="6"/>
  <c r="BY65" i="6"/>
  <c r="BY67" i="6" s="1"/>
  <c r="BZ22" i="18"/>
  <c r="BY53" i="6"/>
  <c r="CA52" i="6"/>
  <c r="CA61" i="6"/>
  <c r="BW94" i="14"/>
  <c r="BX94" i="14" s="1"/>
  <c r="BY94" i="14" s="1"/>
  <c r="BZ94" i="14" s="1"/>
  <c r="CA94" i="14" s="1"/>
  <c r="CB94" i="14" s="1"/>
  <c r="CC94" i="14" s="1"/>
  <c r="CD94" i="14" s="1"/>
  <c r="CE94" i="14" s="1"/>
  <c r="CF94" i="14" s="1"/>
  <c r="CG94" i="14" s="1"/>
  <c r="CH94" i="14" s="1"/>
  <c r="CI94" i="14" s="1"/>
  <c r="CJ94" i="14" s="1"/>
  <c r="CK94" i="14" s="1"/>
  <c r="CL94" i="14" s="1"/>
  <c r="CM94" i="14" s="1"/>
  <c r="CN94" i="14" s="1"/>
  <c r="CO94" i="14" s="1"/>
  <c r="CP94" i="14" s="1"/>
  <c r="CQ94" i="14" s="1"/>
  <c r="CR94" i="14" s="1"/>
  <c r="CS94" i="14" s="1"/>
  <c r="CT94" i="14" s="1"/>
  <c r="CU94" i="14" s="1"/>
  <c r="CV94" i="14" s="1"/>
  <c r="CW94" i="14" s="1"/>
  <c r="CD39" i="6"/>
  <c r="CE19" i="6"/>
  <c r="CB31" i="6" l="1"/>
  <c r="CB40" i="6" s="1"/>
  <c r="CC29" i="6"/>
  <c r="CC30" i="6"/>
  <c r="BX71" i="6"/>
  <c r="CA73" i="6"/>
  <c r="BX74" i="6"/>
  <c r="CA54" i="6"/>
  <c r="CA55" i="6" s="1"/>
  <c r="CA56" i="6"/>
  <c r="CB47" i="6"/>
  <c r="CB10" i="6"/>
  <c r="CC9" i="6" s="1"/>
  <c r="CB70" i="6"/>
  <c r="BY74" i="6"/>
  <c r="BY71" i="6"/>
  <c r="BY68" i="6"/>
  <c r="CA22" i="18"/>
  <c r="BZ62" i="6"/>
  <c r="BZ53" i="6"/>
  <c r="BX20" i="14"/>
  <c r="BY72" i="6"/>
  <c r="BY75" i="6"/>
  <c r="CD49" i="6"/>
  <c r="CC51" i="6"/>
  <c r="CB19" i="15"/>
  <c r="CB19" i="18"/>
  <c r="CB90" i="15"/>
  <c r="CB90" i="18" s="1"/>
  <c r="CB97" i="15"/>
  <c r="CB97" i="18" s="1"/>
  <c r="CB40" i="15"/>
  <c r="CB40" i="18" s="1"/>
  <c r="CB99" i="15"/>
  <c r="CB99" i="18" s="1"/>
  <c r="CB85" i="15"/>
  <c r="CB85" i="18" s="1"/>
  <c r="CB28" i="15"/>
  <c r="CB28" i="18" s="1"/>
  <c r="CB87" i="15"/>
  <c r="CB87" i="18" s="1"/>
  <c r="CB46" i="15"/>
  <c r="CB46" i="18" s="1"/>
  <c r="CA99" i="15"/>
  <c r="CA99" i="18" s="1"/>
  <c r="CB58" i="15"/>
  <c r="CB58" i="18" s="1"/>
  <c r="CB76" i="15"/>
  <c r="CB76" i="18" s="1"/>
  <c r="CB48" i="15"/>
  <c r="CB48" i="18" s="1"/>
  <c r="CB57" i="15"/>
  <c r="CB57" i="18" s="1"/>
  <c r="CB59" i="15"/>
  <c r="CB59" i="18" s="1"/>
  <c r="CB60" i="15"/>
  <c r="CB60" i="18" s="1"/>
  <c r="CB35" i="15"/>
  <c r="CB35" i="18" s="1"/>
  <c r="CB71" i="15"/>
  <c r="CB71" i="18" s="1"/>
  <c r="CB55" i="15"/>
  <c r="CB55" i="18" s="1"/>
  <c r="CB56" i="15"/>
  <c r="CB56" i="18" s="1"/>
  <c r="CB50" i="15"/>
  <c r="CB50" i="18" s="1"/>
  <c r="CB26" i="15"/>
  <c r="CB26" i="18" s="1"/>
  <c r="CB78" i="15"/>
  <c r="CB78" i="18" s="1"/>
  <c r="CB70" i="15"/>
  <c r="CB70" i="18" s="1"/>
  <c r="CB33" i="15"/>
  <c r="CB33" i="18" s="1"/>
  <c r="CB41" i="15"/>
  <c r="CB41" i="18" s="1"/>
  <c r="CB44" i="15"/>
  <c r="CB44" i="18" s="1"/>
  <c r="CB47" i="15"/>
  <c r="CB47" i="18" s="1"/>
  <c r="CB25" i="15"/>
  <c r="CB25" i="18" s="1"/>
  <c r="CB29" i="15"/>
  <c r="CB29" i="18" s="1"/>
  <c r="CB51" i="15"/>
  <c r="CB51" i="18" s="1"/>
  <c r="CB93" i="15"/>
  <c r="CB93" i="18" s="1"/>
  <c r="CB64" i="15"/>
  <c r="CB64" i="18" s="1"/>
  <c r="CB53" i="15"/>
  <c r="CB53" i="18" s="1"/>
  <c r="CB27" i="15"/>
  <c r="CB27" i="18" s="1"/>
  <c r="CB72" i="15"/>
  <c r="CB72" i="18" s="1"/>
  <c r="CB34" i="15"/>
  <c r="CB34" i="18" s="1"/>
  <c r="CB42" i="15"/>
  <c r="CB42" i="18" s="1"/>
  <c r="CB80" i="15"/>
  <c r="CB80" i="18" s="1"/>
  <c r="CB92" i="15"/>
  <c r="CB92" i="18" s="1"/>
  <c r="CB79" i="15"/>
  <c r="CB79" i="18" s="1"/>
  <c r="CB39" i="15"/>
  <c r="CB39" i="18" s="1"/>
  <c r="CB67" i="15"/>
  <c r="CB67" i="18" s="1"/>
  <c r="CB91" i="15"/>
  <c r="CB91" i="18" s="1"/>
  <c r="CB68" i="15"/>
  <c r="CB68" i="18" s="1"/>
  <c r="CB61" i="15"/>
  <c r="CB61" i="18" s="1"/>
  <c r="CB49" i="15"/>
  <c r="CB49" i="18" s="1"/>
  <c r="CB86" i="15"/>
  <c r="CB86" i="18" s="1"/>
  <c r="CB98" i="15"/>
  <c r="CB98" i="18" s="1"/>
  <c r="CB22" i="15"/>
  <c r="CB62" i="15"/>
  <c r="CB62" i="18" s="1"/>
  <c r="CB83" i="15"/>
  <c r="CB83" i="18" s="1"/>
  <c r="CB69" i="15"/>
  <c r="CB69" i="18" s="1"/>
  <c r="CB30" i="15"/>
  <c r="CB30" i="18" s="1"/>
  <c r="CB24" i="15"/>
  <c r="CB24" i="18" s="1"/>
  <c r="CB77" i="15"/>
  <c r="CB77" i="18" s="1"/>
  <c r="CB23" i="15"/>
  <c r="CB23" i="18" s="1"/>
  <c r="CB94" i="15"/>
  <c r="CB94" i="18" s="1"/>
  <c r="CB81" i="15"/>
  <c r="CB81" i="18" s="1"/>
  <c r="CB37" i="15"/>
  <c r="CB37" i="18" s="1"/>
  <c r="CB74" i="15"/>
  <c r="CB74" i="18" s="1"/>
  <c r="CB52" i="15"/>
  <c r="CB52" i="18" s="1"/>
  <c r="CB75" i="15"/>
  <c r="CB75" i="18" s="1"/>
  <c r="CB38" i="15"/>
  <c r="CB38" i="18" s="1"/>
  <c r="CB54" i="15"/>
  <c r="CB54" i="18" s="1"/>
  <c r="CB45" i="15"/>
  <c r="CB45" i="18" s="1"/>
  <c r="CB36" i="15"/>
  <c r="CB36" i="18" s="1"/>
  <c r="CB63" i="15"/>
  <c r="CB63" i="18" s="1"/>
  <c r="CB65" i="15"/>
  <c r="CB65" i="18" s="1"/>
  <c r="CB89" i="15"/>
  <c r="CB89" i="18" s="1"/>
  <c r="CB82" i="15"/>
  <c r="CB82" i="18" s="1"/>
  <c r="CB66" i="15"/>
  <c r="CB66" i="18" s="1"/>
  <c r="CB31" i="15"/>
  <c r="CB31" i="18" s="1"/>
  <c r="CB95" i="15"/>
  <c r="CB95" i="18" s="1"/>
  <c r="CB43" i="15"/>
  <c r="CB43" i="18" s="1"/>
  <c r="CB88" i="15"/>
  <c r="CB88" i="18" s="1"/>
  <c r="CB84" i="15"/>
  <c r="CB84" i="18" s="1"/>
  <c r="CB73" i="15"/>
  <c r="CB73" i="18" s="1"/>
  <c r="CB96" i="15"/>
  <c r="CB96" i="18" s="1"/>
  <c r="CB32" i="15"/>
  <c r="CB32" i="18" s="1"/>
  <c r="BZ65" i="6"/>
  <c r="BZ67" i="6" s="1"/>
  <c r="CB61" i="6"/>
  <c r="CB52" i="6"/>
  <c r="CE39" i="6"/>
  <c r="CF19" i="6"/>
  <c r="CC31" i="6" l="1"/>
  <c r="CC40" i="6" s="1"/>
  <c r="CD30" i="6"/>
  <c r="CD29" i="6"/>
  <c r="CA62" i="6"/>
  <c r="CA65" i="6"/>
  <c r="CA67" i="6" s="1"/>
  <c r="CA74" i="6" s="1"/>
  <c r="CA53" i="6"/>
  <c r="CB56" i="6"/>
  <c r="CC10" i="6"/>
  <c r="CD9" i="6" s="1"/>
  <c r="CC47" i="6"/>
  <c r="CC70" i="6"/>
  <c r="CB73" i="6"/>
  <c r="BZ71" i="6"/>
  <c r="BZ74" i="6"/>
  <c r="CB22" i="18"/>
  <c r="BY20" i="14"/>
  <c r="BY96" i="14" s="1"/>
  <c r="BZ96" i="14" s="1"/>
  <c r="CA96" i="14" s="1"/>
  <c r="CB96" i="14" s="1"/>
  <c r="CC96" i="14" s="1"/>
  <c r="CD96" i="14" s="1"/>
  <c r="CE96" i="14" s="1"/>
  <c r="CF96" i="14" s="1"/>
  <c r="CG96" i="14" s="1"/>
  <c r="CH96" i="14" s="1"/>
  <c r="CI96" i="14" s="1"/>
  <c r="CJ96" i="14" s="1"/>
  <c r="CK96" i="14" s="1"/>
  <c r="CL96" i="14" s="1"/>
  <c r="CM96" i="14" s="1"/>
  <c r="CN96" i="14" s="1"/>
  <c r="CO96" i="14" s="1"/>
  <c r="CP96" i="14" s="1"/>
  <c r="CQ96" i="14" s="1"/>
  <c r="CR96" i="14" s="1"/>
  <c r="CS96" i="14" s="1"/>
  <c r="CT96" i="14" s="1"/>
  <c r="CU96" i="14" s="1"/>
  <c r="CV96" i="14" s="1"/>
  <c r="CW96" i="14" s="1"/>
  <c r="BZ72" i="6"/>
  <c r="BZ75" i="6"/>
  <c r="CC33" i="15"/>
  <c r="CC33" i="18" s="1"/>
  <c r="CC90" i="15"/>
  <c r="CC90" i="18" s="1"/>
  <c r="CC93" i="15"/>
  <c r="CC93" i="18" s="1"/>
  <c r="CC46" i="15"/>
  <c r="CC46" i="18" s="1"/>
  <c r="CC23" i="15"/>
  <c r="CC23" i="18" s="1"/>
  <c r="CC37" i="15"/>
  <c r="CC37" i="18" s="1"/>
  <c r="CC60" i="15"/>
  <c r="CC60" i="18" s="1"/>
  <c r="CC99" i="15"/>
  <c r="CC99" i="18" s="1"/>
  <c r="CC97" i="15"/>
  <c r="CC97" i="18" s="1"/>
  <c r="CC31" i="15"/>
  <c r="CC31" i="18" s="1"/>
  <c r="CC87" i="15"/>
  <c r="CC87" i="18" s="1"/>
  <c r="CC30" i="15"/>
  <c r="CC30" i="18" s="1"/>
  <c r="CC50" i="15"/>
  <c r="CC50" i="18" s="1"/>
  <c r="CC100" i="15"/>
  <c r="CC100" i="18" s="1"/>
  <c r="CC71" i="15"/>
  <c r="CC71" i="18" s="1"/>
  <c r="CB100" i="15"/>
  <c r="CB100" i="18" s="1"/>
  <c r="CC22" i="15"/>
  <c r="CC68" i="15"/>
  <c r="CC68" i="18" s="1"/>
  <c r="CC54" i="15"/>
  <c r="CC54" i="18" s="1"/>
  <c r="CC82" i="15"/>
  <c r="CC82" i="18" s="1"/>
  <c r="CC64" i="15"/>
  <c r="CC64" i="18" s="1"/>
  <c r="CC75" i="15"/>
  <c r="CC75" i="18" s="1"/>
  <c r="CC65" i="15"/>
  <c r="CC65" i="18" s="1"/>
  <c r="CC70" i="15"/>
  <c r="CC70" i="18" s="1"/>
  <c r="CC94" i="15"/>
  <c r="CC94" i="18" s="1"/>
  <c r="CC67" i="15"/>
  <c r="CC67" i="18" s="1"/>
  <c r="CC52" i="15"/>
  <c r="CC52" i="18" s="1"/>
  <c r="CC47" i="15"/>
  <c r="CC47" i="18" s="1"/>
  <c r="CC53" i="15"/>
  <c r="CC53" i="18" s="1"/>
  <c r="CC34" i="15"/>
  <c r="CC34" i="18" s="1"/>
  <c r="CC91" i="15"/>
  <c r="CC91" i="18" s="1"/>
  <c r="CC80" i="15"/>
  <c r="CC80" i="18" s="1"/>
  <c r="CC36" i="15"/>
  <c r="CC36" i="18" s="1"/>
  <c r="CC98" i="15"/>
  <c r="CC98" i="18" s="1"/>
  <c r="CC96" i="15"/>
  <c r="CC96" i="18" s="1"/>
  <c r="CC83" i="15"/>
  <c r="CC83" i="18" s="1"/>
  <c r="CC78" i="15"/>
  <c r="CC78" i="18" s="1"/>
  <c r="CC43" i="15"/>
  <c r="CC43" i="18" s="1"/>
  <c r="CC58" i="15"/>
  <c r="CC58" i="18" s="1"/>
  <c r="CC42" i="15"/>
  <c r="CC42" i="18" s="1"/>
  <c r="CC48" i="15"/>
  <c r="CC48" i="18" s="1"/>
  <c r="CC49" i="15"/>
  <c r="CC49" i="18" s="1"/>
  <c r="CC95" i="15"/>
  <c r="CC95" i="18" s="1"/>
  <c r="CC35" i="15"/>
  <c r="CC35" i="18" s="1"/>
  <c r="CC79" i="15"/>
  <c r="CC79" i="18" s="1"/>
  <c r="CC86" i="15"/>
  <c r="CC86" i="18" s="1"/>
  <c r="CC74" i="15"/>
  <c r="CC74" i="18" s="1"/>
  <c r="CC45" i="15"/>
  <c r="CC45" i="18" s="1"/>
  <c r="CC89" i="15"/>
  <c r="CC89" i="18" s="1"/>
  <c r="CC69" i="15"/>
  <c r="CC69" i="18" s="1"/>
  <c r="CC88" i="15"/>
  <c r="CC88" i="18" s="1"/>
  <c r="CC59" i="15"/>
  <c r="CC59" i="18" s="1"/>
  <c r="CC84" i="15"/>
  <c r="CC84" i="18" s="1"/>
  <c r="CC32" i="15"/>
  <c r="CC32" i="18" s="1"/>
  <c r="CC26" i="15"/>
  <c r="CC26" i="18" s="1"/>
  <c r="CC24" i="15"/>
  <c r="CC24" i="18" s="1"/>
  <c r="CC85" i="15"/>
  <c r="CC85" i="18" s="1"/>
  <c r="CC72" i="15"/>
  <c r="CC72" i="18" s="1"/>
  <c r="CC39" i="15"/>
  <c r="CC39" i="18" s="1"/>
  <c r="CC76" i="15"/>
  <c r="CC76" i="18" s="1"/>
  <c r="CC29" i="15"/>
  <c r="CC29" i="18" s="1"/>
  <c r="CC41" i="15"/>
  <c r="CC41" i="18" s="1"/>
  <c r="CC38" i="15"/>
  <c r="CC38" i="18" s="1"/>
  <c r="CC92" i="15"/>
  <c r="CC92" i="18" s="1"/>
  <c r="CC66" i="15"/>
  <c r="CC66" i="18" s="1"/>
  <c r="CC51" i="15"/>
  <c r="CC51" i="18" s="1"/>
  <c r="CC61" i="15"/>
  <c r="CC61" i="18" s="1"/>
  <c r="CC62" i="15"/>
  <c r="CC62" i="18" s="1"/>
  <c r="CC40" i="15"/>
  <c r="CC40" i="18" s="1"/>
  <c r="CC44" i="15"/>
  <c r="CC44" i="18" s="1"/>
  <c r="CC25" i="15"/>
  <c r="CC25" i="18" s="1"/>
  <c r="CC77" i="15"/>
  <c r="CC77" i="18" s="1"/>
  <c r="CC73" i="15"/>
  <c r="CC73" i="18" s="1"/>
  <c r="CC56" i="15"/>
  <c r="CC56" i="18" s="1"/>
  <c r="CC27" i="15"/>
  <c r="CC27" i="18" s="1"/>
  <c r="CC55" i="15"/>
  <c r="CC55" i="18" s="1"/>
  <c r="CC81" i="15"/>
  <c r="CC81" i="18" s="1"/>
  <c r="CC57" i="15"/>
  <c r="CC57" i="18" s="1"/>
  <c r="CC63" i="15"/>
  <c r="CC63" i="18" s="1"/>
  <c r="CC28" i="15"/>
  <c r="CC28" i="18" s="1"/>
  <c r="CC61" i="6"/>
  <c r="CC52" i="6"/>
  <c r="CE49" i="6"/>
  <c r="CC19" i="18"/>
  <c r="CC19" i="15"/>
  <c r="CD51" i="6"/>
  <c r="BX95" i="14"/>
  <c r="BY95" i="14" s="1"/>
  <c r="BZ95" i="14" s="1"/>
  <c r="CA95" i="14" s="1"/>
  <c r="CB95" i="14" s="1"/>
  <c r="CC95" i="14" s="1"/>
  <c r="CD95" i="14" s="1"/>
  <c r="CE95" i="14" s="1"/>
  <c r="CF95" i="14" s="1"/>
  <c r="CG95" i="14" s="1"/>
  <c r="CH95" i="14" s="1"/>
  <c r="CI95" i="14" s="1"/>
  <c r="CJ95" i="14" s="1"/>
  <c r="CK95" i="14" s="1"/>
  <c r="CL95" i="14" s="1"/>
  <c r="CM95" i="14" s="1"/>
  <c r="CN95" i="14" s="1"/>
  <c r="CO95" i="14" s="1"/>
  <c r="CP95" i="14" s="1"/>
  <c r="CQ95" i="14" s="1"/>
  <c r="CR95" i="14" s="1"/>
  <c r="CS95" i="14" s="1"/>
  <c r="CT95" i="14" s="1"/>
  <c r="CU95" i="14" s="1"/>
  <c r="CV95" i="14" s="1"/>
  <c r="CW95" i="14" s="1"/>
  <c r="CB54" i="6"/>
  <c r="CB55" i="6" s="1"/>
  <c r="BZ68" i="6"/>
  <c r="CF39" i="6"/>
  <c r="CG19" i="6"/>
  <c r="CD31" i="6" l="1"/>
  <c r="CD40" i="6" s="1"/>
  <c r="CC73" i="6"/>
  <c r="CE30" i="6"/>
  <c r="CE29" i="6"/>
  <c r="CA75" i="6"/>
  <c r="BZ20" i="14"/>
  <c r="BZ97" i="14" s="1"/>
  <c r="CA97" i="14" s="1"/>
  <c r="CB97" i="14" s="1"/>
  <c r="CC97" i="14" s="1"/>
  <c r="CD97" i="14" s="1"/>
  <c r="CE97" i="14" s="1"/>
  <c r="CF97" i="14" s="1"/>
  <c r="CG97" i="14" s="1"/>
  <c r="CH97" i="14" s="1"/>
  <c r="CI97" i="14" s="1"/>
  <c r="CJ97" i="14" s="1"/>
  <c r="CK97" i="14" s="1"/>
  <c r="CL97" i="14" s="1"/>
  <c r="CM97" i="14" s="1"/>
  <c r="CN97" i="14" s="1"/>
  <c r="CO97" i="14" s="1"/>
  <c r="CP97" i="14" s="1"/>
  <c r="CQ97" i="14" s="1"/>
  <c r="CR97" i="14" s="1"/>
  <c r="CS97" i="14" s="1"/>
  <c r="CT97" i="14" s="1"/>
  <c r="CU97" i="14" s="1"/>
  <c r="CV97" i="14" s="1"/>
  <c r="CW97" i="14" s="1"/>
  <c r="CA72" i="6"/>
  <c r="CA71" i="6"/>
  <c r="CA68" i="6"/>
  <c r="CB65" i="6"/>
  <c r="CB72" i="6" s="1"/>
  <c r="CD70" i="6"/>
  <c r="CD47" i="6"/>
  <c r="CD10" i="6"/>
  <c r="CE9" i="6" s="1"/>
  <c r="CB62" i="6"/>
  <c r="CD42" i="15"/>
  <c r="CD42" i="18" s="1"/>
  <c r="CD97" i="15"/>
  <c r="CD97" i="18" s="1"/>
  <c r="CD57" i="15"/>
  <c r="CD57" i="18" s="1"/>
  <c r="CD35" i="15"/>
  <c r="CD35" i="18" s="1"/>
  <c r="CD26" i="15"/>
  <c r="CD26" i="18" s="1"/>
  <c r="CD41" i="15"/>
  <c r="CD41" i="18" s="1"/>
  <c r="CC101" i="15"/>
  <c r="CC101" i="18" s="1"/>
  <c r="CD85" i="15"/>
  <c r="CD85" i="18" s="1"/>
  <c r="CD80" i="15"/>
  <c r="CD80" i="18" s="1"/>
  <c r="CD75" i="15"/>
  <c r="CD75" i="18" s="1"/>
  <c r="CD83" i="15"/>
  <c r="CD83" i="18" s="1"/>
  <c r="CD84" i="15"/>
  <c r="CD84" i="18" s="1"/>
  <c r="CD43" i="15"/>
  <c r="CD43" i="18" s="1"/>
  <c r="CD76" i="15"/>
  <c r="CD76" i="18" s="1"/>
  <c r="CD64" i="15"/>
  <c r="CD64" i="18" s="1"/>
  <c r="CD93" i="15"/>
  <c r="CD93" i="18" s="1"/>
  <c r="CD47" i="15"/>
  <c r="CD47" i="18" s="1"/>
  <c r="CD32" i="15"/>
  <c r="CD32" i="18" s="1"/>
  <c r="CD101" i="15"/>
  <c r="CD101" i="18" s="1"/>
  <c r="CD40" i="15"/>
  <c r="CD40" i="18" s="1"/>
  <c r="CD81" i="15"/>
  <c r="CD81" i="18" s="1"/>
  <c r="CD86" i="15"/>
  <c r="CD86" i="18" s="1"/>
  <c r="CD70" i="15"/>
  <c r="CD70" i="18" s="1"/>
  <c r="CD89" i="15"/>
  <c r="CD89" i="18" s="1"/>
  <c r="CD90" i="15"/>
  <c r="CD90" i="18" s="1"/>
  <c r="CD52" i="15"/>
  <c r="CD52" i="18" s="1"/>
  <c r="CD73" i="15"/>
  <c r="CD73" i="18" s="1"/>
  <c r="CD63" i="15"/>
  <c r="CD63" i="18" s="1"/>
  <c r="CD87" i="15"/>
  <c r="CD87" i="18" s="1"/>
  <c r="CD36" i="15"/>
  <c r="CD36" i="18" s="1"/>
  <c r="CD56" i="15"/>
  <c r="CD56" i="18" s="1"/>
  <c r="CD25" i="15"/>
  <c r="CD25" i="18" s="1"/>
  <c r="CD95" i="15"/>
  <c r="CD95" i="18" s="1"/>
  <c r="CD29" i="15"/>
  <c r="CD29" i="18" s="1"/>
  <c r="CD31" i="15"/>
  <c r="CD31" i="18" s="1"/>
  <c r="CD55" i="15"/>
  <c r="CD55" i="18" s="1"/>
  <c r="CD30" i="15"/>
  <c r="CD30" i="18" s="1"/>
  <c r="CD66" i="15"/>
  <c r="CD66" i="18" s="1"/>
  <c r="CD38" i="15"/>
  <c r="CD38" i="18" s="1"/>
  <c r="CD69" i="15"/>
  <c r="CD69" i="18" s="1"/>
  <c r="CD60" i="15"/>
  <c r="CD60" i="18" s="1"/>
  <c r="CD68" i="15"/>
  <c r="CD68" i="18" s="1"/>
  <c r="CD99" i="15"/>
  <c r="CD99" i="18" s="1"/>
  <c r="CD61" i="15"/>
  <c r="CD61" i="18" s="1"/>
  <c r="CD34" i="15"/>
  <c r="CD34" i="18" s="1"/>
  <c r="CD22" i="15"/>
  <c r="CD28" i="15"/>
  <c r="CD28" i="18" s="1"/>
  <c r="CD65" i="15"/>
  <c r="CD65" i="18" s="1"/>
  <c r="CD49" i="15"/>
  <c r="CD49" i="18" s="1"/>
  <c r="CD100" i="15"/>
  <c r="CD100" i="18" s="1"/>
  <c r="CD37" i="15"/>
  <c r="CD37" i="18" s="1"/>
  <c r="CD98" i="15"/>
  <c r="CD98" i="18" s="1"/>
  <c r="CD58" i="15"/>
  <c r="CD58" i="18" s="1"/>
  <c r="CD27" i="15"/>
  <c r="CD27" i="18" s="1"/>
  <c r="CD91" i="15"/>
  <c r="CD91" i="18" s="1"/>
  <c r="CD94" i="15"/>
  <c r="CD94" i="18" s="1"/>
  <c r="CD78" i="15"/>
  <c r="CD78" i="18" s="1"/>
  <c r="CD39" i="15"/>
  <c r="CD39" i="18" s="1"/>
  <c r="CD71" i="15"/>
  <c r="CD71" i="18" s="1"/>
  <c r="CD51" i="15"/>
  <c r="CD51" i="18" s="1"/>
  <c r="CD53" i="15"/>
  <c r="CD53" i="18" s="1"/>
  <c r="CD96" i="15"/>
  <c r="CD96" i="18" s="1"/>
  <c r="CD44" i="15"/>
  <c r="CD44" i="18" s="1"/>
  <c r="CD46" i="15"/>
  <c r="CD46" i="18" s="1"/>
  <c r="CD67" i="15"/>
  <c r="CD67" i="18" s="1"/>
  <c r="CD77" i="15"/>
  <c r="CD77" i="18" s="1"/>
  <c r="CD59" i="15"/>
  <c r="CD59" i="18" s="1"/>
  <c r="CD50" i="15"/>
  <c r="CD50" i="18" s="1"/>
  <c r="CD45" i="15"/>
  <c r="CD45" i="18" s="1"/>
  <c r="CD82" i="15"/>
  <c r="CD82" i="18" s="1"/>
  <c r="CD33" i="15"/>
  <c r="CD33" i="18" s="1"/>
  <c r="CD62" i="15"/>
  <c r="CD62" i="18" s="1"/>
  <c r="CD48" i="15"/>
  <c r="CD48" i="18" s="1"/>
  <c r="CD74" i="15"/>
  <c r="CD74" i="18" s="1"/>
  <c r="CD92" i="15"/>
  <c r="CD92" i="18" s="1"/>
  <c r="CD79" i="15"/>
  <c r="CD79" i="18" s="1"/>
  <c r="CD23" i="15"/>
  <c r="CD23" i="18" s="1"/>
  <c r="CD72" i="15"/>
  <c r="CD72" i="18" s="1"/>
  <c r="CD88" i="15"/>
  <c r="CD88" i="18" s="1"/>
  <c r="CD24" i="15"/>
  <c r="CD24" i="18" s="1"/>
  <c r="CD54" i="15"/>
  <c r="CD54" i="18" s="1"/>
  <c r="CD61" i="6"/>
  <c r="CD52" i="6"/>
  <c r="CE51" i="6"/>
  <c r="CD19" i="15"/>
  <c r="CF49" i="6"/>
  <c r="CD19" i="18"/>
  <c r="CC22" i="18"/>
  <c r="CC54" i="6"/>
  <c r="CC55" i="6" s="1"/>
  <c r="CC56" i="6"/>
  <c r="CB53" i="6"/>
  <c r="CG39" i="6"/>
  <c r="CH19" i="6"/>
  <c r="CE31" i="6" l="1"/>
  <c r="CE40" i="6" s="1"/>
  <c r="CB75" i="6"/>
  <c r="CF30" i="6"/>
  <c r="CF29" i="6"/>
  <c r="CA20" i="14"/>
  <c r="CA98" i="14" s="1"/>
  <c r="CB98" i="14" s="1"/>
  <c r="CC98" i="14" s="1"/>
  <c r="CD98" i="14" s="1"/>
  <c r="CE98" i="14" s="1"/>
  <c r="CF98" i="14" s="1"/>
  <c r="CG98" i="14" s="1"/>
  <c r="CH98" i="14" s="1"/>
  <c r="CI98" i="14" s="1"/>
  <c r="CJ98" i="14" s="1"/>
  <c r="CK98" i="14" s="1"/>
  <c r="CL98" i="14" s="1"/>
  <c r="CM98" i="14" s="1"/>
  <c r="CN98" i="14" s="1"/>
  <c r="CO98" i="14" s="1"/>
  <c r="CP98" i="14" s="1"/>
  <c r="CQ98" i="14" s="1"/>
  <c r="CR98" i="14" s="1"/>
  <c r="CS98" i="14" s="1"/>
  <c r="CT98" i="14" s="1"/>
  <c r="CU98" i="14" s="1"/>
  <c r="CV98" i="14" s="1"/>
  <c r="CW98" i="14" s="1"/>
  <c r="CE47" i="6"/>
  <c r="CE10" i="6"/>
  <c r="CF9" i="6" s="1"/>
  <c r="CE70" i="6"/>
  <c r="CD73" i="6"/>
  <c r="CC53" i="6"/>
  <c r="CD56" i="6"/>
  <c r="CC62" i="6"/>
  <c r="CD22" i="18"/>
  <c r="CC65" i="6"/>
  <c r="CC67" i="6" s="1"/>
  <c r="CE19" i="15"/>
  <c r="CG49" i="6"/>
  <c r="CE19" i="18"/>
  <c r="CF51" i="6"/>
  <c r="CE48" i="15"/>
  <c r="CE48" i="18" s="1"/>
  <c r="CE37" i="15"/>
  <c r="CE37" i="18" s="1"/>
  <c r="CE43" i="15"/>
  <c r="CE43" i="18" s="1"/>
  <c r="CE90" i="15"/>
  <c r="CE90" i="18" s="1"/>
  <c r="CE79" i="15"/>
  <c r="CE79" i="18" s="1"/>
  <c r="CE94" i="15"/>
  <c r="CE94" i="18" s="1"/>
  <c r="CE83" i="15"/>
  <c r="CE83" i="18" s="1"/>
  <c r="CE77" i="15"/>
  <c r="CE77" i="18" s="1"/>
  <c r="CE49" i="15"/>
  <c r="CE49" i="18" s="1"/>
  <c r="CE62" i="15"/>
  <c r="CE62" i="18" s="1"/>
  <c r="CE24" i="15"/>
  <c r="CE24" i="18" s="1"/>
  <c r="CE85" i="15"/>
  <c r="CE85" i="18" s="1"/>
  <c r="CE23" i="15"/>
  <c r="CE23" i="18" s="1"/>
  <c r="CE50" i="15"/>
  <c r="CE50" i="18" s="1"/>
  <c r="CE30" i="15"/>
  <c r="CE30" i="18" s="1"/>
  <c r="CE65" i="15"/>
  <c r="CE65" i="18" s="1"/>
  <c r="CE95" i="15"/>
  <c r="CE95" i="18" s="1"/>
  <c r="CE22" i="15"/>
  <c r="CE39" i="15"/>
  <c r="CE39" i="18" s="1"/>
  <c r="CE89" i="15"/>
  <c r="CE89" i="18" s="1"/>
  <c r="CE51" i="15"/>
  <c r="CE51" i="18" s="1"/>
  <c r="CE73" i="15"/>
  <c r="CE73" i="18" s="1"/>
  <c r="CE91" i="15"/>
  <c r="CE91" i="18" s="1"/>
  <c r="CE61" i="15"/>
  <c r="CE61" i="18" s="1"/>
  <c r="CE69" i="15"/>
  <c r="CE69" i="18" s="1"/>
  <c r="CE70" i="15"/>
  <c r="CE70" i="18" s="1"/>
  <c r="CE42" i="15"/>
  <c r="CE42" i="18" s="1"/>
  <c r="CE67" i="15"/>
  <c r="CE67" i="18" s="1"/>
  <c r="CE45" i="15"/>
  <c r="CE45" i="18" s="1"/>
  <c r="CE71" i="15"/>
  <c r="CE71" i="18" s="1"/>
  <c r="CE44" i="15"/>
  <c r="CE44" i="18" s="1"/>
  <c r="CE35" i="15"/>
  <c r="CE35" i="18" s="1"/>
  <c r="CE55" i="15"/>
  <c r="CE55" i="18" s="1"/>
  <c r="CE72" i="15"/>
  <c r="CE72" i="18" s="1"/>
  <c r="CE59" i="15"/>
  <c r="CE59" i="18" s="1"/>
  <c r="CE34" i="15"/>
  <c r="CE34" i="18" s="1"/>
  <c r="CE76" i="15"/>
  <c r="CE76" i="18" s="1"/>
  <c r="CE75" i="15"/>
  <c r="CE75" i="18" s="1"/>
  <c r="CE68" i="15"/>
  <c r="CE68" i="18" s="1"/>
  <c r="CE88" i="15"/>
  <c r="CE88" i="18" s="1"/>
  <c r="CE27" i="15"/>
  <c r="CE27" i="18" s="1"/>
  <c r="CE53" i="15"/>
  <c r="CE53" i="18" s="1"/>
  <c r="CE74" i="15"/>
  <c r="CE74" i="18" s="1"/>
  <c r="CD102" i="15"/>
  <c r="CD102" i="18" s="1"/>
  <c r="CE58" i="15"/>
  <c r="CE58" i="18" s="1"/>
  <c r="CE101" i="15"/>
  <c r="CE101" i="18" s="1"/>
  <c r="CE92" i="15"/>
  <c r="CE92" i="18" s="1"/>
  <c r="CE33" i="15"/>
  <c r="CE33" i="18" s="1"/>
  <c r="CE64" i="15"/>
  <c r="CE64" i="18" s="1"/>
  <c r="CE28" i="15"/>
  <c r="CE28" i="18" s="1"/>
  <c r="CE87" i="15"/>
  <c r="CE87" i="18" s="1"/>
  <c r="CE32" i="15"/>
  <c r="CE32" i="18" s="1"/>
  <c r="CE78" i="15"/>
  <c r="CE78" i="18" s="1"/>
  <c r="CE81" i="15"/>
  <c r="CE81" i="18" s="1"/>
  <c r="CE82" i="15"/>
  <c r="CE82" i="18" s="1"/>
  <c r="CE98" i="15"/>
  <c r="CE98" i="18" s="1"/>
  <c r="CE97" i="15"/>
  <c r="CE97" i="18" s="1"/>
  <c r="CE86" i="15"/>
  <c r="CE86" i="18" s="1"/>
  <c r="CE96" i="15"/>
  <c r="CE96" i="18" s="1"/>
  <c r="CE60" i="15"/>
  <c r="CE60" i="18" s="1"/>
  <c r="CE57" i="15"/>
  <c r="CE57" i="18" s="1"/>
  <c r="CE26" i="15"/>
  <c r="CE26" i="18" s="1"/>
  <c r="CE100" i="15"/>
  <c r="CE100" i="18" s="1"/>
  <c r="CE38" i="15"/>
  <c r="CE38" i="18" s="1"/>
  <c r="CE46" i="15"/>
  <c r="CE46" i="18" s="1"/>
  <c r="CE29" i="15"/>
  <c r="CE29" i="18" s="1"/>
  <c r="CE31" i="15"/>
  <c r="CE31" i="18" s="1"/>
  <c r="CE54" i="15"/>
  <c r="CE54" i="18" s="1"/>
  <c r="CE52" i="15"/>
  <c r="CE52" i="18" s="1"/>
  <c r="CE66" i="15"/>
  <c r="CE66" i="18" s="1"/>
  <c r="CE93" i="15"/>
  <c r="CE93" i="18" s="1"/>
  <c r="CE99" i="15"/>
  <c r="CE99" i="18" s="1"/>
  <c r="CE102" i="15"/>
  <c r="CE102" i="18" s="1"/>
  <c r="CE40" i="15"/>
  <c r="CE40" i="18" s="1"/>
  <c r="CE41" i="15"/>
  <c r="CE41" i="18" s="1"/>
  <c r="CE56" i="15"/>
  <c r="CE56" i="18" s="1"/>
  <c r="CE63" i="15"/>
  <c r="CE63" i="18" s="1"/>
  <c r="CE84" i="15"/>
  <c r="CE84" i="18" s="1"/>
  <c r="CE25" i="15"/>
  <c r="CE25" i="18" s="1"/>
  <c r="CE47" i="15"/>
  <c r="CE47" i="18" s="1"/>
  <c r="CE36" i="15"/>
  <c r="CE36" i="18" s="1"/>
  <c r="CE80" i="15"/>
  <c r="CE80" i="18" s="1"/>
  <c r="CE61" i="6"/>
  <c r="CE52" i="6"/>
  <c r="CD54" i="6"/>
  <c r="CD55" i="6" s="1"/>
  <c r="CH39" i="6"/>
  <c r="CI19" i="6"/>
  <c r="CF31" i="6" l="1"/>
  <c r="CF40" i="6" s="1"/>
  <c r="CE73" i="6"/>
  <c r="CG29" i="6"/>
  <c r="CG30" i="6"/>
  <c r="CB66" i="6"/>
  <c r="CB67" i="6" s="1"/>
  <c r="CB74" i="6" s="1"/>
  <c r="CF47" i="6"/>
  <c r="CF70" i="6"/>
  <c r="CF10" i="6"/>
  <c r="CG9" i="6" s="1"/>
  <c r="CD53" i="6"/>
  <c r="CD62" i="6"/>
  <c r="CE22" i="18"/>
  <c r="CF52" i="6"/>
  <c r="CF61" i="6"/>
  <c r="CF19" i="15"/>
  <c r="CH49" i="6"/>
  <c r="CF19" i="18"/>
  <c r="CG51" i="6"/>
  <c r="CF60" i="15"/>
  <c r="CF60" i="18" s="1"/>
  <c r="CF72" i="15"/>
  <c r="CF72" i="18" s="1"/>
  <c r="CF23" i="15"/>
  <c r="CF23" i="18" s="1"/>
  <c r="CF99" i="15"/>
  <c r="CF99" i="18" s="1"/>
  <c r="CF31" i="15"/>
  <c r="CF31" i="18" s="1"/>
  <c r="CF86" i="15"/>
  <c r="CF86" i="18" s="1"/>
  <c r="CF43" i="15"/>
  <c r="CF43" i="18" s="1"/>
  <c r="CF53" i="15"/>
  <c r="CF53" i="18" s="1"/>
  <c r="CE103" i="15"/>
  <c r="CE103" i="18" s="1"/>
  <c r="CF38" i="15"/>
  <c r="CF38" i="18" s="1"/>
  <c r="CF92" i="15"/>
  <c r="CF92" i="18" s="1"/>
  <c r="CF27" i="15"/>
  <c r="CF27" i="18" s="1"/>
  <c r="CF74" i="15"/>
  <c r="CF74" i="18" s="1"/>
  <c r="CF64" i="15"/>
  <c r="CF64" i="18" s="1"/>
  <c r="CF57" i="15"/>
  <c r="CF57" i="18" s="1"/>
  <c r="CF34" i="15"/>
  <c r="CF34" i="18" s="1"/>
  <c r="CF76" i="15"/>
  <c r="CF76" i="18" s="1"/>
  <c r="CF47" i="15"/>
  <c r="CF47" i="18" s="1"/>
  <c r="CF83" i="15"/>
  <c r="CF83" i="18" s="1"/>
  <c r="CF80" i="15"/>
  <c r="CF80" i="18" s="1"/>
  <c r="CF85" i="15"/>
  <c r="CF85" i="18" s="1"/>
  <c r="CF93" i="15"/>
  <c r="CF93" i="18" s="1"/>
  <c r="CF97" i="15"/>
  <c r="CF97" i="18" s="1"/>
  <c r="CF100" i="15"/>
  <c r="CF100" i="18" s="1"/>
  <c r="CF42" i="15"/>
  <c r="CF42" i="18" s="1"/>
  <c r="CF29" i="15"/>
  <c r="CF29" i="18" s="1"/>
  <c r="CF40" i="15"/>
  <c r="CF40" i="18" s="1"/>
  <c r="CF30" i="15"/>
  <c r="CF30" i="18" s="1"/>
  <c r="CF73" i="15"/>
  <c r="CF73" i="18" s="1"/>
  <c r="CF55" i="15"/>
  <c r="CF55" i="18" s="1"/>
  <c r="CF49" i="15"/>
  <c r="CF49" i="18" s="1"/>
  <c r="CF91" i="15"/>
  <c r="CF91" i="18" s="1"/>
  <c r="CF41" i="15"/>
  <c r="CF41" i="18" s="1"/>
  <c r="CF82" i="15"/>
  <c r="CF82" i="18" s="1"/>
  <c r="CF68" i="15"/>
  <c r="CF68" i="18" s="1"/>
  <c r="CF59" i="15"/>
  <c r="CF59" i="18" s="1"/>
  <c r="CF96" i="15"/>
  <c r="CF96" i="18" s="1"/>
  <c r="CF51" i="15"/>
  <c r="CF51" i="18" s="1"/>
  <c r="CF90" i="15"/>
  <c r="CF90" i="18" s="1"/>
  <c r="CF95" i="15"/>
  <c r="CF95" i="18" s="1"/>
  <c r="CF89" i="15"/>
  <c r="CF89" i="18" s="1"/>
  <c r="CF65" i="15"/>
  <c r="CF65" i="18" s="1"/>
  <c r="CF45" i="15"/>
  <c r="CF45" i="18" s="1"/>
  <c r="CF94" i="15"/>
  <c r="CF94" i="18" s="1"/>
  <c r="CF48" i="15"/>
  <c r="CF48" i="18" s="1"/>
  <c r="CF75" i="15"/>
  <c r="CF75" i="18" s="1"/>
  <c r="CF67" i="15"/>
  <c r="CF67" i="18" s="1"/>
  <c r="CF69" i="15"/>
  <c r="CF69" i="18" s="1"/>
  <c r="CF22" i="15"/>
  <c r="CF61" i="15"/>
  <c r="CF61" i="18" s="1"/>
  <c r="CF79" i="15"/>
  <c r="CF79" i="18" s="1"/>
  <c r="CF98" i="15"/>
  <c r="CF98" i="18" s="1"/>
  <c r="CF88" i="15"/>
  <c r="CF88" i="18" s="1"/>
  <c r="CF77" i="15"/>
  <c r="CF77" i="18" s="1"/>
  <c r="CF50" i="15"/>
  <c r="CF50" i="18" s="1"/>
  <c r="CF58" i="15"/>
  <c r="CF58" i="18" s="1"/>
  <c r="CF54" i="15"/>
  <c r="CF54" i="18" s="1"/>
  <c r="CF71" i="15"/>
  <c r="CF71" i="18" s="1"/>
  <c r="CF46" i="15"/>
  <c r="CF46" i="18" s="1"/>
  <c r="CF101" i="15"/>
  <c r="CF101" i="18" s="1"/>
  <c r="CF37" i="15"/>
  <c r="CF37" i="18" s="1"/>
  <c r="CF66" i="15"/>
  <c r="CF66" i="18" s="1"/>
  <c r="CF26" i="15"/>
  <c r="CF26" i="18" s="1"/>
  <c r="CF44" i="15"/>
  <c r="CF44" i="18" s="1"/>
  <c r="CF25" i="15"/>
  <c r="CF25" i="18" s="1"/>
  <c r="CF70" i="15"/>
  <c r="CF70" i="18" s="1"/>
  <c r="CF63" i="15"/>
  <c r="CF63" i="18" s="1"/>
  <c r="CF87" i="15"/>
  <c r="CF87" i="18" s="1"/>
  <c r="CF56" i="15"/>
  <c r="CF56" i="18" s="1"/>
  <c r="CF32" i="15"/>
  <c r="CF32" i="18" s="1"/>
  <c r="CF35" i="15"/>
  <c r="CF35" i="18" s="1"/>
  <c r="CF84" i="15"/>
  <c r="CF84" i="18" s="1"/>
  <c r="CF62" i="15"/>
  <c r="CF62" i="18" s="1"/>
  <c r="CF103" i="15"/>
  <c r="CF103" i="18" s="1"/>
  <c r="CF33" i="15"/>
  <c r="CF33" i="18" s="1"/>
  <c r="CF28" i="15"/>
  <c r="CF28" i="18" s="1"/>
  <c r="CF39" i="15"/>
  <c r="CF39" i="18" s="1"/>
  <c r="CF52" i="15"/>
  <c r="CF52" i="18" s="1"/>
  <c r="CF78" i="15"/>
  <c r="CF78" i="18" s="1"/>
  <c r="CF102" i="15"/>
  <c r="CF102" i="18" s="1"/>
  <c r="CF24" i="15"/>
  <c r="CF24" i="18" s="1"/>
  <c r="CF81" i="15"/>
  <c r="CF81" i="18" s="1"/>
  <c r="CF36" i="15"/>
  <c r="CF36" i="18" s="1"/>
  <c r="CC74" i="6"/>
  <c r="CC71" i="6"/>
  <c r="CB20" i="14"/>
  <c r="CC72" i="6"/>
  <c r="CC75" i="6"/>
  <c r="CE56" i="6"/>
  <c r="CE54" i="6"/>
  <c r="CE55" i="6" s="1"/>
  <c r="CD65" i="6"/>
  <c r="CD67" i="6" s="1"/>
  <c r="CI39" i="6"/>
  <c r="CJ19" i="6"/>
  <c r="CG31" i="6" l="1"/>
  <c r="CG40" i="6" s="1"/>
  <c r="CH29" i="6"/>
  <c r="CH30" i="6"/>
  <c r="CB68" i="6"/>
  <c r="CC68" i="6" s="1"/>
  <c r="CD68" i="6" s="1"/>
  <c r="CB71" i="6"/>
  <c r="CF56" i="6"/>
  <c r="CG47" i="6"/>
  <c r="CG70" i="6"/>
  <c r="CG10" i="6"/>
  <c r="CH9" i="6" s="1"/>
  <c r="CF73" i="6"/>
  <c r="CD71" i="6"/>
  <c r="CD74" i="6"/>
  <c r="CE53" i="6"/>
  <c r="CF22" i="18"/>
  <c r="CG52" i="6"/>
  <c r="CG61" i="6"/>
  <c r="CD72" i="6"/>
  <c r="CD75" i="6"/>
  <c r="CC20" i="14"/>
  <c r="CC100" i="14" s="1"/>
  <c r="CD100" i="14" s="1"/>
  <c r="CE100" i="14" s="1"/>
  <c r="CF100" i="14" s="1"/>
  <c r="CG100" i="14" s="1"/>
  <c r="CH100" i="14" s="1"/>
  <c r="CI100" i="14" s="1"/>
  <c r="CJ100" i="14" s="1"/>
  <c r="CK100" i="14" s="1"/>
  <c r="CL100" i="14" s="1"/>
  <c r="CM100" i="14" s="1"/>
  <c r="CN100" i="14" s="1"/>
  <c r="CO100" i="14" s="1"/>
  <c r="CP100" i="14" s="1"/>
  <c r="CQ100" i="14" s="1"/>
  <c r="CR100" i="14" s="1"/>
  <c r="CS100" i="14" s="1"/>
  <c r="CT100" i="14" s="1"/>
  <c r="CU100" i="14" s="1"/>
  <c r="CV100" i="14" s="1"/>
  <c r="CW100" i="14" s="1"/>
  <c r="CE65" i="6"/>
  <c r="CE67" i="6" s="1"/>
  <c r="CG19" i="15"/>
  <c r="CI49" i="6"/>
  <c r="CH51" i="6"/>
  <c r="CG19" i="18"/>
  <c r="CG39" i="15"/>
  <c r="CG39" i="18" s="1"/>
  <c r="CG34" i="15"/>
  <c r="CG34" i="18" s="1"/>
  <c r="CG87" i="15"/>
  <c r="CG87" i="18" s="1"/>
  <c r="CG63" i="15"/>
  <c r="CG63" i="18" s="1"/>
  <c r="CG86" i="15"/>
  <c r="CG86" i="18" s="1"/>
  <c r="CF104" i="15"/>
  <c r="CF104" i="18" s="1"/>
  <c r="CG71" i="15"/>
  <c r="CG71" i="18" s="1"/>
  <c r="CG97" i="15"/>
  <c r="CG97" i="18" s="1"/>
  <c r="CG82" i="15"/>
  <c r="CG82" i="18" s="1"/>
  <c r="CG83" i="15"/>
  <c r="CG83" i="18" s="1"/>
  <c r="CG49" i="15"/>
  <c r="CG49" i="18" s="1"/>
  <c r="CG61" i="15"/>
  <c r="CG61" i="18" s="1"/>
  <c r="CG42" i="15"/>
  <c r="CG42" i="18" s="1"/>
  <c r="CG96" i="15"/>
  <c r="CG96" i="18" s="1"/>
  <c r="CG44" i="15"/>
  <c r="CG44" i="18" s="1"/>
  <c r="CG50" i="15"/>
  <c r="CG50" i="18" s="1"/>
  <c r="CG22" i="15"/>
  <c r="CG80" i="15"/>
  <c r="CG80" i="18" s="1"/>
  <c r="CG51" i="15"/>
  <c r="CG51" i="18" s="1"/>
  <c r="CG104" i="15"/>
  <c r="CG104" i="18" s="1"/>
  <c r="CG23" i="15"/>
  <c r="CG23" i="18" s="1"/>
  <c r="CG73" i="15"/>
  <c r="CG73" i="18" s="1"/>
  <c r="CG90" i="15"/>
  <c r="CG90" i="18" s="1"/>
  <c r="CG37" i="15"/>
  <c r="CG37" i="18" s="1"/>
  <c r="CG25" i="15"/>
  <c r="CG25" i="18" s="1"/>
  <c r="CG46" i="15"/>
  <c r="CG46" i="18" s="1"/>
  <c r="CG41" i="15"/>
  <c r="CG41" i="18" s="1"/>
  <c r="CG33" i="15"/>
  <c r="CG33" i="18" s="1"/>
  <c r="CG40" i="15"/>
  <c r="CG40" i="18" s="1"/>
  <c r="CG53" i="15"/>
  <c r="CG53" i="18" s="1"/>
  <c r="CG38" i="15"/>
  <c r="CG38" i="18" s="1"/>
  <c r="CG89" i="15"/>
  <c r="CG89" i="18" s="1"/>
  <c r="CG98" i="15"/>
  <c r="CG98" i="18" s="1"/>
  <c r="CG36" i="15"/>
  <c r="CG36" i="18" s="1"/>
  <c r="CG64" i="15"/>
  <c r="CG64" i="18" s="1"/>
  <c r="CG65" i="15"/>
  <c r="CG65" i="18" s="1"/>
  <c r="CG92" i="15"/>
  <c r="CG92" i="18" s="1"/>
  <c r="CG62" i="15"/>
  <c r="CG62" i="18" s="1"/>
  <c r="CG56" i="15"/>
  <c r="CG56" i="18" s="1"/>
  <c r="CG67" i="15"/>
  <c r="CG67" i="18" s="1"/>
  <c r="CG77" i="15"/>
  <c r="CG77" i="18" s="1"/>
  <c r="CG59" i="15"/>
  <c r="CG59" i="18" s="1"/>
  <c r="CG74" i="15"/>
  <c r="CG74" i="18" s="1"/>
  <c r="CG28" i="15"/>
  <c r="CG28" i="18" s="1"/>
  <c r="CG60" i="15"/>
  <c r="CG60" i="18" s="1"/>
  <c r="CG84" i="15"/>
  <c r="CG84" i="18" s="1"/>
  <c r="CG55" i="15"/>
  <c r="CG55" i="18" s="1"/>
  <c r="CG81" i="15"/>
  <c r="CG81" i="18" s="1"/>
  <c r="CG45" i="15"/>
  <c r="CG45" i="18" s="1"/>
  <c r="CG69" i="15"/>
  <c r="CG69" i="18" s="1"/>
  <c r="CG91" i="15"/>
  <c r="CG91" i="18" s="1"/>
  <c r="CG99" i="15"/>
  <c r="CG99" i="18" s="1"/>
  <c r="CG101" i="15"/>
  <c r="CG101" i="18" s="1"/>
  <c r="CG78" i="15"/>
  <c r="CG78" i="18" s="1"/>
  <c r="CG66" i="15"/>
  <c r="CG66" i="18" s="1"/>
  <c r="CG30" i="15"/>
  <c r="CG30" i="18" s="1"/>
  <c r="CG54" i="15"/>
  <c r="CG54" i="18" s="1"/>
  <c r="CG47" i="15"/>
  <c r="CG47" i="18" s="1"/>
  <c r="CG48" i="15"/>
  <c r="CG48" i="18" s="1"/>
  <c r="CG95" i="15"/>
  <c r="CG95" i="18" s="1"/>
  <c r="CG85" i="15"/>
  <c r="CG85" i="18" s="1"/>
  <c r="CG32" i="15"/>
  <c r="CG32" i="18" s="1"/>
  <c r="CG70" i="15"/>
  <c r="CG70" i="18" s="1"/>
  <c r="CG72" i="15"/>
  <c r="CG72" i="18" s="1"/>
  <c r="CG76" i="15"/>
  <c r="CG76" i="18" s="1"/>
  <c r="CG93" i="15"/>
  <c r="CG93" i="18" s="1"/>
  <c r="CG102" i="15"/>
  <c r="CG102" i="18" s="1"/>
  <c r="CG58" i="15"/>
  <c r="CG58" i="18" s="1"/>
  <c r="CG31" i="15"/>
  <c r="CG31" i="18" s="1"/>
  <c r="CG35" i="15"/>
  <c r="CG35" i="18" s="1"/>
  <c r="CG29" i="15"/>
  <c r="CG29" i="18" s="1"/>
  <c r="CG43" i="15"/>
  <c r="CG43" i="18" s="1"/>
  <c r="CG24" i="15"/>
  <c r="CG24" i="18" s="1"/>
  <c r="CG100" i="15"/>
  <c r="CG100" i="18" s="1"/>
  <c r="CG88" i="15"/>
  <c r="CG88" i="18" s="1"/>
  <c r="CG75" i="15"/>
  <c r="CG75" i="18" s="1"/>
  <c r="CG52" i="15"/>
  <c r="CG52" i="18" s="1"/>
  <c r="CG103" i="15"/>
  <c r="CG103" i="18" s="1"/>
  <c r="CG57" i="15"/>
  <c r="CG57" i="18" s="1"/>
  <c r="CG26" i="15"/>
  <c r="CG26" i="18" s="1"/>
  <c r="CG79" i="15"/>
  <c r="CG79" i="18" s="1"/>
  <c r="CG27" i="15"/>
  <c r="CG27" i="18" s="1"/>
  <c r="CG68" i="15"/>
  <c r="CG68" i="18" s="1"/>
  <c r="CG94" i="15"/>
  <c r="CG94" i="18" s="1"/>
  <c r="CB99" i="14"/>
  <c r="CC99" i="14" s="1"/>
  <c r="CD99" i="14" s="1"/>
  <c r="CE99" i="14" s="1"/>
  <c r="CF99" i="14" s="1"/>
  <c r="CG99" i="14" s="1"/>
  <c r="CH99" i="14" s="1"/>
  <c r="CI99" i="14" s="1"/>
  <c r="CJ99" i="14" s="1"/>
  <c r="CK99" i="14" s="1"/>
  <c r="CL99" i="14" s="1"/>
  <c r="CM99" i="14" s="1"/>
  <c r="CN99" i="14" s="1"/>
  <c r="CO99" i="14" s="1"/>
  <c r="CP99" i="14" s="1"/>
  <c r="CQ99" i="14" s="1"/>
  <c r="CR99" i="14" s="1"/>
  <c r="CS99" i="14" s="1"/>
  <c r="CT99" i="14" s="1"/>
  <c r="CU99" i="14" s="1"/>
  <c r="CV99" i="14" s="1"/>
  <c r="CW99" i="14" s="1"/>
  <c r="CF54" i="6"/>
  <c r="CF55" i="6" s="1"/>
  <c r="CE62" i="6"/>
  <c r="CJ39" i="6"/>
  <c r="CK19" i="6"/>
  <c r="CH31" i="6" l="1"/>
  <c r="CH40" i="6" s="1"/>
  <c r="CI30" i="6"/>
  <c r="CI29" i="6"/>
  <c r="CG73" i="6"/>
  <c r="CH70" i="6"/>
  <c r="CH10" i="6"/>
  <c r="CI9" i="6" s="1"/>
  <c r="CH47" i="6"/>
  <c r="CE68" i="6"/>
  <c r="CI51" i="6"/>
  <c r="CH19" i="18"/>
  <c r="CJ49" i="6"/>
  <c r="CH19" i="15"/>
  <c r="CH42" i="15"/>
  <c r="CH42" i="18" s="1"/>
  <c r="CH40" i="15"/>
  <c r="CH40" i="18" s="1"/>
  <c r="CH23" i="15"/>
  <c r="CH23" i="18" s="1"/>
  <c r="CH74" i="15"/>
  <c r="CH74" i="18" s="1"/>
  <c r="CH84" i="15"/>
  <c r="CH84" i="18" s="1"/>
  <c r="CH70" i="15"/>
  <c r="CH70" i="18" s="1"/>
  <c r="CH98" i="15"/>
  <c r="CH98" i="18" s="1"/>
  <c r="CH80" i="15"/>
  <c r="CH80" i="18" s="1"/>
  <c r="CH87" i="15"/>
  <c r="CH87" i="18" s="1"/>
  <c r="CH99" i="15"/>
  <c r="CH99" i="18" s="1"/>
  <c r="CH103" i="15"/>
  <c r="CH103" i="18" s="1"/>
  <c r="CG105" i="15"/>
  <c r="CG105" i="18" s="1"/>
  <c r="CH66" i="15"/>
  <c r="CH66" i="18" s="1"/>
  <c r="CH60" i="15"/>
  <c r="CH60" i="18" s="1"/>
  <c r="CH45" i="15"/>
  <c r="CH45" i="18" s="1"/>
  <c r="CH39" i="15"/>
  <c r="CH39" i="18" s="1"/>
  <c r="CH28" i="15"/>
  <c r="CH28" i="18" s="1"/>
  <c r="CH92" i="15"/>
  <c r="CH92" i="18" s="1"/>
  <c r="CH33" i="15"/>
  <c r="CH33" i="18" s="1"/>
  <c r="CH24" i="15"/>
  <c r="CH24" i="18" s="1"/>
  <c r="CH62" i="15"/>
  <c r="CH62" i="18" s="1"/>
  <c r="CH49" i="15"/>
  <c r="CH49" i="18" s="1"/>
  <c r="CH95" i="15"/>
  <c r="CH95" i="18" s="1"/>
  <c r="CH64" i="15"/>
  <c r="CH64" i="18" s="1"/>
  <c r="CH29" i="15"/>
  <c r="CH29" i="18" s="1"/>
  <c r="CH83" i="15"/>
  <c r="CH83" i="18" s="1"/>
  <c r="CH26" i="15"/>
  <c r="CH26" i="18" s="1"/>
  <c r="CH68" i="15"/>
  <c r="CH68" i="18" s="1"/>
  <c r="CH89" i="15"/>
  <c r="CH89" i="18" s="1"/>
  <c r="CH56" i="15"/>
  <c r="CH56" i="18" s="1"/>
  <c r="CH52" i="15"/>
  <c r="CH52" i="18" s="1"/>
  <c r="CH88" i="15"/>
  <c r="CH88" i="18" s="1"/>
  <c r="CH82" i="15"/>
  <c r="CH82" i="18" s="1"/>
  <c r="CH57" i="15"/>
  <c r="CH57" i="18" s="1"/>
  <c r="CH58" i="15"/>
  <c r="CH58" i="18" s="1"/>
  <c r="CH104" i="15"/>
  <c r="CH104" i="18" s="1"/>
  <c r="CH46" i="15"/>
  <c r="CH46" i="18" s="1"/>
  <c r="CH86" i="15"/>
  <c r="CH86" i="18" s="1"/>
  <c r="CH32" i="15"/>
  <c r="CH32" i="18" s="1"/>
  <c r="CH37" i="15"/>
  <c r="CH37" i="18" s="1"/>
  <c r="CH94" i="15"/>
  <c r="CH94" i="18" s="1"/>
  <c r="CH30" i="15"/>
  <c r="CH30" i="18" s="1"/>
  <c r="CH71" i="15"/>
  <c r="CH71" i="18" s="1"/>
  <c r="CH102" i="15"/>
  <c r="CH102" i="18" s="1"/>
  <c r="CH93" i="15"/>
  <c r="CH93" i="18" s="1"/>
  <c r="CH65" i="15"/>
  <c r="CH65" i="18" s="1"/>
  <c r="CH73" i="15"/>
  <c r="CH73" i="18" s="1"/>
  <c r="CH25" i="15"/>
  <c r="CH25" i="18" s="1"/>
  <c r="CH77" i="15"/>
  <c r="CH77" i="18" s="1"/>
  <c r="CH61" i="15"/>
  <c r="CH61" i="18" s="1"/>
  <c r="CH48" i="15"/>
  <c r="CH48" i="18" s="1"/>
  <c r="CH38" i="15"/>
  <c r="CH38" i="18" s="1"/>
  <c r="CH72" i="15"/>
  <c r="CH72" i="18" s="1"/>
  <c r="CH101" i="15"/>
  <c r="CH101" i="18" s="1"/>
  <c r="CH79" i="15"/>
  <c r="CH79" i="18" s="1"/>
  <c r="CH34" i="15"/>
  <c r="CH34" i="18" s="1"/>
  <c r="CH43" i="15"/>
  <c r="CH43" i="18" s="1"/>
  <c r="CH27" i="15"/>
  <c r="CH27" i="18" s="1"/>
  <c r="CH75" i="15"/>
  <c r="CH75" i="18" s="1"/>
  <c r="CH44" i="15"/>
  <c r="CH44" i="18" s="1"/>
  <c r="CH69" i="15"/>
  <c r="CH69" i="18" s="1"/>
  <c r="CH53" i="15"/>
  <c r="CH53" i="18" s="1"/>
  <c r="CH63" i="15"/>
  <c r="CH63" i="18" s="1"/>
  <c r="CH35" i="15"/>
  <c r="CH35" i="18" s="1"/>
  <c r="CH85" i="15"/>
  <c r="CH85" i="18" s="1"/>
  <c r="CH59" i="15"/>
  <c r="CH59" i="18" s="1"/>
  <c r="CH100" i="15"/>
  <c r="CH100" i="18" s="1"/>
  <c r="CH105" i="15"/>
  <c r="CH105" i="18" s="1"/>
  <c r="CH91" i="15"/>
  <c r="CH91" i="18" s="1"/>
  <c r="CH41" i="15"/>
  <c r="CH41" i="18" s="1"/>
  <c r="CH78" i="15"/>
  <c r="CH78" i="18" s="1"/>
  <c r="CH67" i="15"/>
  <c r="CH67" i="18" s="1"/>
  <c r="CH81" i="15"/>
  <c r="CH81" i="18" s="1"/>
  <c r="CH50" i="15"/>
  <c r="CH50" i="18" s="1"/>
  <c r="CH96" i="15"/>
  <c r="CH96" i="18" s="1"/>
  <c r="CH97" i="15"/>
  <c r="CH97" i="18" s="1"/>
  <c r="CH47" i="15"/>
  <c r="CH47" i="18" s="1"/>
  <c r="CH90" i="15"/>
  <c r="CH90" i="18" s="1"/>
  <c r="CH54" i="15"/>
  <c r="CH54" i="18" s="1"/>
  <c r="CH76" i="15"/>
  <c r="CH76" i="18" s="1"/>
  <c r="CH22" i="15"/>
  <c r="CH51" i="15"/>
  <c r="CH51" i="18" s="1"/>
  <c r="CH31" i="15"/>
  <c r="CH31" i="18" s="1"/>
  <c r="CH36" i="15"/>
  <c r="CH36" i="18" s="1"/>
  <c r="CH55" i="15"/>
  <c r="CH55" i="18" s="1"/>
  <c r="CE71" i="6"/>
  <c r="CE74" i="6"/>
  <c r="CE72" i="6"/>
  <c r="CD20" i="14"/>
  <c r="CE75" i="6"/>
  <c r="CG54" i="6"/>
  <c r="CG55" i="6" s="1"/>
  <c r="CG56" i="6"/>
  <c r="CF65" i="6"/>
  <c r="CF67" i="6" s="1"/>
  <c r="CF62" i="6"/>
  <c r="CG22" i="18"/>
  <c r="CF53" i="6"/>
  <c r="CH52" i="6"/>
  <c r="CH61" i="6"/>
  <c r="CK39" i="6"/>
  <c r="CL19" i="6"/>
  <c r="CI31" i="6" l="1"/>
  <c r="CI40" i="6" s="1"/>
  <c r="CJ29" i="6"/>
  <c r="CJ30" i="6"/>
  <c r="CF68" i="6"/>
  <c r="CH54" i="6"/>
  <c r="CH55" i="6" s="1"/>
  <c r="CH73" i="6"/>
  <c r="CI10" i="6"/>
  <c r="CJ9" i="6" s="1"/>
  <c r="CI47" i="6"/>
  <c r="CI70" i="6"/>
  <c r="CH56" i="6"/>
  <c r="CG53" i="6"/>
  <c r="CG62" i="6"/>
  <c r="CH22" i="18"/>
  <c r="CI72" i="15"/>
  <c r="CI72" i="18" s="1"/>
  <c r="CI98" i="15"/>
  <c r="CI98" i="18" s="1"/>
  <c r="CI95" i="15"/>
  <c r="CI95" i="18" s="1"/>
  <c r="CI25" i="15"/>
  <c r="CI25" i="18" s="1"/>
  <c r="CI39" i="15"/>
  <c r="CI39" i="18" s="1"/>
  <c r="CH106" i="15"/>
  <c r="CH106" i="18" s="1"/>
  <c r="CI67" i="15"/>
  <c r="CI67" i="18" s="1"/>
  <c r="CI71" i="15"/>
  <c r="CI71" i="18" s="1"/>
  <c r="CI80" i="15"/>
  <c r="CI80" i="18" s="1"/>
  <c r="CI49" i="15"/>
  <c r="CI49" i="18" s="1"/>
  <c r="CI42" i="15"/>
  <c r="CI42" i="18" s="1"/>
  <c r="CI90" i="15"/>
  <c r="CI90" i="18" s="1"/>
  <c r="CI52" i="15"/>
  <c r="CI52" i="18" s="1"/>
  <c r="CI24" i="15"/>
  <c r="CI24" i="18" s="1"/>
  <c r="CI54" i="15"/>
  <c r="CI54" i="18" s="1"/>
  <c r="CI100" i="15"/>
  <c r="CI100" i="18" s="1"/>
  <c r="CI99" i="15"/>
  <c r="CI99" i="18" s="1"/>
  <c r="CI43" i="15"/>
  <c r="CI43" i="18" s="1"/>
  <c r="CI77" i="15"/>
  <c r="CI77" i="18" s="1"/>
  <c r="CI46" i="15"/>
  <c r="CI46" i="18" s="1"/>
  <c r="CI106" i="15"/>
  <c r="CI106" i="18" s="1"/>
  <c r="CI86" i="15"/>
  <c r="CI86" i="18" s="1"/>
  <c r="CI82" i="15"/>
  <c r="CI82" i="18" s="1"/>
  <c r="CI81" i="15"/>
  <c r="CI81" i="18" s="1"/>
  <c r="CI87" i="15"/>
  <c r="CI87" i="18" s="1"/>
  <c r="CI73" i="15"/>
  <c r="CI73" i="18" s="1"/>
  <c r="CI101" i="15"/>
  <c r="CI101" i="18" s="1"/>
  <c r="CI58" i="15"/>
  <c r="CI58" i="18" s="1"/>
  <c r="CI56" i="15"/>
  <c r="CI56" i="18" s="1"/>
  <c r="CI70" i="15"/>
  <c r="CI70" i="18" s="1"/>
  <c r="CI29" i="15"/>
  <c r="CI29" i="18" s="1"/>
  <c r="CI27" i="15"/>
  <c r="CI27" i="18" s="1"/>
  <c r="CI48" i="15"/>
  <c r="CI48" i="18" s="1"/>
  <c r="CI85" i="15"/>
  <c r="CI85" i="18" s="1"/>
  <c r="CI41" i="15"/>
  <c r="CI41" i="18" s="1"/>
  <c r="CI65" i="15"/>
  <c r="CI65" i="18" s="1"/>
  <c r="CI30" i="15"/>
  <c r="CI30" i="18" s="1"/>
  <c r="CI79" i="15"/>
  <c r="CI79" i="18" s="1"/>
  <c r="CI37" i="15"/>
  <c r="CI37" i="18" s="1"/>
  <c r="CI32" i="15"/>
  <c r="CI32" i="18" s="1"/>
  <c r="CI93" i="15"/>
  <c r="CI93" i="18" s="1"/>
  <c r="CI78" i="15"/>
  <c r="CI78" i="18" s="1"/>
  <c r="CI23" i="15"/>
  <c r="CI23" i="18" s="1"/>
  <c r="CI89" i="15"/>
  <c r="CI89" i="18" s="1"/>
  <c r="CI38" i="15"/>
  <c r="CI38" i="18" s="1"/>
  <c r="CI33" i="15"/>
  <c r="CI33" i="18" s="1"/>
  <c r="CI53" i="15"/>
  <c r="CI53" i="18" s="1"/>
  <c r="CI55" i="15"/>
  <c r="CI55" i="18" s="1"/>
  <c r="CI60" i="15"/>
  <c r="CI60" i="18" s="1"/>
  <c r="CI75" i="15"/>
  <c r="CI75" i="18" s="1"/>
  <c r="CI31" i="15"/>
  <c r="CI31" i="18" s="1"/>
  <c r="CI45" i="15"/>
  <c r="CI45" i="18" s="1"/>
  <c r="CI74" i="15"/>
  <c r="CI74" i="18" s="1"/>
  <c r="CI63" i="15"/>
  <c r="CI63" i="18" s="1"/>
  <c r="CI62" i="15"/>
  <c r="CI62" i="18" s="1"/>
  <c r="CI34" i="15"/>
  <c r="CI34" i="18" s="1"/>
  <c r="CI91" i="15"/>
  <c r="CI91" i="18" s="1"/>
  <c r="CI97" i="15"/>
  <c r="CI97" i="18" s="1"/>
  <c r="CI83" i="15"/>
  <c r="CI83" i="18" s="1"/>
  <c r="CI103" i="15"/>
  <c r="CI103" i="18" s="1"/>
  <c r="CI104" i="15"/>
  <c r="CI104" i="18" s="1"/>
  <c r="CI47" i="15"/>
  <c r="CI47" i="18" s="1"/>
  <c r="CI59" i="15"/>
  <c r="CI59" i="18" s="1"/>
  <c r="CI64" i="15"/>
  <c r="CI64" i="18" s="1"/>
  <c r="CI26" i="15"/>
  <c r="CI26" i="18" s="1"/>
  <c r="CI88" i="15"/>
  <c r="CI88" i="18" s="1"/>
  <c r="CI68" i="15"/>
  <c r="CI68" i="18" s="1"/>
  <c r="CI76" i="15"/>
  <c r="CI76" i="18" s="1"/>
  <c r="CI44" i="15"/>
  <c r="CI44" i="18" s="1"/>
  <c r="CI50" i="15"/>
  <c r="CI50" i="18" s="1"/>
  <c r="CI66" i="15"/>
  <c r="CI66" i="18" s="1"/>
  <c r="CI40" i="15"/>
  <c r="CI40" i="18" s="1"/>
  <c r="CI51" i="15"/>
  <c r="CI51" i="18" s="1"/>
  <c r="CI92" i="15"/>
  <c r="CI92" i="18" s="1"/>
  <c r="CI57" i="15"/>
  <c r="CI57" i="18" s="1"/>
  <c r="CI84" i="15"/>
  <c r="CI84" i="18" s="1"/>
  <c r="CI28" i="15"/>
  <c r="CI28" i="18" s="1"/>
  <c r="CI36" i="15"/>
  <c r="CI36" i="18" s="1"/>
  <c r="CI69" i="15"/>
  <c r="CI69" i="18" s="1"/>
  <c r="CI102" i="15"/>
  <c r="CI102" i="18" s="1"/>
  <c r="CI105" i="15"/>
  <c r="CI105" i="18" s="1"/>
  <c r="CI22" i="15"/>
  <c r="CI35" i="15"/>
  <c r="CI35" i="18" s="1"/>
  <c r="CI61" i="15"/>
  <c r="CI61" i="18" s="1"/>
  <c r="CI94" i="15"/>
  <c r="CI94" i="18" s="1"/>
  <c r="CI96" i="15"/>
  <c r="CI96" i="18" s="1"/>
  <c r="CD101" i="14"/>
  <c r="CE101" i="14" s="1"/>
  <c r="CF101" i="14" s="1"/>
  <c r="CG101" i="14" s="1"/>
  <c r="CH101" i="14" s="1"/>
  <c r="CI101" i="14" s="1"/>
  <c r="CJ101" i="14" s="1"/>
  <c r="CK101" i="14" s="1"/>
  <c r="CL101" i="14" s="1"/>
  <c r="CM101" i="14" s="1"/>
  <c r="CN101" i="14" s="1"/>
  <c r="CO101" i="14" s="1"/>
  <c r="CP101" i="14" s="1"/>
  <c r="CQ101" i="14" s="1"/>
  <c r="CR101" i="14" s="1"/>
  <c r="CS101" i="14" s="1"/>
  <c r="CT101" i="14" s="1"/>
  <c r="CU101" i="14" s="1"/>
  <c r="CV101" i="14" s="1"/>
  <c r="CW101" i="14" s="1"/>
  <c r="CK49" i="6"/>
  <c r="CI19" i="18"/>
  <c r="CI19" i="15"/>
  <c r="CJ51" i="6"/>
  <c r="CF74" i="6"/>
  <c r="CF71" i="6"/>
  <c r="CF75" i="6"/>
  <c r="CF72" i="6"/>
  <c r="CE20" i="14"/>
  <c r="CE102" i="14" s="1"/>
  <c r="CF102" i="14" s="1"/>
  <c r="CG102" i="14" s="1"/>
  <c r="CH102" i="14" s="1"/>
  <c r="CI102" i="14" s="1"/>
  <c r="CJ102" i="14" s="1"/>
  <c r="CK102" i="14" s="1"/>
  <c r="CL102" i="14" s="1"/>
  <c r="CM102" i="14" s="1"/>
  <c r="CN102" i="14" s="1"/>
  <c r="CO102" i="14" s="1"/>
  <c r="CP102" i="14" s="1"/>
  <c r="CQ102" i="14" s="1"/>
  <c r="CR102" i="14" s="1"/>
  <c r="CS102" i="14" s="1"/>
  <c r="CT102" i="14" s="1"/>
  <c r="CU102" i="14" s="1"/>
  <c r="CV102" i="14" s="1"/>
  <c r="CW102" i="14" s="1"/>
  <c r="CG65" i="6"/>
  <c r="CI61" i="6"/>
  <c r="CI52" i="6"/>
  <c r="CL39" i="6"/>
  <c r="CM19" i="6"/>
  <c r="CJ31" i="6" l="1"/>
  <c r="CJ40" i="6" s="1"/>
  <c r="CI73" i="6"/>
  <c r="CK29" i="6"/>
  <c r="CK30" i="6"/>
  <c r="CH62" i="6"/>
  <c r="CH65" i="6"/>
  <c r="CH72" i="6" s="1"/>
  <c r="CH53" i="6"/>
  <c r="CJ47" i="6"/>
  <c r="CJ10" i="6"/>
  <c r="CK9" i="6" s="1"/>
  <c r="CJ70" i="6"/>
  <c r="CJ52" i="6"/>
  <c r="CJ61" i="6"/>
  <c r="CJ90" i="15"/>
  <c r="CJ90" i="18" s="1"/>
  <c r="CJ74" i="15"/>
  <c r="CJ74" i="18" s="1"/>
  <c r="CJ85" i="15"/>
  <c r="CJ85" i="18" s="1"/>
  <c r="CJ33" i="15"/>
  <c r="CJ33" i="18" s="1"/>
  <c r="CJ26" i="15"/>
  <c r="CJ26" i="18" s="1"/>
  <c r="CJ65" i="15"/>
  <c r="CJ65" i="18" s="1"/>
  <c r="CJ46" i="15"/>
  <c r="CJ46" i="18" s="1"/>
  <c r="CJ56" i="15"/>
  <c r="CJ56" i="18" s="1"/>
  <c r="CJ50" i="15"/>
  <c r="CJ50" i="18" s="1"/>
  <c r="CJ95" i="15"/>
  <c r="CJ95" i="18" s="1"/>
  <c r="CJ73" i="15"/>
  <c r="CJ73" i="18" s="1"/>
  <c r="CJ36" i="15"/>
  <c r="CJ36" i="18" s="1"/>
  <c r="CJ32" i="15"/>
  <c r="CJ32" i="18" s="1"/>
  <c r="CJ39" i="15"/>
  <c r="CJ39" i="18" s="1"/>
  <c r="CJ94" i="15"/>
  <c r="CJ94" i="18" s="1"/>
  <c r="CJ61" i="15"/>
  <c r="CJ61" i="18" s="1"/>
  <c r="CJ83" i="15"/>
  <c r="CJ83" i="18" s="1"/>
  <c r="CJ53" i="15"/>
  <c r="CJ53" i="18" s="1"/>
  <c r="CJ64" i="15"/>
  <c r="CJ64" i="18" s="1"/>
  <c r="CJ22" i="15"/>
  <c r="CJ35" i="15"/>
  <c r="CJ35" i="18" s="1"/>
  <c r="CJ66" i="15"/>
  <c r="CJ66" i="18" s="1"/>
  <c r="CJ92" i="15"/>
  <c r="CJ92" i="18" s="1"/>
  <c r="CJ101" i="15"/>
  <c r="CJ101" i="18" s="1"/>
  <c r="CJ88" i="15"/>
  <c r="CJ88" i="18" s="1"/>
  <c r="CJ80" i="15"/>
  <c r="CJ80" i="18" s="1"/>
  <c r="CJ96" i="15"/>
  <c r="CJ96" i="18" s="1"/>
  <c r="CJ37" i="15"/>
  <c r="CJ37" i="18" s="1"/>
  <c r="CJ81" i="15"/>
  <c r="CJ81" i="18" s="1"/>
  <c r="CJ52" i="15"/>
  <c r="CJ52" i="18" s="1"/>
  <c r="CJ42" i="15"/>
  <c r="CJ42" i="18" s="1"/>
  <c r="CJ63" i="15"/>
  <c r="CJ63" i="18" s="1"/>
  <c r="CJ28" i="15"/>
  <c r="CJ28" i="18" s="1"/>
  <c r="CJ58" i="15"/>
  <c r="CJ58" i="18" s="1"/>
  <c r="CJ55" i="15"/>
  <c r="CJ55" i="18" s="1"/>
  <c r="CJ71" i="15"/>
  <c r="CJ71" i="18" s="1"/>
  <c r="CJ49" i="15"/>
  <c r="CJ49" i="18" s="1"/>
  <c r="CJ67" i="15"/>
  <c r="CJ67" i="18" s="1"/>
  <c r="CJ57" i="15"/>
  <c r="CJ57" i="18" s="1"/>
  <c r="CJ75" i="15"/>
  <c r="CJ75" i="18" s="1"/>
  <c r="CJ25" i="15"/>
  <c r="CJ25" i="18" s="1"/>
  <c r="CJ29" i="15"/>
  <c r="CJ29" i="18" s="1"/>
  <c r="CI107" i="15"/>
  <c r="CI107" i="18" s="1"/>
  <c r="CJ47" i="15"/>
  <c r="CJ47" i="18" s="1"/>
  <c r="CJ76" i="15"/>
  <c r="CJ76" i="18" s="1"/>
  <c r="CJ89" i="15"/>
  <c r="CJ89" i="18" s="1"/>
  <c r="CJ69" i="15"/>
  <c r="CJ69" i="18" s="1"/>
  <c r="CJ62" i="15"/>
  <c r="CJ62" i="18" s="1"/>
  <c r="CJ44" i="15"/>
  <c r="CJ44" i="18" s="1"/>
  <c r="CJ77" i="15"/>
  <c r="CJ77" i="18" s="1"/>
  <c r="CJ84" i="15"/>
  <c r="CJ84" i="18" s="1"/>
  <c r="CJ59" i="15"/>
  <c r="CJ59" i="18" s="1"/>
  <c r="CJ41" i="15"/>
  <c r="CJ41" i="18" s="1"/>
  <c r="CJ51" i="15"/>
  <c r="CJ51" i="18" s="1"/>
  <c r="CJ31" i="15"/>
  <c r="CJ31" i="18" s="1"/>
  <c r="CJ45" i="15"/>
  <c r="CJ45" i="18" s="1"/>
  <c r="CJ70" i="15"/>
  <c r="CJ70" i="18" s="1"/>
  <c r="CJ103" i="15"/>
  <c r="CJ103" i="18" s="1"/>
  <c r="CJ30" i="15"/>
  <c r="CJ30" i="18" s="1"/>
  <c r="CJ27" i="15"/>
  <c r="CJ27" i="18" s="1"/>
  <c r="CJ98" i="15"/>
  <c r="CJ98" i="18" s="1"/>
  <c r="CJ34" i="15"/>
  <c r="CJ34" i="18" s="1"/>
  <c r="CJ106" i="15"/>
  <c r="CJ106" i="18" s="1"/>
  <c r="CJ91" i="15"/>
  <c r="CJ91" i="18" s="1"/>
  <c r="CJ24" i="15"/>
  <c r="CJ24" i="18" s="1"/>
  <c r="CJ107" i="15"/>
  <c r="CJ107" i="18" s="1"/>
  <c r="CJ48" i="15"/>
  <c r="CJ48" i="18" s="1"/>
  <c r="CJ23" i="15"/>
  <c r="CJ23" i="18" s="1"/>
  <c r="CJ60" i="15"/>
  <c r="CJ60" i="18" s="1"/>
  <c r="CJ105" i="15"/>
  <c r="CJ105" i="18" s="1"/>
  <c r="CJ87" i="15"/>
  <c r="CJ87" i="18" s="1"/>
  <c r="CJ86" i="15"/>
  <c r="CJ86" i="18" s="1"/>
  <c r="CJ82" i="15"/>
  <c r="CJ82" i="18" s="1"/>
  <c r="CJ72" i="15"/>
  <c r="CJ72" i="18" s="1"/>
  <c r="CJ104" i="15"/>
  <c r="CJ104" i="18" s="1"/>
  <c r="CJ79" i="15"/>
  <c r="CJ79" i="18" s="1"/>
  <c r="CJ100" i="15"/>
  <c r="CJ100" i="18" s="1"/>
  <c r="CJ43" i="15"/>
  <c r="CJ43" i="18" s="1"/>
  <c r="CJ99" i="15"/>
  <c r="CJ99" i="18" s="1"/>
  <c r="CJ97" i="15"/>
  <c r="CJ97" i="18" s="1"/>
  <c r="CJ102" i="15"/>
  <c r="CJ102" i="18" s="1"/>
  <c r="CJ93" i="15"/>
  <c r="CJ93" i="18" s="1"/>
  <c r="CJ38" i="15"/>
  <c r="CJ38" i="18" s="1"/>
  <c r="CJ54" i="15"/>
  <c r="CJ54" i="18" s="1"/>
  <c r="CJ40" i="15"/>
  <c r="CJ40" i="18" s="1"/>
  <c r="CJ68" i="15"/>
  <c r="CJ68" i="18" s="1"/>
  <c r="CJ78" i="15"/>
  <c r="CJ78" i="18" s="1"/>
  <c r="CG67" i="6"/>
  <c r="CG75" i="6"/>
  <c r="CG72" i="6"/>
  <c r="CF20" i="14"/>
  <c r="CF103" i="14" s="1"/>
  <c r="CG103" i="14" s="1"/>
  <c r="CH103" i="14" s="1"/>
  <c r="CI103" i="14" s="1"/>
  <c r="CJ103" i="14" s="1"/>
  <c r="CK103" i="14" s="1"/>
  <c r="CL103" i="14" s="1"/>
  <c r="CM103" i="14" s="1"/>
  <c r="CN103" i="14" s="1"/>
  <c r="CO103" i="14" s="1"/>
  <c r="CP103" i="14" s="1"/>
  <c r="CQ103" i="14" s="1"/>
  <c r="CR103" i="14" s="1"/>
  <c r="CS103" i="14" s="1"/>
  <c r="CT103" i="14" s="1"/>
  <c r="CU103" i="14" s="1"/>
  <c r="CV103" i="14" s="1"/>
  <c r="CW103" i="14" s="1"/>
  <c r="CJ19" i="18"/>
  <c r="CJ19" i="15"/>
  <c r="CL49" i="6"/>
  <c r="CK51" i="6"/>
  <c r="CI22" i="18"/>
  <c r="CI56" i="6"/>
  <c r="CI54" i="6"/>
  <c r="CI55" i="6" s="1"/>
  <c r="CM39" i="6"/>
  <c r="CN19" i="6"/>
  <c r="CK31" i="6" l="1"/>
  <c r="CK40" i="6" s="1"/>
  <c r="CL30" i="6"/>
  <c r="CL29" i="6"/>
  <c r="CG20" i="14"/>
  <c r="CG104" i="14" s="1"/>
  <c r="CH104" i="14" s="1"/>
  <c r="CI104" i="14" s="1"/>
  <c r="CJ104" i="14" s="1"/>
  <c r="CK104" i="14" s="1"/>
  <c r="CL104" i="14" s="1"/>
  <c r="CM104" i="14" s="1"/>
  <c r="CN104" i="14" s="1"/>
  <c r="CO104" i="14" s="1"/>
  <c r="CP104" i="14" s="1"/>
  <c r="CQ104" i="14" s="1"/>
  <c r="CR104" i="14" s="1"/>
  <c r="CS104" i="14" s="1"/>
  <c r="CT104" i="14" s="1"/>
  <c r="CU104" i="14" s="1"/>
  <c r="CV104" i="14" s="1"/>
  <c r="CW104" i="14" s="1"/>
  <c r="CH75" i="6"/>
  <c r="CJ56" i="6"/>
  <c r="CK47" i="6"/>
  <c r="CK70" i="6"/>
  <c r="CK10" i="6"/>
  <c r="CL9" i="6" s="1"/>
  <c r="CJ73" i="6"/>
  <c r="CI53" i="6"/>
  <c r="CK75" i="15"/>
  <c r="CK75" i="18" s="1"/>
  <c r="CK33" i="15"/>
  <c r="CK33" i="18" s="1"/>
  <c r="CK102" i="15"/>
  <c r="CK102" i="18" s="1"/>
  <c r="CK47" i="15"/>
  <c r="CK47" i="18" s="1"/>
  <c r="CK60" i="15"/>
  <c r="CK60" i="18" s="1"/>
  <c r="CK51" i="15"/>
  <c r="CK51" i="18" s="1"/>
  <c r="CK105" i="15"/>
  <c r="CK105" i="18" s="1"/>
  <c r="CK100" i="15"/>
  <c r="CK100" i="18" s="1"/>
  <c r="CK94" i="15"/>
  <c r="CK94" i="18" s="1"/>
  <c r="CK76" i="15"/>
  <c r="CK76" i="18" s="1"/>
  <c r="CK24" i="15"/>
  <c r="CK24" i="18" s="1"/>
  <c r="CK80" i="15"/>
  <c r="CK80" i="18" s="1"/>
  <c r="CK64" i="15"/>
  <c r="CK64" i="18" s="1"/>
  <c r="CK61" i="15"/>
  <c r="CK61" i="18" s="1"/>
  <c r="CK53" i="15"/>
  <c r="CK53" i="18" s="1"/>
  <c r="CK98" i="15"/>
  <c r="CK98" i="18" s="1"/>
  <c r="CK58" i="15"/>
  <c r="CK58" i="18" s="1"/>
  <c r="CK89" i="15"/>
  <c r="CK89" i="18" s="1"/>
  <c r="CK103" i="15"/>
  <c r="CK103" i="18" s="1"/>
  <c r="CK30" i="15"/>
  <c r="CK30" i="18" s="1"/>
  <c r="CK46" i="15"/>
  <c r="CK46" i="18" s="1"/>
  <c r="CK37" i="15"/>
  <c r="CK37" i="18" s="1"/>
  <c r="CK29" i="15"/>
  <c r="CK29" i="18" s="1"/>
  <c r="CK49" i="15"/>
  <c r="CK49" i="18" s="1"/>
  <c r="CK55" i="15"/>
  <c r="CK55" i="18" s="1"/>
  <c r="CK68" i="15"/>
  <c r="CK68" i="18" s="1"/>
  <c r="CK23" i="15"/>
  <c r="CK23" i="18" s="1"/>
  <c r="CK56" i="15"/>
  <c r="CK56" i="18" s="1"/>
  <c r="CK96" i="15"/>
  <c r="CK96" i="18" s="1"/>
  <c r="CK95" i="15"/>
  <c r="CK95" i="18" s="1"/>
  <c r="CK93" i="15"/>
  <c r="CK93" i="18" s="1"/>
  <c r="CK39" i="15"/>
  <c r="CK39" i="18" s="1"/>
  <c r="CK107" i="15"/>
  <c r="CK107" i="18" s="1"/>
  <c r="CK48" i="15"/>
  <c r="CK48" i="18" s="1"/>
  <c r="CK87" i="15"/>
  <c r="CK87" i="18" s="1"/>
  <c r="CK70" i="15"/>
  <c r="CK70" i="18" s="1"/>
  <c r="CK42" i="15"/>
  <c r="CK42" i="18" s="1"/>
  <c r="CK28" i="15"/>
  <c r="CK28" i="18" s="1"/>
  <c r="CK40" i="15"/>
  <c r="CK40" i="18" s="1"/>
  <c r="CK72" i="15"/>
  <c r="CK72" i="18" s="1"/>
  <c r="CK62" i="15"/>
  <c r="CK62" i="18" s="1"/>
  <c r="CK34" i="15"/>
  <c r="CK34" i="18" s="1"/>
  <c r="CK32" i="15"/>
  <c r="CK32" i="18" s="1"/>
  <c r="CK79" i="15"/>
  <c r="CK79" i="18" s="1"/>
  <c r="CK88" i="15"/>
  <c r="CK88" i="18" s="1"/>
  <c r="CK63" i="15"/>
  <c r="CK63" i="18" s="1"/>
  <c r="CK54" i="15"/>
  <c r="CK54" i="18" s="1"/>
  <c r="CK106" i="15"/>
  <c r="CK106" i="18" s="1"/>
  <c r="CK67" i="15"/>
  <c r="CK67" i="18" s="1"/>
  <c r="CK66" i="15"/>
  <c r="CK66" i="18" s="1"/>
  <c r="CK77" i="15"/>
  <c r="CK77" i="18" s="1"/>
  <c r="CK41" i="15"/>
  <c r="CK41" i="18" s="1"/>
  <c r="CK74" i="15"/>
  <c r="CK74" i="18" s="1"/>
  <c r="CK69" i="15"/>
  <c r="CK69" i="18" s="1"/>
  <c r="CK31" i="15"/>
  <c r="CK31" i="18" s="1"/>
  <c r="CK57" i="15"/>
  <c r="CK57" i="18" s="1"/>
  <c r="CK85" i="15"/>
  <c r="CK85" i="18" s="1"/>
  <c r="CK97" i="15"/>
  <c r="CK97" i="18" s="1"/>
  <c r="CK82" i="15"/>
  <c r="CK82" i="18" s="1"/>
  <c r="CK71" i="15"/>
  <c r="CK71" i="18" s="1"/>
  <c r="CK78" i="15"/>
  <c r="CK78" i="18" s="1"/>
  <c r="CK52" i="15"/>
  <c r="CK52" i="18" s="1"/>
  <c r="CK50" i="15"/>
  <c r="CK50" i="18" s="1"/>
  <c r="CK90" i="15"/>
  <c r="CK90" i="18" s="1"/>
  <c r="CK81" i="15"/>
  <c r="CK81" i="18" s="1"/>
  <c r="CK22" i="15"/>
  <c r="CK65" i="15"/>
  <c r="CK65" i="18" s="1"/>
  <c r="CK91" i="15"/>
  <c r="CK91" i="18" s="1"/>
  <c r="CK27" i="15"/>
  <c r="CK27" i="18" s="1"/>
  <c r="CK84" i="15"/>
  <c r="CK84" i="18" s="1"/>
  <c r="CK59" i="15"/>
  <c r="CK59" i="18" s="1"/>
  <c r="CK83" i="15"/>
  <c r="CK83" i="18" s="1"/>
  <c r="CJ108" i="15"/>
  <c r="CJ108" i="18" s="1"/>
  <c r="CK36" i="15"/>
  <c r="CK36" i="18" s="1"/>
  <c r="CK104" i="15"/>
  <c r="CK104" i="18" s="1"/>
  <c r="CK86" i="15"/>
  <c r="CK86" i="18" s="1"/>
  <c r="CK108" i="15"/>
  <c r="CK108" i="18" s="1"/>
  <c r="CK101" i="15"/>
  <c r="CK101" i="18" s="1"/>
  <c r="CK25" i="15"/>
  <c r="CK25" i="18" s="1"/>
  <c r="CK45" i="15"/>
  <c r="CK45" i="18" s="1"/>
  <c r="CK26" i="15"/>
  <c r="CK26" i="18" s="1"/>
  <c r="CK35" i="15"/>
  <c r="CK35" i="18" s="1"/>
  <c r="CK38" i="15"/>
  <c r="CK38" i="18" s="1"/>
  <c r="CK73" i="15"/>
  <c r="CK73" i="18" s="1"/>
  <c r="CK44" i="15"/>
  <c r="CK44" i="18" s="1"/>
  <c r="CK92" i="15"/>
  <c r="CK92" i="18" s="1"/>
  <c r="CK43" i="15"/>
  <c r="CK43" i="18" s="1"/>
  <c r="CK99" i="15"/>
  <c r="CK99" i="18" s="1"/>
  <c r="CG74" i="6"/>
  <c r="CG71" i="6"/>
  <c r="CG68" i="6"/>
  <c r="CI65" i="6"/>
  <c r="CI67" i="6" s="1"/>
  <c r="CJ54" i="6"/>
  <c r="CJ55" i="6" s="1"/>
  <c r="CJ22" i="18"/>
  <c r="CI62" i="6"/>
  <c r="CK61" i="6"/>
  <c r="CK52" i="6"/>
  <c r="CK19" i="18"/>
  <c r="CM49" i="6"/>
  <c r="CL51" i="6"/>
  <c r="CK19" i="15"/>
  <c r="CN39" i="6"/>
  <c r="CO19" i="6"/>
  <c r="CL31" i="6" l="1"/>
  <c r="CL40" i="6" s="1"/>
  <c r="CH66" i="6"/>
  <c r="CH67" i="6" s="1"/>
  <c r="CH68" i="6" s="1"/>
  <c r="CI68" i="6" s="1"/>
  <c r="CM30" i="6"/>
  <c r="CM29" i="6"/>
  <c r="CK73" i="6"/>
  <c r="CL70" i="6"/>
  <c r="CL47" i="6"/>
  <c r="CL10" i="6"/>
  <c r="CM9" i="6" s="1"/>
  <c r="CK54" i="6"/>
  <c r="CK55" i="6" s="1"/>
  <c r="CK56" i="6"/>
  <c r="CJ62" i="6"/>
  <c r="CL24" i="15"/>
  <c r="CL24" i="18" s="1"/>
  <c r="CL72" i="15"/>
  <c r="CL72" i="18" s="1"/>
  <c r="CL75" i="15"/>
  <c r="CL75" i="18" s="1"/>
  <c r="CL34" i="15"/>
  <c r="CL34" i="18" s="1"/>
  <c r="CL88" i="15"/>
  <c r="CL88" i="18" s="1"/>
  <c r="CL96" i="15"/>
  <c r="CL96" i="18" s="1"/>
  <c r="CL58" i="15"/>
  <c r="CL58" i="18" s="1"/>
  <c r="CL71" i="15"/>
  <c r="CL71" i="18" s="1"/>
  <c r="CL51" i="15"/>
  <c r="CL51" i="18" s="1"/>
  <c r="CL82" i="15"/>
  <c r="CL82" i="18" s="1"/>
  <c r="CL35" i="15"/>
  <c r="CL35" i="18" s="1"/>
  <c r="CL74" i="15"/>
  <c r="CL74" i="18" s="1"/>
  <c r="CL99" i="15"/>
  <c r="CL99" i="18" s="1"/>
  <c r="CL33" i="15"/>
  <c r="CL33" i="18" s="1"/>
  <c r="CL55" i="15"/>
  <c r="CL55" i="18" s="1"/>
  <c r="CL103" i="15"/>
  <c r="CL103" i="18" s="1"/>
  <c r="CL23" i="15"/>
  <c r="CL23" i="18" s="1"/>
  <c r="CL54" i="15"/>
  <c r="CL54" i="18" s="1"/>
  <c r="CL29" i="15"/>
  <c r="CL29" i="18" s="1"/>
  <c r="CL53" i="15"/>
  <c r="CL53" i="18" s="1"/>
  <c r="CL69" i="15"/>
  <c r="CL69" i="18" s="1"/>
  <c r="CL98" i="15"/>
  <c r="CL98" i="18" s="1"/>
  <c r="CK109" i="15"/>
  <c r="CK109" i="18" s="1"/>
  <c r="CL90" i="15"/>
  <c r="CL90" i="18" s="1"/>
  <c r="CL65" i="15"/>
  <c r="CL65" i="18" s="1"/>
  <c r="CL38" i="15"/>
  <c r="CL38" i="18" s="1"/>
  <c r="CL102" i="15"/>
  <c r="CL102" i="18" s="1"/>
  <c r="CL78" i="15"/>
  <c r="CL78" i="18" s="1"/>
  <c r="CL48" i="15"/>
  <c r="CL48" i="18" s="1"/>
  <c r="CL86" i="15"/>
  <c r="CL86" i="18" s="1"/>
  <c r="CL87" i="15"/>
  <c r="CL87" i="18" s="1"/>
  <c r="CL37" i="15"/>
  <c r="CL37" i="18" s="1"/>
  <c r="CL106" i="15"/>
  <c r="CL106" i="18" s="1"/>
  <c r="CL50" i="15"/>
  <c r="CL50" i="18" s="1"/>
  <c r="CL56" i="15"/>
  <c r="CL56" i="18" s="1"/>
  <c r="CL45" i="15"/>
  <c r="CL45" i="18" s="1"/>
  <c r="CL73" i="15"/>
  <c r="CL73" i="18" s="1"/>
  <c r="CL60" i="15"/>
  <c r="CL60" i="18" s="1"/>
  <c r="CL67" i="15"/>
  <c r="CL67" i="18" s="1"/>
  <c r="CL47" i="15"/>
  <c r="CL47" i="18" s="1"/>
  <c r="CL43" i="15"/>
  <c r="CL43" i="18" s="1"/>
  <c r="CL40" i="15"/>
  <c r="CL40" i="18" s="1"/>
  <c r="CL97" i="15"/>
  <c r="CL97" i="18" s="1"/>
  <c r="CL85" i="15"/>
  <c r="CL85" i="18" s="1"/>
  <c r="CL28" i="15"/>
  <c r="CL28" i="18" s="1"/>
  <c r="CL44" i="15"/>
  <c r="CL44" i="18" s="1"/>
  <c r="CL42" i="15"/>
  <c r="CL42" i="18" s="1"/>
  <c r="CL61" i="15"/>
  <c r="CL61" i="18" s="1"/>
  <c r="CL107" i="15"/>
  <c r="CL107" i="18" s="1"/>
  <c r="CL30" i="15"/>
  <c r="CL30" i="18" s="1"/>
  <c r="CL41" i="15"/>
  <c r="CL41" i="18" s="1"/>
  <c r="CL105" i="15"/>
  <c r="CL105" i="18" s="1"/>
  <c r="CL101" i="15"/>
  <c r="CL101" i="18" s="1"/>
  <c r="CL22" i="15"/>
  <c r="CL91" i="15"/>
  <c r="CL91" i="18" s="1"/>
  <c r="CL95" i="15"/>
  <c r="CL95" i="18" s="1"/>
  <c r="CL108" i="15"/>
  <c r="CL108" i="18" s="1"/>
  <c r="CL49" i="15"/>
  <c r="CL49" i="18" s="1"/>
  <c r="CL83" i="15"/>
  <c r="CL83" i="18" s="1"/>
  <c r="CL36" i="15"/>
  <c r="CL36" i="18" s="1"/>
  <c r="CL64" i="15"/>
  <c r="CL64" i="18" s="1"/>
  <c r="CL62" i="15"/>
  <c r="CL62" i="18" s="1"/>
  <c r="CL32" i="15"/>
  <c r="CL32" i="18" s="1"/>
  <c r="CL59" i="15"/>
  <c r="CL59" i="18" s="1"/>
  <c r="CL84" i="15"/>
  <c r="CL84" i="18" s="1"/>
  <c r="CL92" i="15"/>
  <c r="CL92" i="18" s="1"/>
  <c r="CL93" i="15"/>
  <c r="CL93" i="18" s="1"/>
  <c r="CL94" i="15"/>
  <c r="CL94" i="18" s="1"/>
  <c r="CL57" i="15"/>
  <c r="CL57" i="18" s="1"/>
  <c r="CL81" i="15"/>
  <c r="CL81" i="18" s="1"/>
  <c r="CL89" i="15"/>
  <c r="CL89" i="18" s="1"/>
  <c r="CL25" i="15"/>
  <c r="CL25" i="18" s="1"/>
  <c r="CL70" i="15"/>
  <c r="CL70" i="18" s="1"/>
  <c r="CL104" i="15"/>
  <c r="CL104" i="18" s="1"/>
  <c r="CL66" i="15"/>
  <c r="CL66" i="18" s="1"/>
  <c r="CL68" i="15"/>
  <c r="CL68" i="18" s="1"/>
  <c r="CL77" i="15"/>
  <c r="CL77" i="18" s="1"/>
  <c r="CL46" i="15"/>
  <c r="CL46" i="18" s="1"/>
  <c r="CL79" i="15"/>
  <c r="CL79" i="18" s="1"/>
  <c r="CL100" i="15"/>
  <c r="CL100" i="18" s="1"/>
  <c r="CL52" i="15"/>
  <c r="CL52" i="18" s="1"/>
  <c r="CL39" i="15"/>
  <c r="CL39" i="18" s="1"/>
  <c r="CL27" i="15"/>
  <c r="CL27" i="18" s="1"/>
  <c r="CL80" i="15"/>
  <c r="CL80" i="18" s="1"/>
  <c r="CL26" i="15"/>
  <c r="CL26" i="18" s="1"/>
  <c r="CL31" i="15"/>
  <c r="CL31" i="18" s="1"/>
  <c r="CL109" i="15"/>
  <c r="CL109" i="18" s="1"/>
  <c r="CL76" i="15"/>
  <c r="CL76" i="18" s="1"/>
  <c r="CL63" i="15"/>
  <c r="CL63" i="18" s="1"/>
  <c r="CJ65" i="6"/>
  <c r="CJ67" i="6" s="1"/>
  <c r="CI75" i="6"/>
  <c r="CH20" i="14"/>
  <c r="CI72" i="6"/>
  <c r="CI71" i="6"/>
  <c r="CI74" i="6"/>
  <c r="CN49" i="6"/>
  <c r="CL19" i="18"/>
  <c r="CM51" i="6"/>
  <c r="CL19" i="15"/>
  <c r="CL52" i="6"/>
  <c r="CL61" i="6"/>
  <c r="CJ53" i="6"/>
  <c r="CK22" i="18"/>
  <c r="CO39" i="6"/>
  <c r="CP19" i="6"/>
  <c r="CM31" i="6" l="1"/>
  <c r="CM40" i="6" s="1"/>
  <c r="CH74" i="6"/>
  <c r="CH71" i="6"/>
  <c r="CN30" i="6"/>
  <c r="CN29" i="6"/>
  <c r="CK53" i="6"/>
  <c r="CK62" i="6"/>
  <c r="CK65" i="6"/>
  <c r="CK67" i="6" s="1"/>
  <c r="CK71" i="6" s="1"/>
  <c r="CL56" i="6"/>
  <c r="CL54" i="6"/>
  <c r="CL55" i="6" s="1"/>
  <c r="CM10" i="6"/>
  <c r="CN9" i="6" s="1"/>
  <c r="CM70" i="6"/>
  <c r="CM47" i="6"/>
  <c r="CL73" i="6"/>
  <c r="CJ68" i="6"/>
  <c r="CH105" i="14"/>
  <c r="CI105" i="14" s="1"/>
  <c r="CJ105" i="14" s="1"/>
  <c r="CK105" i="14" s="1"/>
  <c r="CL105" i="14" s="1"/>
  <c r="CM105" i="14" s="1"/>
  <c r="CN105" i="14" s="1"/>
  <c r="CO105" i="14" s="1"/>
  <c r="CP105" i="14" s="1"/>
  <c r="CQ105" i="14" s="1"/>
  <c r="CR105" i="14" s="1"/>
  <c r="CS105" i="14" s="1"/>
  <c r="CT105" i="14" s="1"/>
  <c r="CU105" i="14" s="1"/>
  <c r="CV105" i="14" s="1"/>
  <c r="CW105" i="14" s="1"/>
  <c r="CJ74" i="6"/>
  <c r="CJ71" i="6"/>
  <c r="CJ72" i="6"/>
  <c r="CI20" i="14"/>
  <c r="CI106" i="14" s="1"/>
  <c r="CJ106" i="14" s="1"/>
  <c r="CK106" i="14" s="1"/>
  <c r="CL106" i="14" s="1"/>
  <c r="CM106" i="14" s="1"/>
  <c r="CN106" i="14" s="1"/>
  <c r="CO106" i="14" s="1"/>
  <c r="CP106" i="14" s="1"/>
  <c r="CQ106" i="14" s="1"/>
  <c r="CR106" i="14" s="1"/>
  <c r="CS106" i="14" s="1"/>
  <c r="CT106" i="14" s="1"/>
  <c r="CU106" i="14" s="1"/>
  <c r="CV106" i="14" s="1"/>
  <c r="CW106" i="14" s="1"/>
  <c r="CJ75" i="6"/>
  <c r="CL22" i="18"/>
  <c r="CM46" i="15"/>
  <c r="CM46" i="18" s="1"/>
  <c r="CM87" i="15"/>
  <c r="CM87" i="18" s="1"/>
  <c r="CM80" i="15"/>
  <c r="CM80" i="18" s="1"/>
  <c r="CM68" i="15"/>
  <c r="CM68" i="18" s="1"/>
  <c r="CM56" i="15"/>
  <c r="CM56" i="18" s="1"/>
  <c r="CM34" i="15"/>
  <c r="CM34" i="18" s="1"/>
  <c r="CM62" i="15"/>
  <c r="CM62" i="18" s="1"/>
  <c r="CM32" i="15"/>
  <c r="CM32" i="18" s="1"/>
  <c r="CM105" i="15"/>
  <c r="CM105" i="18" s="1"/>
  <c r="CM96" i="15"/>
  <c r="CM96" i="18" s="1"/>
  <c r="CM65" i="15"/>
  <c r="CM65" i="18" s="1"/>
  <c r="CM28" i="15"/>
  <c r="CM28" i="18" s="1"/>
  <c r="CM82" i="15"/>
  <c r="CM82" i="18" s="1"/>
  <c r="CM22" i="15"/>
  <c r="CM72" i="15"/>
  <c r="CM72" i="18" s="1"/>
  <c r="CM93" i="15"/>
  <c r="CM93" i="18" s="1"/>
  <c r="CM31" i="15"/>
  <c r="CM31" i="18" s="1"/>
  <c r="CM55" i="15"/>
  <c r="CM55" i="18" s="1"/>
  <c r="CM97" i="15"/>
  <c r="CM97" i="18" s="1"/>
  <c r="CM107" i="15"/>
  <c r="CM107" i="18" s="1"/>
  <c r="CM102" i="15"/>
  <c r="CM102" i="18" s="1"/>
  <c r="CM40" i="15"/>
  <c r="CM40" i="18" s="1"/>
  <c r="CM67" i="15"/>
  <c r="CM67" i="18" s="1"/>
  <c r="CM48" i="15"/>
  <c r="CM48" i="18" s="1"/>
  <c r="CM39" i="15"/>
  <c r="CM39" i="18" s="1"/>
  <c r="CM43" i="15"/>
  <c r="CM43" i="18" s="1"/>
  <c r="CM90" i="15"/>
  <c r="CM90" i="18" s="1"/>
  <c r="CM44" i="15"/>
  <c r="CM44" i="18" s="1"/>
  <c r="CM41" i="15"/>
  <c r="CM41" i="18" s="1"/>
  <c r="CM58" i="15"/>
  <c r="CM58" i="18" s="1"/>
  <c r="CM76" i="15"/>
  <c r="CM76" i="18" s="1"/>
  <c r="CM106" i="15"/>
  <c r="CM106" i="18" s="1"/>
  <c r="CM103" i="15"/>
  <c r="CM103" i="18" s="1"/>
  <c r="CM100" i="15"/>
  <c r="CM100" i="18" s="1"/>
  <c r="CM53" i="15"/>
  <c r="CM53" i="18" s="1"/>
  <c r="CM78" i="15"/>
  <c r="CM78" i="18" s="1"/>
  <c r="CM81" i="15"/>
  <c r="CM81" i="18" s="1"/>
  <c r="CM37" i="15"/>
  <c r="CM37" i="18" s="1"/>
  <c r="CM79" i="15"/>
  <c r="CM79" i="18" s="1"/>
  <c r="CM47" i="15"/>
  <c r="CM47" i="18" s="1"/>
  <c r="CM75" i="15"/>
  <c r="CM75" i="18" s="1"/>
  <c r="CM91" i="15"/>
  <c r="CM91" i="18" s="1"/>
  <c r="CM77" i="15"/>
  <c r="CM77" i="18" s="1"/>
  <c r="CM38" i="15"/>
  <c r="CM38" i="18" s="1"/>
  <c r="CM88" i="15"/>
  <c r="CM88" i="18" s="1"/>
  <c r="CM59" i="15"/>
  <c r="CM59" i="18" s="1"/>
  <c r="CM60" i="15"/>
  <c r="CM60" i="18" s="1"/>
  <c r="CM71" i="15"/>
  <c r="CM71" i="18" s="1"/>
  <c r="CM98" i="15"/>
  <c r="CM98" i="18" s="1"/>
  <c r="CM95" i="15"/>
  <c r="CM95" i="18" s="1"/>
  <c r="CM49" i="15"/>
  <c r="CM49" i="18" s="1"/>
  <c r="CL110" i="15"/>
  <c r="CL110" i="18" s="1"/>
  <c r="CM63" i="15"/>
  <c r="CM63" i="18" s="1"/>
  <c r="CM61" i="15"/>
  <c r="CM61" i="18" s="1"/>
  <c r="CM35" i="15"/>
  <c r="CM35" i="18" s="1"/>
  <c r="CM27" i="15"/>
  <c r="CM27" i="18" s="1"/>
  <c r="CM45" i="15"/>
  <c r="CM45" i="18" s="1"/>
  <c r="CM26" i="15"/>
  <c r="CM26" i="18" s="1"/>
  <c r="CM109" i="15"/>
  <c r="CM109" i="18" s="1"/>
  <c r="CM50" i="15"/>
  <c r="CM50" i="18" s="1"/>
  <c r="CM73" i="15"/>
  <c r="CM73" i="18" s="1"/>
  <c r="CM86" i="15"/>
  <c r="CM86" i="18" s="1"/>
  <c r="CM108" i="15"/>
  <c r="CM108" i="18" s="1"/>
  <c r="CM94" i="15"/>
  <c r="CM94" i="18" s="1"/>
  <c r="CM74" i="15"/>
  <c r="CM74" i="18" s="1"/>
  <c r="CM23" i="15"/>
  <c r="CM23" i="18" s="1"/>
  <c r="CM66" i="15"/>
  <c r="CM66" i="18" s="1"/>
  <c r="CM83" i="15"/>
  <c r="CM83" i="18" s="1"/>
  <c r="CM85" i="15"/>
  <c r="CM85" i="18" s="1"/>
  <c r="CM69" i="15"/>
  <c r="CM69" i="18" s="1"/>
  <c r="CM101" i="15"/>
  <c r="CM101" i="18" s="1"/>
  <c r="CM89" i="15"/>
  <c r="CM89" i="18" s="1"/>
  <c r="CM52" i="15"/>
  <c r="CM52" i="18" s="1"/>
  <c r="CM99" i="15"/>
  <c r="CM99" i="18" s="1"/>
  <c r="CM54" i="15"/>
  <c r="CM54" i="18" s="1"/>
  <c r="CM42" i="15"/>
  <c r="CM42" i="18" s="1"/>
  <c r="CM57" i="15"/>
  <c r="CM57" i="18" s="1"/>
  <c r="CM70" i="15"/>
  <c r="CM70" i="18" s="1"/>
  <c r="CM29" i="15"/>
  <c r="CM29" i="18" s="1"/>
  <c r="CM51" i="15"/>
  <c r="CM51" i="18" s="1"/>
  <c r="CM64" i="15"/>
  <c r="CM64" i="18" s="1"/>
  <c r="CM24" i="15"/>
  <c r="CM24" i="18" s="1"/>
  <c r="CM25" i="15"/>
  <c r="CM25" i="18" s="1"/>
  <c r="CM104" i="15"/>
  <c r="CM104" i="18" s="1"/>
  <c r="CM84" i="15"/>
  <c r="CM84" i="18" s="1"/>
  <c r="CM110" i="15"/>
  <c r="CM110" i="18" s="1"/>
  <c r="CM36" i="15"/>
  <c r="CM36" i="18" s="1"/>
  <c r="CM30" i="15"/>
  <c r="CM30" i="18" s="1"/>
  <c r="CM33" i="15"/>
  <c r="CM33" i="18" s="1"/>
  <c r="CM92" i="15"/>
  <c r="CM92" i="18" s="1"/>
  <c r="CM61" i="6"/>
  <c r="CM52" i="6"/>
  <c r="CM19" i="18"/>
  <c r="CN51" i="6"/>
  <c r="CM19" i="15"/>
  <c r="CO49" i="6"/>
  <c r="CP39" i="6"/>
  <c r="CQ19" i="6"/>
  <c r="CN31" i="6" l="1"/>
  <c r="CN40" i="6" s="1"/>
  <c r="CM73" i="6"/>
  <c r="CO29" i="6"/>
  <c r="CO30" i="6"/>
  <c r="CK68" i="6"/>
  <c r="CK75" i="6"/>
  <c r="CJ20" i="14"/>
  <c r="CJ107" i="14" s="1"/>
  <c r="CK107" i="14" s="1"/>
  <c r="CL107" i="14" s="1"/>
  <c r="CM107" i="14" s="1"/>
  <c r="CN107" i="14" s="1"/>
  <c r="CO107" i="14" s="1"/>
  <c r="CP107" i="14" s="1"/>
  <c r="CQ107" i="14" s="1"/>
  <c r="CR107" i="14" s="1"/>
  <c r="CS107" i="14" s="1"/>
  <c r="CT107" i="14" s="1"/>
  <c r="CU107" i="14" s="1"/>
  <c r="CV107" i="14" s="1"/>
  <c r="CW107" i="14" s="1"/>
  <c r="CK74" i="6"/>
  <c r="CK72" i="6"/>
  <c r="CL62" i="6"/>
  <c r="CL65" i="6"/>
  <c r="CL67" i="6" s="1"/>
  <c r="CL53" i="6"/>
  <c r="CN47" i="6"/>
  <c r="CN10" i="6"/>
  <c r="CO9" i="6" s="1"/>
  <c r="CN70" i="6"/>
  <c r="CM54" i="6"/>
  <c r="CM55" i="6" s="1"/>
  <c r="CN19" i="18"/>
  <c r="CP49" i="6"/>
  <c r="CO51" i="6"/>
  <c r="CN19" i="15"/>
  <c r="CN50" i="15"/>
  <c r="CN50" i="18" s="1"/>
  <c r="CN31" i="15"/>
  <c r="CN31" i="18" s="1"/>
  <c r="CN34" i="15"/>
  <c r="CN34" i="18" s="1"/>
  <c r="CN37" i="15"/>
  <c r="CN37" i="18" s="1"/>
  <c r="CN96" i="15"/>
  <c r="CN96" i="18" s="1"/>
  <c r="CN60" i="15"/>
  <c r="CN60" i="18" s="1"/>
  <c r="CN80" i="15"/>
  <c r="CN80" i="18" s="1"/>
  <c r="CN95" i="15"/>
  <c r="CN95" i="18" s="1"/>
  <c r="CN103" i="15"/>
  <c r="CN103" i="18" s="1"/>
  <c r="CN99" i="15"/>
  <c r="CN99" i="18" s="1"/>
  <c r="CN87" i="15"/>
  <c r="CN87" i="18" s="1"/>
  <c r="CN25" i="15"/>
  <c r="CN25" i="18" s="1"/>
  <c r="CN51" i="15"/>
  <c r="CN51" i="18" s="1"/>
  <c r="CN79" i="15"/>
  <c r="CN79" i="18" s="1"/>
  <c r="CN104" i="15"/>
  <c r="CN104" i="18" s="1"/>
  <c r="CN43" i="15"/>
  <c r="CN43" i="18" s="1"/>
  <c r="CN75" i="15"/>
  <c r="CN75" i="18" s="1"/>
  <c r="CN48" i="15"/>
  <c r="CN48" i="18" s="1"/>
  <c r="CN73" i="15"/>
  <c r="CN73" i="18" s="1"/>
  <c r="CN69" i="15"/>
  <c r="CN69" i="18" s="1"/>
  <c r="CN40" i="15"/>
  <c r="CN40" i="18" s="1"/>
  <c r="CN82" i="15"/>
  <c r="CN82" i="18" s="1"/>
  <c r="CN47" i="15"/>
  <c r="CN47" i="18" s="1"/>
  <c r="CN30" i="15"/>
  <c r="CN30" i="18" s="1"/>
  <c r="CN68" i="15"/>
  <c r="CN68" i="18" s="1"/>
  <c r="CN62" i="15"/>
  <c r="CN62" i="18" s="1"/>
  <c r="CN32" i="15"/>
  <c r="CN32" i="18" s="1"/>
  <c r="CN107" i="15"/>
  <c r="CN107" i="18" s="1"/>
  <c r="CN78" i="15"/>
  <c r="CN78" i="18" s="1"/>
  <c r="CN49" i="15"/>
  <c r="CN49" i="18" s="1"/>
  <c r="CN56" i="15"/>
  <c r="CN56" i="18" s="1"/>
  <c r="CN89" i="15"/>
  <c r="CN89" i="18" s="1"/>
  <c r="CN55" i="15"/>
  <c r="CN55" i="18" s="1"/>
  <c r="CN57" i="15"/>
  <c r="CN57" i="18" s="1"/>
  <c r="CN70" i="15"/>
  <c r="CN70" i="18" s="1"/>
  <c r="CN77" i="15"/>
  <c r="CN77" i="18" s="1"/>
  <c r="CN83" i="15"/>
  <c r="CN83" i="18" s="1"/>
  <c r="CN42" i="15"/>
  <c r="CN42" i="18" s="1"/>
  <c r="CN108" i="15"/>
  <c r="CN108" i="18" s="1"/>
  <c r="CN64" i="15"/>
  <c r="CN64" i="18" s="1"/>
  <c r="CN94" i="15"/>
  <c r="CN94" i="18" s="1"/>
  <c r="CN66" i="15"/>
  <c r="CN66" i="18" s="1"/>
  <c r="CN28" i="15"/>
  <c r="CN28" i="18" s="1"/>
  <c r="CN65" i="15"/>
  <c r="CN65" i="18" s="1"/>
  <c r="CN27" i="15"/>
  <c r="CN27" i="18" s="1"/>
  <c r="CN39" i="15"/>
  <c r="CN39" i="18" s="1"/>
  <c r="CN58" i="15"/>
  <c r="CN58" i="18" s="1"/>
  <c r="CN44" i="15"/>
  <c r="CN44" i="18" s="1"/>
  <c r="CN102" i="15"/>
  <c r="CN102" i="18" s="1"/>
  <c r="CN26" i="15"/>
  <c r="CN26" i="18" s="1"/>
  <c r="CN23" i="15"/>
  <c r="CN23" i="18" s="1"/>
  <c r="CN105" i="15"/>
  <c r="CN105" i="18" s="1"/>
  <c r="CN111" i="15"/>
  <c r="CN111" i="18" s="1"/>
  <c r="CN76" i="15"/>
  <c r="CN76" i="18" s="1"/>
  <c r="CN110" i="15"/>
  <c r="CN110" i="18" s="1"/>
  <c r="CN46" i="15"/>
  <c r="CN46" i="18" s="1"/>
  <c r="CN91" i="15"/>
  <c r="CN91" i="18" s="1"/>
  <c r="CN54" i="15"/>
  <c r="CN54" i="18" s="1"/>
  <c r="CM111" i="15"/>
  <c r="CM111" i="18" s="1"/>
  <c r="CN41" i="15"/>
  <c r="CN41" i="18" s="1"/>
  <c r="CN86" i="15"/>
  <c r="CN86" i="18" s="1"/>
  <c r="CN101" i="15"/>
  <c r="CN101" i="18" s="1"/>
  <c r="CN88" i="15"/>
  <c r="CN88" i="18" s="1"/>
  <c r="CN74" i="15"/>
  <c r="CN74" i="18" s="1"/>
  <c r="CN100" i="15"/>
  <c r="CN100" i="18" s="1"/>
  <c r="CN71" i="15"/>
  <c r="CN71" i="18" s="1"/>
  <c r="CN61" i="15"/>
  <c r="CN61" i="18" s="1"/>
  <c r="CN63" i="15"/>
  <c r="CN63" i="18" s="1"/>
  <c r="CN85" i="15"/>
  <c r="CN85" i="18" s="1"/>
  <c r="CN81" i="15"/>
  <c r="CN81" i="18" s="1"/>
  <c r="CN24" i="15"/>
  <c r="CN24" i="18" s="1"/>
  <c r="CN84" i="15"/>
  <c r="CN84" i="18" s="1"/>
  <c r="CN35" i="15"/>
  <c r="CN35" i="18" s="1"/>
  <c r="CN22" i="15"/>
  <c r="CN29" i="15"/>
  <c r="CN29" i="18" s="1"/>
  <c r="CN59" i="15"/>
  <c r="CN59" i="18" s="1"/>
  <c r="CN106" i="15"/>
  <c r="CN106" i="18" s="1"/>
  <c r="CN98" i="15"/>
  <c r="CN98" i="18" s="1"/>
  <c r="CN97" i="15"/>
  <c r="CN97" i="18" s="1"/>
  <c r="CN53" i="15"/>
  <c r="CN53" i="18" s="1"/>
  <c r="CN90" i="15"/>
  <c r="CN90" i="18" s="1"/>
  <c r="CN67" i="15"/>
  <c r="CN67" i="18" s="1"/>
  <c r="CN109" i="15"/>
  <c r="CN109" i="18" s="1"/>
  <c r="CN93" i="15"/>
  <c r="CN93" i="18" s="1"/>
  <c r="CN72" i="15"/>
  <c r="CN72" i="18" s="1"/>
  <c r="CN36" i="15"/>
  <c r="CN36" i="18" s="1"/>
  <c r="CN38" i="15"/>
  <c r="CN38" i="18" s="1"/>
  <c r="CN33" i="15"/>
  <c r="CN33" i="18" s="1"/>
  <c r="CN92" i="15"/>
  <c r="CN92" i="18" s="1"/>
  <c r="CN45" i="15"/>
  <c r="CN45" i="18" s="1"/>
  <c r="CN52" i="15"/>
  <c r="CN52" i="18" s="1"/>
  <c r="CM56" i="6"/>
  <c r="CN52" i="6"/>
  <c r="CN61" i="6"/>
  <c r="CM22" i="18"/>
  <c r="CQ39" i="6"/>
  <c r="CR19" i="6"/>
  <c r="CO31" i="6" l="1"/>
  <c r="CO40" i="6" s="1"/>
  <c r="CL68" i="6"/>
  <c r="CP29" i="6"/>
  <c r="CP30" i="6"/>
  <c r="CL74" i="6"/>
  <c r="CL71" i="6"/>
  <c r="CK20" i="14"/>
  <c r="CK108" i="14" s="1"/>
  <c r="CL108" i="14" s="1"/>
  <c r="CM108" i="14" s="1"/>
  <c r="CN108" i="14" s="1"/>
  <c r="CO108" i="14" s="1"/>
  <c r="CP108" i="14" s="1"/>
  <c r="CQ108" i="14" s="1"/>
  <c r="CR108" i="14" s="1"/>
  <c r="CS108" i="14" s="1"/>
  <c r="CT108" i="14" s="1"/>
  <c r="CU108" i="14" s="1"/>
  <c r="CV108" i="14" s="1"/>
  <c r="CW108" i="14" s="1"/>
  <c r="CL75" i="6"/>
  <c r="CL72" i="6"/>
  <c r="CO70" i="6"/>
  <c r="CO47" i="6"/>
  <c r="CO10" i="6"/>
  <c r="CP9" i="6" s="1"/>
  <c r="CN73" i="6"/>
  <c r="CN54" i="6"/>
  <c r="CN55" i="6" s="1"/>
  <c r="CO70" i="15"/>
  <c r="CO70" i="18" s="1"/>
  <c r="CO50" i="15"/>
  <c r="CO50" i="18" s="1"/>
  <c r="CO61" i="15"/>
  <c r="CO61" i="18" s="1"/>
  <c r="CO107" i="15"/>
  <c r="CO107" i="18" s="1"/>
  <c r="CO48" i="15"/>
  <c r="CO48" i="18" s="1"/>
  <c r="CO37" i="15"/>
  <c r="CO37" i="18" s="1"/>
  <c r="CO85" i="15"/>
  <c r="CO85" i="18" s="1"/>
  <c r="CO65" i="15"/>
  <c r="CO65" i="18" s="1"/>
  <c r="CO75" i="15"/>
  <c r="CO75" i="18" s="1"/>
  <c r="CO79" i="15"/>
  <c r="CO79" i="18" s="1"/>
  <c r="CO74" i="15"/>
  <c r="CO74" i="18" s="1"/>
  <c r="CO30" i="15"/>
  <c r="CO30" i="18" s="1"/>
  <c r="CO111" i="15"/>
  <c r="CO111" i="18" s="1"/>
  <c r="CO62" i="15"/>
  <c r="CO62" i="18" s="1"/>
  <c r="CO47" i="15"/>
  <c r="CO47" i="18" s="1"/>
  <c r="CO52" i="15"/>
  <c r="CO52" i="18" s="1"/>
  <c r="CO57" i="15"/>
  <c r="CO57" i="18" s="1"/>
  <c r="CO66" i="15"/>
  <c r="CO66" i="18" s="1"/>
  <c r="CO23" i="15"/>
  <c r="CO23" i="18" s="1"/>
  <c r="CO43" i="15"/>
  <c r="CO43" i="18" s="1"/>
  <c r="CO71" i="15"/>
  <c r="CO71" i="18" s="1"/>
  <c r="CO69" i="15"/>
  <c r="CO69" i="18" s="1"/>
  <c r="CO112" i="15"/>
  <c r="CO112" i="18" s="1"/>
  <c r="CO42" i="15"/>
  <c r="CO42" i="18" s="1"/>
  <c r="CO40" i="15"/>
  <c r="CO40" i="18" s="1"/>
  <c r="CO87" i="15"/>
  <c r="CO87" i="18" s="1"/>
  <c r="CO102" i="15"/>
  <c r="CO102" i="18" s="1"/>
  <c r="CO38" i="15"/>
  <c r="CO38" i="18" s="1"/>
  <c r="CO46" i="15"/>
  <c r="CO46" i="18" s="1"/>
  <c r="CO59" i="15"/>
  <c r="CO59" i="18" s="1"/>
  <c r="CO67" i="15"/>
  <c r="CO67" i="18" s="1"/>
  <c r="CO64" i="15"/>
  <c r="CO64" i="18" s="1"/>
  <c r="CO99" i="15"/>
  <c r="CO99" i="18" s="1"/>
  <c r="CO84" i="15"/>
  <c r="CO84" i="18" s="1"/>
  <c r="CO104" i="15"/>
  <c r="CO104" i="18" s="1"/>
  <c r="CO44" i="15"/>
  <c r="CO44" i="18" s="1"/>
  <c r="CO92" i="15"/>
  <c r="CO92" i="18" s="1"/>
  <c r="CO89" i="15"/>
  <c r="CO89" i="18" s="1"/>
  <c r="CO78" i="15"/>
  <c r="CO78" i="18" s="1"/>
  <c r="CO108" i="15"/>
  <c r="CO108" i="18" s="1"/>
  <c r="CO105" i="15"/>
  <c r="CO105" i="18" s="1"/>
  <c r="CO51" i="15"/>
  <c r="CO51" i="18" s="1"/>
  <c r="CO29" i="15"/>
  <c r="CO29" i="18" s="1"/>
  <c r="CO32" i="15"/>
  <c r="CO32" i="18" s="1"/>
  <c r="CO22" i="15"/>
  <c r="CO68" i="15"/>
  <c r="CO68" i="18" s="1"/>
  <c r="CO90" i="15"/>
  <c r="CO90" i="18" s="1"/>
  <c r="CO26" i="15"/>
  <c r="CO26" i="18" s="1"/>
  <c r="CO27" i="15"/>
  <c r="CO27" i="18" s="1"/>
  <c r="CO94" i="15"/>
  <c r="CO94" i="18" s="1"/>
  <c r="CO106" i="15"/>
  <c r="CO106" i="18" s="1"/>
  <c r="CO39" i="15"/>
  <c r="CO39" i="18" s="1"/>
  <c r="CO36" i="15"/>
  <c r="CO36" i="18" s="1"/>
  <c r="CO91" i="15"/>
  <c r="CO91" i="18" s="1"/>
  <c r="CO24" i="15"/>
  <c r="CO24" i="18" s="1"/>
  <c r="CO55" i="15"/>
  <c r="CO55" i="18" s="1"/>
  <c r="CO35" i="15"/>
  <c r="CO35" i="18" s="1"/>
  <c r="CO54" i="15"/>
  <c r="CO54" i="18" s="1"/>
  <c r="CO109" i="15"/>
  <c r="CO109" i="18" s="1"/>
  <c r="CO98" i="15"/>
  <c r="CO98" i="18" s="1"/>
  <c r="CO76" i="15"/>
  <c r="CO76" i="18" s="1"/>
  <c r="CO41" i="15"/>
  <c r="CO41" i="18" s="1"/>
  <c r="CO86" i="15"/>
  <c r="CO86" i="18" s="1"/>
  <c r="CO81" i="15"/>
  <c r="CO81" i="18" s="1"/>
  <c r="CO25" i="15"/>
  <c r="CO25" i="18" s="1"/>
  <c r="CO49" i="15"/>
  <c r="CO49" i="18" s="1"/>
  <c r="CO28" i="15"/>
  <c r="CO28" i="18" s="1"/>
  <c r="CO73" i="15"/>
  <c r="CO73" i="18" s="1"/>
  <c r="CO56" i="15"/>
  <c r="CO56" i="18" s="1"/>
  <c r="CO100" i="15"/>
  <c r="CO100" i="18" s="1"/>
  <c r="CO96" i="15"/>
  <c r="CO96" i="18" s="1"/>
  <c r="CO97" i="15"/>
  <c r="CO97" i="18" s="1"/>
  <c r="CO80" i="15"/>
  <c r="CO80" i="18" s="1"/>
  <c r="CN112" i="15"/>
  <c r="CN112" i="18" s="1"/>
  <c r="CO88" i="15"/>
  <c r="CO88" i="18" s="1"/>
  <c r="CO45" i="15"/>
  <c r="CO45" i="18" s="1"/>
  <c r="CO63" i="15"/>
  <c r="CO63" i="18" s="1"/>
  <c r="CO103" i="15"/>
  <c r="CO103" i="18" s="1"/>
  <c r="CO31" i="15"/>
  <c r="CO31" i="18" s="1"/>
  <c r="CO101" i="15"/>
  <c r="CO101" i="18" s="1"/>
  <c r="CO33" i="15"/>
  <c r="CO33" i="18" s="1"/>
  <c r="CO34" i="15"/>
  <c r="CO34" i="18" s="1"/>
  <c r="CO60" i="15"/>
  <c r="CO60" i="18" s="1"/>
  <c r="CO95" i="15"/>
  <c r="CO95" i="18" s="1"/>
  <c r="CO77" i="15"/>
  <c r="CO77" i="18" s="1"/>
  <c r="CO83" i="15"/>
  <c r="CO83" i="18" s="1"/>
  <c r="CO82" i="15"/>
  <c r="CO82" i="18" s="1"/>
  <c r="CO72" i="15"/>
  <c r="CO72" i="18" s="1"/>
  <c r="CO110" i="15"/>
  <c r="CO110" i="18" s="1"/>
  <c r="CO58" i="15"/>
  <c r="CO58" i="18" s="1"/>
  <c r="CO93" i="15"/>
  <c r="CO93" i="18" s="1"/>
  <c r="CO53" i="15"/>
  <c r="CO53" i="18" s="1"/>
  <c r="CO61" i="6"/>
  <c r="CO52" i="6"/>
  <c r="CQ49" i="6"/>
  <c r="CP51" i="6"/>
  <c r="CO19" i="18"/>
  <c r="CO19" i="15"/>
  <c r="CM65" i="6"/>
  <c r="CM67" i="6" s="1"/>
  <c r="CN56" i="6"/>
  <c r="CN22" i="18"/>
  <c r="CM53" i="6"/>
  <c r="CM62" i="6"/>
  <c r="CR39" i="6"/>
  <c r="CS19" i="6"/>
  <c r="CP31" i="6" l="1"/>
  <c r="CP40" i="6" s="1"/>
  <c r="CQ29" i="6"/>
  <c r="CQ30" i="6"/>
  <c r="CN53" i="6"/>
  <c r="CN62" i="6"/>
  <c r="CN65" i="6"/>
  <c r="CN75" i="6" s="1"/>
  <c r="CP10" i="6"/>
  <c r="CQ9" i="6" s="1"/>
  <c r="CP70" i="6"/>
  <c r="CP47" i="6"/>
  <c r="CO73" i="6"/>
  <c r="CO54" i="6"/>
  <c r="CO55" i="6" s="1"/>
  <c r="CO56" i="6"/>
  <c r="CO22" i="18"/>
  <c r="CL20" i="14"/>
  <c r="CM75" i="6"/>
  <c r="CM72" i="6"/>
  <c r="CM71" i="6"/>
  <c r="CM74" i="6"/>
  <c r="CP91" i="15"/>
  <c r="CP91" i="18" s="1"/>
  <c r="CP93" i="15"/>
  <c r="CP93" i="18" s="1"/>
  <c r="CP24" i="15"/>
  <c r="CP24" i="18" s="1"/>
  <c r="CP77" i="15"/>
  <c r="CP77" i="18" s="1"/>
  <c r="CP38" i="15"/>
  <c r="CP38" i="18" s="1"/>
  <c r="CO113" i="15"/>
  <c r="CO113" i="18" s="1"/>
  <c r="CP42" i="15"/>
  <c r="CP42" i="18" s="1"/>
  <c r="CP79" i="15"/>
  <c r="CP79" i="18" s="1"/>
  <c r="CP107" i="15"/>
  <c r="CP107" i="18" s="1"/>
  <c r="CP87" i="15"/>
  <c r="CP87" i="18" s="1"/>
  <c r="CP62" i="15"/>
  <c r="CP62" i="18" s="1"/>
  <c r="CP59" i="15"/>
  <c r="CP59" i="18" s="1"/>
  <c r="CP51" i="15"/>
  <c r="CP51" i="18" s="1"/>
  <c r="CP82" i="15"/>
  <c r="CP82" i="18" s="1"/>
  <c r="CP39" i="15"/>
  <c r="CP39" i="18" s="1"/>
  <c r="CP54" i="15"/>
  <c r="CP54" i="18" s="1"/>
  <c r="CP71" i="15"/>
  <c r="CP71" i="18" s="1"/>
  <c r="CP31" i="15"/>
  <c r="CP31" i="18" s="1"/>
  <c r="CP63" i="15"/>
  <c r="CP63" i="18" s="1"/>
  <c r="CP49" i="15"/>
  <c r="CP49" i="18" s="1"/>
  <c r="CP27" i="15"/>
  <c r="CP27" i="18" s="1"/>
  <c r="CP102" i="15"/>
  <c r="CP102" i="18" s="1"/>
  <c r="CP101" i="15"/>
  <c r="CP101" i="18" s="1"/>
  <c r="CP88" i="15"/>
  <c r="CP88" i="18" s="1"/>
  <c r="CP37" i="15"/>
  <c r="CP37" i="18" s="1"/>
  <c r="CP113" i="15"/>
  <c r="CP113" i="18" s="1"/>
  <c r="CP92" i="15"/>
  <c r="CP92" i="18" s="1"/>
  <c r="CP57" i="15"/>
  <c r="CP57" i="18" s="1"/>
  <c r="CP50" i="15"/>
  <c r="CP50" i="18" s="1"/>
  <c r="CP65" i="15"/>
  <c r="CP65" i="18" s="1"/>
  <c r="CP111" i="15"/>
  <c r="CP111" i="18" s="1"/>
  <c r="CP22" i="15"/>
  <c r="CP58" i="15"/>
  <c r="CP58" i="18" s="1"/>
  <c r="CP84" i="15"/>
  <c r="CP84" i="18" s="1"/>
  <c r="CP99" i="15"/>
  <c r="CP99" i="18" s="1"/>
  <c r="CP75" i="15"/>
  <c r="CP75" i="18" s="1"/>
  <c r="CP36" i="15"/>
  <c r="CP36" i="18" s="1"/>
  <c r="CP69" i="15"/>
  <c r="CP69" i="18" s="1"/>
  <c r="CP98" i="15"/>
  <c r="CP98" i="18" s="1"/>
  <c r="CP45" i="15"/>
  <c r="CP45" i="18" s="1"/>
  <c r="CP95" i="15"/>
  <c r="CP95" i="18" s="1"/>
  <c r="CP68" i="15"/>
  <c r="CP68" i="18" s="1"/>
  <c r="CP41" i="15"/>
  <c r="CP41" i="18" s="1"/>
  <c r="CP105" i="15"/>
  <c r="CP105" i="18" s="1"/>
  <c r="CP72" i="15"/>
  <c r="CP72" i="18" s="1"/>
  <c r="CP23" i="15"/>
  <c r="CP23" i="18" s="1"/>
  <c r="CP30" i="15"/>
  <c r="CP30" i="18" s="1"/>
  <c r="CP104" i="15"/>
  <c r="CP104" i="18" s="1"/>
  <c r="CP53" i="15"/>
  <c r="CP53" i="18" s="1"/>
  <c r="CP81" i="15"/>
  <c r="CP81" i="18" s="1"/>
  <c r="CP55" i="15"/>
  <c r="CP55" i="18" s="1"/>
  <c r="CP89" i="15"/>
  <c r="CP89" i="18" s="1"/>
  <c r="CP67" i="15"/>
  <c r="CP67" i="18" s="1"/>
  <c r="CP46" i="15"/>
  <c r="CP46" i="18" s="1"/>
  <c r="CP108" i="15"/>
  <c r="CP108" i="18" s="1"/>
  <c r="CP106" i="15"/>
  <c r="CP106" i="18" s="1"/>
  <c r="CP28" i="15"/>
  <c r="CP28" i="18" s="1"/>
  <c r="CP60" i="15"/>
  <c r="CP60" i="18" s="1"/>
  <c r="CP97" i="15"/>
  <c r="CP97" i="18" s="1"/>
  <c r="CP78" i="15"/>
  <c r="CP78" i="18" s="1"/>
  <c r="CP33" i="15"/>
  <c r="CP33" i="18" s="1"/>
  <c r="CP76" i="15"/>
  <c r="CP76" i="18" s="1"/>
  <c r="CP47" i="15"/>
  <c r="CP47" i="18" s="1"/>
  <c r="CP96" i="15"/>
  <c r="CP96" i="18" s="1"/>
  <c r="CP44" i="15"/>
  <c r="CP44" i="18" s="1"/>
  <c r="CP56" i="15"/>
  <c r="CP56" i="18" s="1"/>
  <c r="CP25" i="15"/>
  <c r="CP25" i="18" s="1"/>
  <c r="CP85" i="15"/>
  <c r="CP85" i="18" s="1"/>
  <c r="CP103" i="15"/>
  <c r="CP103" i="18" s="1"/>
  <c r="CP29" i="15"/>
  <c r="CP29" i="18" s="1"/>
  <c r="CP43" i="15"/>
  <c r="CP43" i="18" s="1"/>
  <c r="CP70" i="15"/>
  <c r="CP70" i="18" s="1"/>
  <c r="CP34" i="15"/>
  <c r="CP34" i="18" s="1"/>
  <c r="CP110" i="15"/>
  <c r="CP110" i="18" s="1"/>
  <c r="CP109" i="15"/>
  <c r="CP109" i="18" s="1"/>
  <c r="CP35" i="15"/>
  <c r="CP35" i="18" s="1"/>
  <c r="CP86" i="15"/>
  <c r="CP86" i="18" s="1"/>
  <c r="CP94" i="15"/>
  <c r="CP94" i="18" s="1"/>
  <c r="CP83" i="15"/>
  <c r="CP83" i="18" s="1"/>
  <c r="CP66" i="15"/>
  <c r="CP66" i="18" s="1"/>
  <c r="CP48" i="15"/>
  <c r="CP48" i="18" s="1"/>
  <c r="CP112" i="15"/>
  <c r="CP112" i="18" s="1"/>
  <c r="CP52" i="15"/>
  <c r="CP52" i="18" s="1"/>
  <c r="CP74" i="15"/>
  <c r="CP74" i="18" s="1"/>
  <c r="CP64" i="15"/>
  <c r="CP64" i="18" s="1"/>
  <c r="CP90" i="15"/>
  <c r="CP90" i="18" s="1"/>
  <c r="CP100" i="15"/>
  <c r="CP100" i="18" s="1"/>
  <c r="CP26" i="15"/>
  <c r="CP26" i="18" s="1"/>
  <c r="CP73" i="15"/>
  <c r="CP73" i="18" s="1"/>
  <c r="CP80" i="15"/>
  <c r="CP80" i="18" s="1"/>
  <c r="CP32" i="15"/>
  <c r="CP32" i="18" s="1"/>
  <c r="CP61" i="15"/>
  <c r="CP61" i="18" s="1"/>
  <c r="CP40" i="15"/>
  <c r="CP40" i="18" s="1"/>
  <c r="CP61" i="6"/>
  <c r="CP52" i="6"/>
  <c r="CR49" i="6"/>
  <c r="CP19" i="15"/>
  <c r="CP19" i="18"/>
  <c r="CQ51" i="6"/>
  <c r="CM68" i="6"/>
  <c r="CS39" i="6"/>
  <c r="CT19" i="6"/>
  <c r="CQ31" i="6" l="1"/>
  <c r="CQ40" i="6" s="1"/>
  <c r="CR29" i="6"/>
  <c r="CR30" i="6"/>
  <c r="CN72" i="6"/>
  <c r="CM20" i="14"/>
  <c r="CM110" i="14" s="1"/>
  <c r="CN110" i="14" s="1"/>
  <c r="CO110" i="14" s="1"/>
  <c r="CP110" i="14" s="1"/>
  <c r="CQ110" i="14" s="1"/>
  <c r="CR110" i="14" s="1"/>
  <c r="CS110" i="14" s="1"/>
  <c r="CT110" i="14" s="1"/>
  <c r="CU110" i="14" s="1"/>
  <c r="CV110" i="14" s="1"/>
  <c r="CW110" i="14" s="1"/>
  <c r="CO62" i="6"/>
  <c r="CO65" i="6"/>
  <c r="CO67" i="6" s="1"/>
  <c r="CO71" i="6" s="1"/>
  <c r="CQ10" i="6"/>
  <c r="CR9" i="6" s="1"/>
  <c r="CQ47" i="6"/>
  <c r="CQ70" i="6"/>
  <c r="CP73" i="6"/>
  <c r="CP56" i="6"/>
  <c r="CO53" i="6"/>
  <c r="CP54" i="6"/>
  <c r="CP55" i="6" s="1"/>
  <c r="CQ45" i="15"/>
  <c r="CQ45" i="18" s="1"/>
  <c r="CQ50" i="15"/>
  <c r="CQ50" i="18" s="1"/>
  <c r="CQ69" i="15"/>
  <c r="CQ69" i="18" s="1"/>
  <c r="CQ36" i="15"/>
  <c r="CQ36" i="18" s="1"/>
  <c r="CQ110" i="15"/>
  <c r="CQ110" i="18" s="1"/>
  <c r="CQ103" i="15"/>
  <c r="CQ103" i="18" s="1"/>
  <c r="CQ80" i="15"/>
  <c r="CQ80" i="18" s="1"/>
  <c r="CQ44" i="15"/>
  <c r="CQ44" i="18" s="1"/>
  <c r="CQ29" i="15"/>
  <c r="CQ29" i="18" s="1"/>
  <c r="CQ27" i="15"/>
  <c r="CQ27" i="18" s="1"/>
  <c r="CQ56" i="15"/>
  <c r="CQ56" i="18" s="1"/>
  <c r="CQ90" i="15"/>
  <c r="CQ90" i="18" s="1"/>
  <c r="CQ85" i="15"/>
  <c r="CQ85" i="18" s="1"/>
  <c r="CQ101" i="15"/>
  <c r="CQ101" i="18" s="1"/>
  <c r="CQ60" i="15"/>
  <c r="CQ60" i="18" s="1"/>
  <c r="CQ55" i="15"/>
  <c r="CQ55" i="18" s="1"/>
  <c r="CQ25" i="15"/>
  <c r="CQ25" i="18" s="1"/>
  <c r="CQ61" i="15"/>
  <c r="CQ61" i="18" s="1"/>
  <c r="CQ107" i="15"/>
  <c r="CQ107" i="18" s="1"/>
  <c r="CQ65" i="15"/>
  <c r="CQ65" i="18" s="1"/>
  <c r="CQ76" i="15"/>
  <c r="CQ76" i="18" s="1"/>
  <c r="CQ89" i="15"/>
  <c r="CQ89" i="18" s="1"/>
  <c r="CQ82" i="15"/>
  <c r="CQ82" i="18" s="1"/>
  <c r="CQ64" i="15"/>
  <c r="CQ64" i="18" s="1"/>
  <c r="CQ98" i="15"/>
  <c r="CQ98" i="18" s="1"/>
  <c r="CQ111" i="15"/>
  <c r="CQ111" i="18" s="1"/>
  <c r="CQ38" i="15"/>
  <c r="CQ38" i="18" s="1"/>
  <c r="CQ43" i="15"/>
  <c r="CQ43" i="18" s="1"/>
  <c r="CQ92" i="15"/>
  <c r="CQ92" i="18" s="1"/>
  <c r="CQ22" i="15"/>
  <c r="CQ77" i="15"/>
  <c r="CQ77" i="18" s="1"/>
  <c r="CQ39" i="15"/>
  <c r="CQ39" i="18" s="1"/>
  <c r="CQ46" i="15"/>
  <c r="CQ46" i="18" s="1"/>
  <c r="CP114" i="15"/>
  <c r="CP114" i="18" s="1"/>
  <c r="CQ47" i="15"/>
  <c r="CQ47" i="18" s="1"/>
  <c r="CQ54" i="15"/>
  <c r="CQ54" i="18" s="1"/>
  <c r="CQ33" i="15"/>
  <c r="CQ33" i="18" s="1"/>
  <c r="CQ100" i="15"/>
  <c r="CQ100" i="18" s="1"/>
  <c r="CQ99" i="15"/>
  <c r="CQ99" i="18" s="1"/>
  <c r="CQ106" i="15"/>
  <c r="CQ106" i="18" s="1"/>
  <c r="CQ72" i="15"/>
  <c r="CQ72" i="18" s="1"/>
  <c r="CQ73" i="15"/>
  <c r="CQ73" i="18" s="1"/>
  <c r="CQ68" i="15"/>
  <c r="CQ68" i="18" s="1"/>
  <c r="CQ57" i="15"/>
  <c r="CQ57" i="18" s="1"/>
  <c r="CQ94" i="15"/>
  <c r="CQ94" i="18" s="1"/>
  <c r="CQ87" i="15"/>
  <c r="CQ87" i="18" s="1"/>
  <c r="CQ59" i="15"/>
  <c r="CQ59" i="18" s="1"/>
  <c r="CQ66" i="15"/>
  <c r="CQ66" i="18" s="1"/>
  <c r="CQ114" i="15"/>
  <c r="CQ114" i="18" s="1"/>
  <c r="CQ31" i="15"/>
  <c r="CQ31" i="18" s="1"/>
  <c r="CQ84" i="15"/>
  <c r="CQ84" i="18" s="1"/>
  <c r="CQ34" i="15"/>
  <c r="CQ34" i="18" s="1"/>
  <c r="CQ113" i="15"/>
  <c r="CQ113" i="18" s="1"/>
  <c r="CQ81" i="15"/>
  <c r="CQ81" i="18" s="1"/>
  <c r="CQ53" i="15"/>
  <c r="CQ53" i="18" s="1"/>
  <c r="CQ26" i="15"/>
  <c r="CQ26" i="18" s="1"/>
  <c r="CQ88" i="15"/>
  <c r="CQ88" i="18" s="1"/>
  <c r="CQ104" i="15"/>
  <c r="CQ104" i="18" s="1"/>
  <c r="CQ67" i="15"/>
  <c r="CQ67" i="18" s="1"/>
  <c r="CQ83" i="15"/>
  <c r="CQ83" i="18" s="1"/>
  <c r="CQ42" i="15"/>
  <c r="CQ42" i="18" s="1"/>
  <c r="CQ96" i="15"/>
  <c r="CQ96" i="18" s="1"/>
  <c r="CQ86" i="15"/>
  <c r="CQ86" i="18" s="1"/>
  <c r="CQ95" i="15"/>
  <c r="CQ95" i="18" s="1"/>
  <c r="CQ32" i="15"/>
  <c r="CQ32" i="18" s="1"/>
  <c r="CQ24" i="15"/>
  <c r="CQ24" i="18" s="1"/>
  <c r="CQ105" i="15"/>
  <c r="CQ105" i="18" s="1"/>
  <c r="CQ79" i="15"/>
  <c r="CQ79" i="18" s="1"/>
  <c r="CQ108" i="15"/>
  <c r="CQ108" i="18" s="1"/>
  <c r="CQ112" i="15"/>
  <c r="CQ112" i="18" s="1"/>
  <c r="CQ52" i="15"/>
  <c r="CQ52" i="18" s="1"/>
  <c r="CQ40" i="15"/>
  <c r="CQ40" i="18" s="1"/>
  <c r="CQ71" i="15"/>
  <c r="CQ71" i="18" s="1"/>
  <c r="CQ93" i="15"/>
  <c r="CQ93" i="18" s="1"/>
  <c r="CQ28" i="15"/>
  <c r="CQ28" i="18" s="1"/>
  <c r="CQ91" i="15"/>
  <c r="CQ91" i="18" s="1"/>
  <c r="CQ74" i="15"/>
  <c r="CQ74" i="18" s="1"/>
  <c r="CQ75" i="15"/>
  <c r="CQ75" i="18" s="1"/>
  <c r="CQ97" i="15"/>
  <c r="CQ97" i="18" s="1"/>
  <c r="CQ70" i="15"/>
  <c r="CQ70" i="18" s="1"/>
  <c r="CQ49" i="15"/>
  <c r="CQ49" i="18" s="1"/>
  <c r="CQ37" i="15"/>
  <c r="CQ37" i="18" s="1"/>
  <c r="CQ51" i="15"/>
  <c r="CQ51" i="18" s="1"/>
  <c r="CQ58" i="15"/>
  <c r="CQ58" i="18" s="1"/>
  <c r="CQ23" i="15"/>
  <c r="CQ23" i="18" s="1"/>
  <c r="CQ102" i="15"/>
  <c r="CQ102" i="18" s="1"/>
  <c r="CQ41" i="15"/>
  <c r="CQ41" i="18" s="1"/>
  <c r="CQ63" i="15"/>
  <c r="CQ63" i="18" s="1"/>
  <c r="CQ109" i="15"/>
  <c r="CQ109" i="18" s="1"/>
  <c r="CQ62" i="15"/>
  <c r="CQ62" i="18" s="1"/>
  <c r="CQ78" i="15"/>
  <c r="CQ78" i="18" s="1"/>
  <c r="CQ30" i="15"/>
  <c r="CQ30" i="18" s="1"/>
  <c r="CQ48" i="15"/>
  <c r="CQ48" i="18" s="1"/>
  <c r="CQ35" i="15"/>
  <c r="CQ35" i="18" s="1"/>
  <c r="CS49" i="6"/>
  <c r="CQ19" i="15"/>
  <c r="CR51" i="6"/>
  <c r="CQ19" i="18"/>
  <c r="CP22" i="18"/>
  <c r="CL109" i="14"/>
  <c r="CM109" i="14" s="1"/>
  <c r="CN109" i="14" s="1"/>
  <c r="CO109" i="14" s="1"/>
  <c r="CP109" i="14" s="1"/>
  <c r="CQ109" i="14" s="1"/>
  <c r="CR109" i="14" s="1"/>
  <c r="CS109" i="14" s="1"/>
  <c r="CT109" i="14" s="1"/>
  <c r="CU109" i="14" s="1"/>
  <c r="CV109" i="14" s="1"/>
  <c r="CW109" i="14" s="1"/>
  <c r="CQ61" i="6"/>
  <c r="CQ52" i="6"/>
  <c r="CT39" i="6"/>
  <c r="CU19" i="6"/>
  <c r="CR31" i="6" l="1"/>
  <c r="CR40" i="6" s="1"/>
  <c r="CQ73" i="6"/>
  <c r="CS29" i="6"/>
  <c r="CS30" i="6"/>
  <c r="CO75" i="6"/>
  <c r="CN20" i="14"/>
  <c r="CN111" i="14" s="1"/>
  <c r="CO111" i="14" s="1"/>
  <c r="CP111" i="14" s="1"/>
  <c r="CQ111" i="14" s="1"/>
  <c r="CR111" i="14" s="1"/>
  <c r="CS111" i="14" s="1"/>
  <c r="CT111" i="14" s="1"/>
  <c r="CU111" i="14" s="1"/>
  <c r="CV111" i="14" s="1"/>
  <c r="CW111" i="14" s="1"/>
  <c r="CO72" i="6"/>
  <c r="CQ54" i="6"/>
  <c r="CQ55" i="6" s="1"/>
  <c r="CO74" i="6"/>
  <c r="CQ56" i="6"/>
  <c r="CP65" i="6"/>
  <c r="CP67" i="6" s="1"/>
  <c r="CP71" i="6" s="1"/>
  <c r="CP62" i="6"/>
  <c r="CR70" i="6"/>
  <c r="CR10" i="6"/>
  <c r="CS9" i="6" s="1"/>
  <c r="CR47" i="6"/>
  <c r="CN66" i="6"/>
  <c r="CN67" i="6" s="1"/>
  <c r="CN68" i="6" s="1"/>
  <c r="CO68" i="6" s="1"/>
  <c r="CP53" i="6"/>
  <c r="CR61" i="6"/>
  <c r="CR52" i="6"/>
  <c r="CR77" i="15"/>
  <c r="CR77" i="18" s="1"/>
  <c r="CR22" i="15"/>
  <c r="CR62" i="15"/>
  <c r="CR62" i="18" s="1"/>
  <c r="CR64" i="15"/>
  <c r="CR64" i="18" s="1"/>
  <c r="CR85" i="15"/>
  <c r="CR85" i="18" s="1"/>
  <c r="CR91" i="15"/>
  <c r="CR91" i="18" s="1"/>
  <c r="CR60" i="15"/>
  <c r="CR60" i="18" s="1"/>
  <c r="CR37" i="15"/>
  <c r="CR37" i="18" s="1"/>
  <c r="CR29" i="15"/>
  <c r="CR29" i="18" s="1"/>
  <c r="CR96" i="15"/>
  <c r="CR96" i="18" s="1"/>
  <c r="CR110" i="15"/>
  <c r="CR110" i="18" s="1"/>
  <c r="CR65" i="15"/>
  <c r="CR65" i="18" s="1"/>
  <c r="CR102" i="15"/>
  <c r="CR102" i="18" s="1"/>
  <c r="CR33" i="15"/>
  <c r="CR33" i="18" s="1"/>
  <c r="CR109" i="15"/>
  <c r="CR109" i="18" s="1"/>
  <c r="CR80" i="15"/>
  <c r="CR80" i="18" s="1"/>
  <c r="CR41" i="15"/>
  <c r="CR41" i="18" s="1"/>
  <c r="CR111" i="15"/>
  <c r="CR111" i="18" s="1"/>
  <c r="CR99" i="15"/>
  <c r="CR99" i="18" s="1"/>
  <c r="CR49" i="15"/>
  <c r="CR49" i="18" s="1"/>
  <c r="CR76" i="15"/>
  <c r="CR76" i="18" s="1"/>
  <c r="CR73" i="15"/>
  <c r="CR73" i="18" s="1"/>
  <c r="CR53" i="15"/>
  <c r="CR53" i="18" s="1"/>
  <c r="CR105" i="15"/>
  <c r="CR105" i="18" s="1"/>
  <c r="CR83" i="15"/>
  <c r="CR83" i="18" s="1"/>
  <c r="CR57" i="15"/>
  <c r="CR57" i="18" s="1"/>
  <c r="CR72" i="15"/>
  <c r="CR72" i="18" s="1"/>
  <c r="CR51" i="15"/>
  <c r="CR51" i="18" s="1"/>
  <c r="CR58" i="15"/>
  <c r="CR58" i="18" s="1"/>
  <c r="CR82" i="15"/>
  <c r="CR82" i="18" s="1"/>
  <c r="CR75" i="15"/>
  <c r="CR75" i="18" s="1"/>
  <c r="CR54" i="15"/>
  <c r="CR54" i="18" s="1"/>
  <c r="CR30" i="15"/>
  <c r="CR30" i="18" s="1"/>
  <c r="CR40" i="15"/>
  <c r="CR40" i="18" s="1"/>
  <c r="CR48" i="15"/>
  <c r="CR48" i="18" s="1"/>
  <c r="CR87" i="15"/>
  <c r="CR87" i="18" s="1"/>
  <c r="CR71" i="15"/>
  <c r="CR71" i="18" s="1"/>
  <c r="CR34" i="15"/>
  <c r="CR34" i="18" s="1"/>
  <c r="CR43" i="15"/>
  <c r="CR43" i="18" s="1"/>
  <c r="CR31" i="15"/>
  <c r="CR31" i="18" s="1"/>
  <c r="CR55" i="15"/>
  <c r="CR55" i="18" s="1"/>
  <c r="CR63" i="15"/>
  <c r="CR63" i="18" s="1"/>
  <c r="CR95" i="15"/>
  <c r="CR95" i="18" s="1"/>
  <c r="CR86" i="15"/>
  <c r="CR86" i="18" s="1"/>
  <c r="CR59" i="15"/>
  <c r="CR59" i="18" s="1"/>
  <c r="CR98" i="15"/>
  <c r="CR98" i="18" s="1"/>
  <c r="CR23" i="15"/>
  <c r="CR23" i="18" s="1"/>
  <c r="CR42" i="15"/>
  <c r="CR42" i="18" s="1"/>
  <c r="CR92" i="15"/>
  <c r="CR92" i="18" s="1"/>
  <c r="CR108" i="15"/>
  <c r="CR108" i="18" s="1"/>
  <c r="CR36" i="15"/>
  <c r="CR36" i="18" s="1"/>
  <c r="CR39" i="15"/>
  <c r="CR39" i="18" s="1"/>
  <c r="CR25" i="15"/>
  <c r="CR25" i="18" s="1"/>
  <c r="CR26" i="15"/>
  <c r="CR26" i="18" s="1"/>
  <c r="CR32" i="15"/>
  <c r="CR32" i="18" s="1"/>
  <c r="CR88" i="15"/>
  <c r="CR88" i="18" s="1"/>
  <c r="CR93" i="15"/>
  <c r="CR93" i="18" s="1"/>
  <c r="CR84" i="15"/>
  <c r="CR84" i="18" s="1"/>
  <c r="CR66" i="15"/>
  <c r="CR66" i="18" s="1"/>
  <c r="CR27" i="15"/>
  <c r="CR27" i="18" s="1"/>
  <c r="CR112" i="15"/>
  <c r="CR112" i="18" s="1"/>
  <c r="CR106" i="15"/>
  <c r="CR106" i="18" s="1"/>
  <c r="CR61" i="15"/>
  <c r="CR61" i="18" s="1"/>
  <c r="CR115" i="15"/>
  <c r="CR115" i="18" s="1"/>
  <c r="CR47" i="15"/>
  <c r="CR47" i="18" s="1"/>
  <c r="CR101" i="15"/>
  <c r="CR101" i="18" s="1"/>
  <c r="CR89" i="15"/>
  <c r="CR89" i="18" s="1"/>
  <c r="CR35" i="15"/>
  <c r="CR35" i="18" s="1"/>
  <c r="CR114" i="15"/>
  <c r="CR114" i="18" s="1"/>
  <c r="CR81" i="15"/>
  <c r="CR81" i="18" s="1"/>
  <c r="CR69" i="15"/>
  <c r="CR69" i="18" s="1"/>
  <c r="CR90" i="15"/>
  <c r="CR90" i="18" s="1"/>
  <c r="CR104" i="15"/>
  <c r="CR104" i="18" s="1"/>
  <c r="CR46" i="15"/>
  <c r="CR46" i="18" s="1"/>
  <c r="CR79" i="15"/>
  <c r="CR79" i="18" s="1"/>
  <c r="CR113" i="15"/>
  <c r="CR113" i="18" s="1"/>
  <c r="CR94" i="15"/>
  <c r="CR94" i="18" s="1"/>
  <c r="CR74" i="15"/>
  <c r="CR74" i="18" s="1"/>
  <c r="CR44" i="15"/>
  <c r="CR44" i="18" s="1"/>
  <c r="CR78" i="15"/>
  <c r="CR78" i="18" s="1"/>
  <c r="CR70" i="15"/>
  <c r="CR70" i="18" s="1"/>
  <c r="CR103" i="15"/>
  <c r="CR103" i="18" s="1"/>
  <c r="CR38" i="15"/>
  <c r="CR38" i="18" s="1"/>
  <c r="CR28" i="15"/>
  <c r="CR28" i="18" s="1"/>
  <c r="CR52" i="15"/>
  <c r="CR52" i="18" s="1"/>
  <c r="CR68" i="15"/>
  <c r="CR68" i="18" s="1"/>
  <c r="CR50" i="15"/>
  <c r="CR50" i="18" s="1"/>
  <c r="CR100" i="15"/>
  <c r="CR100" i="18" s="1"/>
  <c r="CR97" i="15"/>
  <c r="CR97" i="18" s="1"/>
  <c r="CR67" i="15"/>
  <c r="CR67" i="18" s="1"/>
  <c r="CR45" i="15"/>
  <c r="CR45" i="18" s="1"/>
  <c r="CR56" i="15"/>
  <c r="CR56" i="18" s="1"/>
  <c r="CR24" i="15"/>
  <c r="CR24" i="18" s="1"/>
  <c r="CQ115" i="15"/>
  <c r="CQ115" i="18" s="1"/>
  <c r="CR107" i="15"/>
  <c r="CR107" i="18" s="1"/>
  <c r="CS51" i="6"/>
  <c r="CR19" i="15"/>
  <c r="CR19" i="18"/>
  <c r="CT49" i="6"/>
  <c r="CQ22" i="18"/>
  <c r="CU39" i="6"/>
  <c r="CV19" i="6"/>
  <c r="CS31" i="6" l="1"/>
  <c r="CS40" i="6" s="1"/>
  <c r="CT29" i="6"/>
  <c r="CT30" i="6"/>
  <c r="CQ62" i="6"/>
  <c r="CQ65" i="6"/>
  <c r="CQ67" i="6" s="1"/>
  <c r="CQ74" i="6" s="1"/>
  <c r="CQ53" i="6"/>
  <c r="CP75" i="6"/>
  <c r="CO20" i="14"/>
  <c r="CO112" i="14" s="1"/>
  <c r="CP112" i="14" s="1"/>
  <c r="CQ112" i="14" s="1"/>
  <c r="CR112" i="14" s="1"/>
  <c r="CS112" i="14" s="1"/>
  <c r="CT112" i="14" s="1"/>
  <c r="CU112" i="14" s="1"/>
  <c r="CV112" i="14" s="1"/>
  <c r="CW112" i="14" s="1"/>
  <c r="CP72" i="6"/>
  <c r="CP74" i="6"/>
  <c r="CP68" i="6"/>
  <c r="CN71" i="6"/>
  <c r="CN74" i="6"/>
  <c r="CS70" i="6"/>
  <c r="CS10" i="6"/>
  <c r="CT9" i="6" s="1"/>
  <c r="CS47" i="6"/>
  <c r="CR73" i="6"/>
  <c r="CR22" i="18"/>
  <c r="CR54" i="6"/>
  <c r="CR55" i="6" s="1"/>
  <c r="CS49" i="15"/>
  <c r="CS49" i="18" s="1"/>
  <c r="CS114" i="15"/>
  <c r="CS114" i="18" s="1"/>
  <c r="CS26" i="15"/>
  <c r="CS26" i="18" s="1"/>
  <c r="CS35" i="15"/>
  <c r="CS35" i="18" s="1"/>
  <c r="CS30" i="15"/>
  <c r="CS30" i="18" s="1"/>
  <c r="CS58" i="15"/>
  <c r="CS58" i="18" s="1"/>
  <c r="CS54" i="15"/>
  <c r="CS54" i="18" s="1"/>
  <c r="CS101" i="15"/>
  <c r="CS101" i="18" s="1"/>
  <c r="CS110" i="15"/>
  <c r="CS110" i="18" s="1"/>
  <c r="CS80" i="15"/>
  <c r="CS80" i="18" s="1"/>
  <c r="CS46" i="15"/>
  <c r="CS46" i="18" s="1"/>
  <c r="CS41" i="15"/>
  <c r="CS41" i="18" s="1"/>
  <c r="CS57" i="15"/>
  <c r="CS57" i="18" s="1"/>
  <c r="CS55" i="15"/>
  <c r="CS55" i="18" s="1"/>
  <c r="CS68" i="15"/>
  <c r="CS68" i="18" s="1"/>
  <c r="CS82" i="15"/>
  <c r="CS82" i="18" s="1"/>
  <c r="CS81" i="15"/>
  <c r="CS81" i="18" s="1"/>
  <c r="CS91" i="15"/>
  <c r="CS91" i="18" s="1"/>
  <c r="CS45" i="15"/>
  <c r="CS45" i="18" s="1"/>
  <c r="CS86" i="15"/>
  <c r="CS86" i="18" s="1"/>
  <c r="CS56" i="15"/>
  <c r="CS56" i="18" s="1"/>
  <c r="CS87" i="15"/>
  <c r="CS87" i="18" s="1"/>
  <c r="CS64" i="15"/>
  <c r="CS64" i="18" s="1"/>
  <c r="CS59" i="15"/>
  <c r="CS59" i="18" s="1"/>
  <c r="CS93" i="15"/>
  <c r="CS93" i="18" s="1"/>
  <c r="CS88" i="15"/>
  <c r="CS88" i="18" s="1"/>
  <c r="CS66" i="15"/>
  <c r="CS66" i="18" s="1"/>
  <c r="CS44" i="15"/>
  <c r="CS44" i="18" s="1"/>
  <c r="CS38" i="15"/>
  <c r="CS38" i="18" s="1"/>
  <c r="CS34" i="15"/>
  <c r="CS34" i="18" s="1"/>
  <c r="CS92" i="15"/>
  <c r="CS92" i="18" s="1"/>
  <c r="CS47" i="15"/>
  <c r="CS47" i="18" s="1"/>
  <c r="CS79" i="15"/>
  <c r="CS79" i="18" s="1"/>
  <c r="CS43" i="15"/>
  <c r="CS43" i="18" s="1"/>
  <c r="CS111" i="15"/>
  <c r="CS111" i="18" s="1"/>
  <c r="CS103" i="15"/>
  <c r="CS103" i="18" s="1"/>
  <c r="CS62" i="15"/>
  <c r="CS62" i="18" s="1"/>
  <c r="CS67" i="15"/>
  <c r="CS67" i="18" s="1"/>
  <c r="CS115" i="15"/>
  <c r="CS115" i="18" s="1"/>
  <c r="CS105" i="15"/>
  <c r="CS105" i="18" s="1"/>
  <c r="CS94" i="15"/>
  <c r="CS94" i="18" s="1"/>
  <c r="CS97" i="15"/>
  <c r="CS97" i="18" s="1"/>
  <c r="CS40" i="15"/>
  <c r="CS40" i="18" s="1"/>
  <c r="CS100" i="15"/>
  <c r="CS100" i="18" s="1"/>
  <c r="CS98" i="15"/>
  <c r="CS98" i="18" s="1"/>
  <c r="CS76" i="15"/>
  <c r="CS76" i="18" s="1"/>
  <c r="CS32" i="15"/>
  <c r="CS32" i="18" s="1"/>
  <c r="CS48" i="15"/>
  <c r="CS48" i="18" s="1"/>
  <c r="CS37" i="15"/>
  <c r="CS37" i="18" s="1"/>
  <c r="CS85" i="15"/>
  <c r="CS85" i="18" s="1"/>
  <c r="CS61" i="15"/>
  <c r="CS61" i="18" s="1"/>
  <c r="CS109" i="15"/>
  <c r="CS109" i="18" s="1"/>
  <c r="CS108" i="15"/>
  <c r="CS108" i="18" s="1"/>
  <c r="CS73" i="15"/>
  <c r="CS73" i="18" s="1"/>
  <c r="CS77" i="15"/>
  <c r="CS77" i="18" s="1"/>
  <c r="CS53" i="15"/>
  <c r="CS53" i="18" s="1"/>
  <c r="CS71" i="15"/>
  <c r="CS71" i="18" s="1"/>
  <c r="CS75" i="15"/>
  <c r="CS75" i="18" s="1"/>
  <c r="CS95" i="15"/>
  <c r="CS95" i="18" s="1"/>
  <c r="CS63" i="15"/>
  <c r="CS63" i="18" s="1"/>
  <c r="CS29" i="15"/>
  <c r="CS29" i="18" s="1"/>
  <c r="CS70" i="15"/>
  <c r="CS70" i="18" s="1"/>
  <c r="CS39" i="15"/>
  <c r="CS39" i="18" s="1"/>
  <c r="CR116" i="15"/>
  <c r="CR116" i="18" s="1"/>
  <c r="CS106" i="15"/>
  <c r="CS106" i="18" s="1"/>
  <c r="CS89" i="15"/>
  <c r="CS89" i="18" s="1"/>
  <c r="CS96" i="15"/>
  <c r="CS96" i="18" s="1"/>
  <c r="CS36" i="15"/>
  <c r="CS36" i="18" s="1"/>
  <c r="CS25" i="15"/>
  <c r="CS25" i="18" s="1"/>
  <c r="CS51" i="15"/>
  <c r="CS51" i="18" s="1"/>
  <c r="CS90" i="15"/>
  <c r="CS90" i="18" s="1"/>
  <c r="CS113" i="15"/>
  <c r="CS113" i="18" s="1"/>
  <c r="CS27" i="15"/>
  <c r="CS27" i="18" s="1"/>
  <c r="CS23" i="15"/>
  <c r="CS23" i="18" s="1"/>
  <c r="CS31" i="15"/>
  <c r="CS31" i="18" s="1"/>
  <c r="CS112" i="15"/>
  <c r="CS112" i="18" s="1"/>
  <c r="CS104" i="15"/>
  <c r="CS104" i="18" s="1"/>
  <c r="CS99" i="15"/>
  <c r="CS99" i="18" s="1"/>
  <c r="CS22" i="15"/>
  <c r="CS78" i="15"/>
  <c r="CS78" i="18" s="1"/>
  <c r="CS83" i="15"/>
  <c r="CS83" i="18" s="1"/>
  <c r="CS69" i="15"/>
  <c r="CS69" i="18" s="1"/>
  <c r="CS60" i="15"/>
  <c r="CS60" i="18" s="1"/>
  <c r="CS74" i="15"/>
  <c r="CS74" i="18" s="1"/>
  <c r="CS102" i="15"/>
  <c r="CS102" i="18" s="1"/>
  <c r="CS33" i="15"/>
  <c r="CS33" i="18" s="1"/>
  <c r="CS50" i="15"/>
  <c r="CS50" i="18" s="1"/>
  <c r="CS116" i="15"/>
  <c r="CS116" i="18" s="1"/>
  <c r="CS107" i="15"/>
  <c r="CS107" i="18" s="1"/>
  <c r="CS24" i="15"/>
  <c r="CS24" i="18" s="1"/>
  <c r="CS65" i="15"/>
  <c r="CS65" i="18" s="1"/>
  <c r="CS42" i="15"/>
  <c r="CS42" i="18" s="1"/>
  <c r="CS72" i="15"/>
  <c r="CS72" i="18" s="1"/>
  <c r="CS52" i="15"/>
  <c r="CS52" i="18" s="1"/>
  <c r="CS28" i="15"/>
  <c r="CS28" i="18" s="1"/>
  <c r="CS84" i="15"/>
  <c r="CS84" i="18" s="1"/>
  <c r="CS52" i="6"/>
  <c r="CS61" i="6"/>
  <c r="CR56" i="6"/>
  <c r="CS19" i="18"/>
  <c r="CU49" i="6"/>
  <c r="CS19" i="15"/>
  <c r="CT51" i="6"/>
  <c r="CV39" i="6"/>
  <c r="CW19" i="6"/>
  <c r="CT31" i="6" l="1"/>
  <c r="CT40" i="6" s="1"/>
  <c r="CQ75" i="6"/>
  <c r="CQ71" i="6"/>
  <c r="CP20" i="14"/>
  <c r="CP113" i="14" s="1"/>
  <c r="CQ113" i="14" s="1"/>
  <c r="CR113" i="14" s="1"/>
  <c r="CS113" i="14" s="1"/>
  <c r="CT113" i="14" s="1"/>
  <c r="CU113" i="14" s="1"/>
  <c r="CV113" i="14" s="1"/>
  <c r="CW113" i="14" s="1"/>
  <c r="CQ68" i="6"/>
  <c r="CQ72" i="6"/>
  <c r="CU29" i="6"/>
  <c r="CU30" i="6"/>
  <c r="CR62" i="6"/>
  <c r="CT47" i="6"/>
  <c r="CT70" i="6"/>
  <c r="CT10" i="6"/>
  <c r="CU9" i="6" s="1"/>
  <c r="CS73" i="6"/>
  <c r="CT61" i="6"/>
  <c r="CT52" i="6"/>
  <c r="CR65" i="6"/>
  <c r="CR67" i="6" s="1"/>
  <c r="CT19" i="18"/>
  <c r="CU51" i="6"/>
  <c r="CV49" i="6"/>
  <c r="CT19" i="15"/>
  <c r="CS22" i="18"/>
  <c r="CS54" i="6"/>
  <c r="CS55" i="6" s="1"/>
  <c r="CT82" i="15"/>
  <c r="CT82" i="18" s="1"/>
  <c r="CT43" i="15"/>
  <c r="CT43" i="18" s="1"/>
  <c r="CT54" i="15"/>
  <c r="CT54" i="18" s="1"/>
  <c r="CT28" i="15"/>
  <c r="CT28" i="18" s="1"/>
  <c r="CT98" i="15"/>
  <c r="CT98" i="18" s="1"/>
  <c r="CT104" i="15"/>
  <c r="CT104" i="18" s="1"/>
  <c r="CT81" i="15"/>
  <c r="CT81" i="18" s="1"/>
  <c r="CT102" i="15"/>
  <c r="CT102" i="18" s="1"/>
  <c r="CT90" i="15"/>
  <c r="CT90" i="18" s="1"/>
  <c r="CT49" i="15"/>
  <c r="CT49" i="18" s="1"/>
  <c r="CT92" i="15"/>
  <c r="CT92" i="18" s="1"/>
  <c r="CT87" i="15"/>
  <c r="CT87" i="18" s="1"/>
  <c r="CT67" i="15"/>
  <c r="CT67" i="18" s="1"/>
  <c r="CT84" i="15"/>
  <c r="CT84" i="18" s="1"/>
  <c r="CT115" i="15"/>
  <c r="CT115" i="18" s="1"/>
  <c r="CT105" i="15"/>
  <c r="CT105" i="18" s="1"/>
  <c r="CT99" i="15"/>
  <c r="CT99" i="18" s="1"/>
  <c r="CT34" i="15"/>
  <c r="CT34" i="18" s="1"/>
  <c r="CT59" i="15"/>
  <c r="CT59" i="18" s="1"/>
  <c r="CT53" i="15"/>
  <c r="CT53" i="18" s="1"/>
  <c r="CT76" i="15"/>
  <c r="CT76" i="18" s="1"/>
  <c r="CT40" i="15"/>
  <c r="CT40" i="18" s="1"/>
  <c r="CT69" i="15"/>
  <c r="CT69" i="18" s="1"/>
  <c r="CT61" i="15"/>
  <c r="CT61" i="18" s="1"/>
  <c r="CT70" i="15"/>
  <c r="CT70" i="18" s="1"/>
  <c r="CT89" i="15"/>
  <c r="CT89" i="18" s="1"/>
  <c r="CT23" i="15"/>
  <c r="CT23" i="18" s="1"/>
  <c r="CT58" i="15"/>
  <c r="CT58" i="18" s="1"/>
  <c r="CT108" i="15"/>
  <c r="CT108" i="18" s="1"/>
  <c r="CT117" i="15"/>
  <c r="CT117" i="18" s="1"/>
  <c r="CT80" i="15"/>
  <c r="CT80" i="18" s="1"/>
  <c r="CT45" i="15"/>
  <c r="CT45" i="18" s="1"/>
  <c r="CT30" i="15"/>
  <c r="CT30" i="18" s="1"/>
  <c r="CT25" i="15"/>
  <c r="CT25" i="18" s="1"/>
  <c r="CT50" i="15"/>
  <c r="CT50" i="18" s="1"/>
  <c r="CT79" i="15"/>
  <c r="CT79" i="18" s="1"/>
  <c r="CT110" i="15"/>
  <c r="CT110" i="18" s="1"/>
  <c r="CT93" i="15"/>
  <c r="CT93" i="18" s="1"/>
  <c r="CT63" i="15"/>
  <c r="CT63" i="18" s="1"/>
  <c r="CT73" i="15"/>
  <c r="CT73" i="18" s="1"/>
  <c r="CT75" i="15"/>
  <c r="CT75" i="18" s="1"/>
  <c r="CT116" i="15"/>
  <c r="CT116" i="18" s="1"/>
  <c r="CT64" i="15"/>
  <c r="CT64" i="18" s="1"/>
  <c r="CT86" i="15"/>
  <c r="CT86" i="18" s="1"/>
  <c r="CT68" i="15"/>
  <c r="CT68" i="18" s="1"/>
  <c r="CT46" i="15"/>
  <c r="CT46" i="18" s="1"/>
  <c r="CT62" i="15"/>
  <c r="CT62" i="18" s="1"/>
  <c r="CT71" i="15"/>
  <c r="CT71" i="18" s="1"/>
  <c r="CT74" i="15"/>
  <c r="CT74" i="18" s="1"/>
  <c r="CT39" i="15"/>
  <c r="CT39" i="18" s="1"/>
  <c r="CT37" i="15"/>
  <c r="CT37" i="18" s="1"/>
  <c r="CT85" i="15"/>
  <c r="CT85" i="18" s="1"/>
  <c r="CT51" i="15"/>
  <c r="CT51" i="18" s="1"/>
  <c r="CT106" i="15"/>
  <c r="CT106" i="18" s="1"/>
  <c r="CT47" i="15"/>
  <c r="CT47" i="18" s="1"/>
  <c r="CT77" i="15"/>
  <c r="CT77" i="18" s="1"/>
  <c r="CT56" i="15"/>
  <c r="CT56" i="18" s="1"/>
  <c r="CT52" i="15"/>
  <c r="CT52" i="18" s="1"/>
  <c r="CT72" i="15"/>
  <c r="CT72" i="18" s="1"/>
  <c r="CT38" i="15"/>
  <c r="CT38" i="18" s="1"/>
  <c r="CT111" i="15"/>
  <c r="CT111" i="18" s="1"/>
  <c r="CT33" i="15"/>
  <c r="CT33" i="18" s="1"/>
  <c r="CS117" i="15"/>
  <c r="CS117" i="18" s="1"/>
  <c r="CT103" i="15"/>
  <c r="CT103" i="18" s="1"/>
  <c r="CT41" i="15"/>
  <c r="CT41" i="18" s="1"/>
  <c r="CT100" i="15"/>
  <c r="CT100" i="18" s="1"/>
  <c r="CT88" i="15"/>
  <c r="CT88" i="18" s="1"/>
  <c r="CT97" i="15"/>
  <c r="CT97" i="18" s="1"/>
  <c r="CT48" i="15"/>
  <c r="CT48" i="18" s="1"/>
  <c r="CT91" i="15"/>
  <c r="CT91" i="18" s="1"/>
  <c r="CT109" i="15"/>
  <c r="CT109" i="18" s="1"/>
  <c r="CT60" i="15"/>
  <c r="CT60" i="18" s="1"/>
  <c r="CT83" i="15"/>
  <c r="CT83" i="18" s="1"/>
  <c r="CT32" i="15"/>
  <c r="CT32" i="18" s="1"/>
  <c r="CT55" i="15"/>
  <c r="CT55" i="18" s="1"/>
  <c r="CT95" i="15"/>
  <c r="CT95" i="18" s="1"/>
  <c r="CT42" i="15"/>
  <c r="CT42" i="18" s="1"/>
  <c r="CT96" i="15"/>
  <c r="CT96" i="18" s="1"/>
  <c r="CT35" i="15"/>
  <c r="CT35" i="18" s="1"/>
  <c r="CT44" i="15"/>
  <c r="CT44" i="18" s="1"/>
  <c r="CT22" i="15"/>
  <c r="CT94" i="15"/>
  <c r="CT94" i="18" s="1"/>
  <c r="CT78" i="15"/>
  <c r="CT78" i="18" s="1"/>
  <c r="CT36" i="15"/>
  <c r="CT36" i="18" s="1"/>
  <c r="CT114" i="15"/>
  <c r="CT114" i="18" s="1"/>
  <c r="CT24" i="15"/>
  <c r="CT24" i="18" s="1"/>
  <c r="CT112" i="15"/>
  <c r="CT112" i="18" s="1"/>
  <c r="CT31" i="15"/>
  <c r="CT31" i="18" s="1"/>
  <c r="CT57" i="15"/>
  <c r="CT57" i="18" s="1"/>
  <c r="CT107" i="15"/>
  <c r="CT107" i="18" s="1"/>
  <c r="CT101" i="15"/>
  <c r="CT101" i="18" s="1"/>
  <c r="CT66" i="15"/>
  <c r="CT66" i="18" s="1"/>
  <c r="CT113" i="15"/>
  <c r="CT113" i="18" s="1"/>
  <c r="CT65" i="15"/>
  <c r="CT65" i="18" s="1"/>
  <c r="CT26" i="15"/>
  <c r="CT26" i="18" s="1"/>
  <c r="CT27" i="15"/>
  <c r="CT27" i="18" s="1"/>
  <c r="CT29" i="15"/>
  <c r="CT29" i="18" s="1"/>
  <c r="CS56" i="6"/>
  <c r="CR53" i="6"/>
  <c r="CW39" i="6"/>
  <c r="CX19" i="6"/>
  <c r="CX39" i="6" s="1"/>
  <c r="CU31" i="6" l="1"/>
  <c r="CU40" i="6" s="1"/>
  <c r="CV29" i="6"/>
  <c r="CV30" i="6"/>
  <c r="CS53" i="6"/>
  <c r="CU47" i="6"/>
  <c r="CU70" i="6"/>
  <c r="CU10" i="6"/>
  <c r="CV9" i="6" s="1"/>
  <c r="CT73" i="6"/>
  <c r="CR71" i="6"/>
  <c r="CR74" i="6"/>
  <c r="CR68" i="6"/>
  <c r="CT22" i="18"/>
  <c r="CS65" i="6"/>
  <c r="CS67" i="6" s="1"/>
  <c r="CT54" i="6"/>
  <c r="CT55" i="6" s="1"/>
  <c r="CT56" i="6"/>
  <c r="CU85" i="15"/>
  <c r="CU85" i="18" s="1"/>
  <c r="CU57" i="15"/>
  <c r="CU57" i="18" s="1"/>
  <c r="CU75" i="15"/>
  <c r="CU75" i="18" s="1"/>
  <c r="CU64" i="15"/>
  <c r="CU64" i="18" s="1"/>
  <c r="CU36" i="15"/>
  <c r="CU36" i="18" s="1"/>
  <c r="CU114" i="15"/>
  <c r="CU114" i="18" s="1"/>
  <c r="CU31" i="15"/>
  <c r="CU31" i="18" s="1"/>
  <c r="CU70" i="15"/>
  <c r="CU70" i="18" s="1"/>
  <c r="CU26" i="15"/>
  <c r="CU26" i="18" s="1"/>
  <c r="CU77" i="15"/>
  <c r="CU77" i="18" s="1"/>
  <c r="CU67" i="15"/>
  <c r="CU67" i="18" s="1"/>
  <c r="CU43" i="15"/>
  <c r="CU43" i="18" s="1"/>
  <c r="CU24" i="15"/>
  <c r="CU24" i="18" s="1"/>
  <c r="CT118" i="15"/>
  <c r="CT118" i="18" s="1"/>
  <c r="CU84" i="15"/>
  <c r="CU84" i="18" s="1"/>
  <c r="CU86" i="15"/>
  <c r="CU86" i="18" s="1"/>
  <c r="CU66" i="15"/>
  <c r="CU66" i="18" s="1"/>
  <c r="CU91" i="15"/>
  <c r="CU91" i="18" s="1"/>
  <c r="CU41" i="15"/>
  <c r="CU41" i="18" s="1"/>
  <c r="CU97" i="15"/>
  <c r="CU97" i="18" s="1"/>
  <c r="CU116" i="15"/>
  <c r="CU116" i="18" s="1"/>
  <c r="CU68" i="15"/>
  <c r="CU68" i="18" s="1"/>
  <c r="CU60" i="15"/>
  <c r="CU60" i="18" s="1"/>
  <c r="CU52" i="15"/>
  <c r="CU52" i="18" s="1"/>
  <c r="CU106" i="15"/>
  <c r="CU106" i="18" s="1"/>
  <c r="CU54" i="15"/>
  <c r="CU54" i="18" s="1"/>
  <c r="CU107" i="15"/>
  <c r="CU107" i="18" s="1"/>
  <c r="CU96" i="15"/>
  <c r="CU96" i="18" s="1"/>
  <c r="CU74" i="15"/>
  <c r="CU74" i="18" s="1"/>
  <c r="CU73" i="15"/>
  <c r="CU73" i="18" s="1"/>
  <c r="CU27" i="15"/>
  <c r="CU27" i="18" s="1"/>
  <c r="CU103" i="15"/>
  <c r="CU103" i="18" s="1"/>
  <c r="CU58" i="15"/>
  <c r="CU58" i="18" s="1"/>
  <c r="CU117" i="15"/>
  <c r="CU117" i="18" s="1"/>
  <c r="CU29" i="15"/>
  <c r="CU29" i="18" s="1"/>
  <c r="CU83" i="15"/>
  <c r="CU83" i="18" s="1"/>
  <c r="CU51" i="15"/>
  <c r="CU51" i="18" s="1"/>
  <c r="CU62" i="15"/>
  <c r="CU62" i="18" s="1"/>
  <c r="CU92" i="15"/>
  <c r="CU92" i="18" s="1"/>
  <c r="CU22" i="15"/>
  <c r="CU53" i="15"/>
  <c r="CU53" i="18" s="1"/>
  <c r="CU76" i="15"/>
  <c r="CU76" i="18" s="1"/>
  <c r="CU59" i="15"/>
  <c r="CU59" i="18" s="1"/>
  <c r="CU79" i="15"/>
  <c r="CU79" i="18" s="1"/>
  <c r="CU50" i="15"/>
  <c r="CU50" i="18" s="1"/>
  <c r="CU112" i="15"/>
  <c r="CU112" i="18" s="1"/>
  <c r="CU71" i="15"/>
  <c r="CU71" i="18" s="1"/>
  <c r="CU56" i="15"/>
  <c r="CU56" i="18" s="1"/>
  <c r="CU102" i="15"/>
  <c r="CU102" i="18" s="1"/>
  <c r="CU33" i="15"/>
  <c r="CU33" i="18" s="1"/>
  <c r="CU61" i="15"/>
  <c r="CU61" i="18" s="1"/>
  <c r="CU115" i="15"/>
  <c r="CU115" i="18" s="1"/>
  <c r="CU94" i="15"/>
  <c r="CU94" i="18" s="1"/>
  <c r="CU40" i="15"/>
  <c r="CU40" i="18" s="1"/>
  <c r="CU25" i="15"/>
  <c r="CU25" i="18" s="1"/>
  <c r="CU32" i="15"/>
  <c r="CU32" i="18" s="1"/>
  <c r="CU87" i="15"/>
  <c r="CU87" i="18" s="1"/>
  <c r="CU69" i="15"/>
  <c r="CU69" i="18" s="1"/>
  <c r="CU49" i="15"/>
  <c r="CU49" i="18" s="1"/>
  <c r="CU47" i="15"/>
  <c r="CU47" i="18" s="1"/>
  <c r="CU111" i="15"/>
  <c r="CU111" i="18" s="1"/>
  <c r="CU81" i="15"/>
  <c r="CU81" i="18" s="1"/>
  <c r="CU65" i="15"/>
  <c r="CU65" i="18" s="1"/>
  <c r="CU23" i="15"/>
  <c r="CU23" i="18" s="1"/>
  <c r="CU48" i="15"/>
  <c r="CU48" i="18" s="1"/>
  <c r="CU55" i="15"/>
  <c r="CU55" i="18" s="1"/>
  <c r="CU42" i="15"/>
  <c r="CU42" i="18" s="1"/>
  <c r="CU35" i="15"/>
  <c r="CU35" i="18" s="1"/>
  <c r="CU28" i="15"/>
  <c r="CU28" i="18" s="1"/>
  <c r="CU38" i="15"/>
  <c r="CU38" i="18" s="1"/>
  <c r="CU99" i="15"/>
  <c r="CU99" i="18" s="1"/>
  <c r="CU46" i="15"/>
  <c r="CU46" i="18" s="1"/>
  <c r="CU82" i="15"/>
  <c r="CU82" i="18" s="1"/>
  <c r="CU45" i="15"/>
  <c r="CU45" i="18" s="1"/>
  <c r="CU89" i="15"/>
  <c r="CU89" i="18" s="1"/>
  <c r="CU72" i="15"/>
  <c r="CU72" i="18" s="1"/>
  <c r="CU101" i="15"/>
  <c r="CU101" i="18" s="1"/>
  <c r="CU30" i="15"/>
  <c r="CU30" i="18" s="1"/>
  <c r="CU39" i="15"/>
  <c r="CU39" i="18" s="1"/>
  <c r="CU118" i="15"/>
  <c r="CU118" i="18" s="1"/>
  <c r="CU95" i="15"/>
  <c r="CU95" i="18" s="1"/>
  <c r="CU100" i="15"/>
  <c r="CU100" i="18" s="1"/>
  <c r="CU44" i="15"/>
  <c r="CU44" i="18" s="1"/>
  <c r="CU113" i="15"/>
  <c r="CU113" i="18" s="1"/>
  <c r="CU34" i="15"/>
  <c r="CU34" i="18" s="1"/>
  <c r="CU105" i="15"/>
  <c r="CU105" i="18" s="1"/>
  <c r="CU104" i="15"/>
  <c r="CU104" i="18" s="1"/>
  <c r="CU110" i="15"/>
  <c r="CU110" i="18" s="1"/>
  <c r="CU108" i="15"/>
  <c r="CU108" i="18" s="1"/>
  <c r="CU98" i="15"/>
  <c r="CU98" i="18" s="1"/>
  <c r="CU109" i="15"/>
  <c r="CU109" i="18" s="1"/>
  <c r="CU90" i="15"/>
  <c r="CU90" i="18" s="1"/>
  <c r="CU93" i="15"/>
  <c r="CU93" i="18" s="1"/>
  <c r="CU80" i="15"/>
  <c r="CU80" i="18" s="1"/>
  <c r="CU88" i="15"/>
  <c r="CU88" i="18" s="1"/>
  <c r="CU37" i="15"/>
  <c r="CU37" i="18" s="1"/>
  <c r="CU78" i="15"/>
  <c r="CU78" i="18" s="1"/>
  <c r="CU63" i="15"/>
  <c r="CU63" i="18" s="1"/>
  <c r="CU19" i="18"/>
  <c r="CU19" i="15"/>
  <c r="CW49" i="6"/>
  <c r="CV51" i="6"/>
  <c r="CU52" i="6"/>
  <c r="CU61" i="6"/>
  <c r="CR72" i="6"/>
  <c r="CR75" i="6"/>
  <c r="CQ20" i="14"/>
  <c r="CS62" i="6"/>
  <c r="CV31" i="6" l="1"/>
  <c r="CV40" i="6" s="1"/>
  <c r="CW29" i="6"/>
  <c r="CW30" i="6"/>
  <c r="CT62" i="6"/>
  <c r="CV70" i="6"/>
  <c r="CV10" i="6"/>
  <c r="CW9" i="6" s="1"/>
  <c r="CV47" i="6"/>
  <c r="CU73" i="6"/>
  <c r="CT65" i="6"/>
  <c r="CT72" i="6" s="1"/>
  <c r="CS74" i="6"/>
  <c r="CS71" i="6"/>
  <c r="CV52" i="6"/>
  <c r="CV61" i="6"/>
  <c r="CW51" i="6"/>
  <c r="CX49" i="6"/>
  <c r="CV19" i="18"/>
  <c r="CV19" i="15"/>
  <c r="CV61" i="15"/>
  <c r="CV61" i="18" s="1"/>
  <c r="CV89" i="15"/>
  <c r="CV89" i="18" s="1"/>
  <c r="CV25" i="15"/>
  <c r="CV25" i="18" s="1"/>
  <c r="CV82" i="15"/>
  <c r="CV82" i="18" s="1"/>
  <c r="CV86" i="15"/>
  <c r="CV86" i="18" s="1"/>
  <c r="CV46" i="15"/>
  <c r="CV46" i="18" s="1"/>
  <c r="CV93" i="15"/>
  <c r="CV93" i="18" s="1"/>
  <c r="CV38" i="15"/>
  <c r="CV38" i="18" s="1"/>
  <c r="CV41" i="15"/>
  <c r="CV41" i="18" s="1"/>
  <c r="CV65" i="15"/>
  <c r="CV65" i="18" s="1"/>
  <c r="CV112" i="15"/>
  <c r="CV112" i="18" s="1"/>
  <c r="CV79" i="15"/>
  <c r="CV79" i="18" s="1"/>
  <c r="CV37" i="15"/>
  <c r="CV37" i="18" s="1"/>
  <c r="CV74" i="15"/>
  <c r="CV74" i="18" s="1"/>
  <c r="CV64" i="15"/>
  <c r="CV64" i="18" s="1"/>
  <c r="CV63" i="15"/>
  <c r="CV63" i="18" s="1"/>
  <c r="CV105" i="15"/>
  <c r="CV105" i="18" s="1"/>
  <c r="CV102" i="15"/>
  <c r="CV102" i="18" s="1"/>
  <c r="CV109" i="15"/>
  <c r="CV109" i="18" s="1"/>
  <c r="CV106" i="15"/>
  <c r="CV106" i="18" s="1"/>
  <c r="CV48" i="15"/>
  <c r="CV48" i="18" s="1"/>
  <c r="CV90" i="15"/>
  <c r="CV90" i="18" s="1"/>
  <c r="CV103" i="15"/>
  <c r="CV103" i="18" s="1"/>
  <c r="CV111" i="15"/>
  <c r="CV111" i="18" s="1"/>
  <c r="CV36" i="15"/>
  <c r="CV36" i="18" s="1"/>
  <c r="CV97" i="15"/>
  <c r="CV97" i="18" s="1"/>
  <c r="CV116" i="15"/>
  <c r="CV116" i="18" s="1"/>
  <c r="CV80" i="15"/>
  <c r="CV80" i="18" s="1"/>
  <c r="CV77" i="15"/>
  <c r="CV77" i="18" s="1"/>
  <c r="CV55" i="15"/>
  <c r="CV55" i="18" s="1"/>
  <c r="CV66" i="15"/>
  <c r="CV66" i="18" s="1"/>
  <c r="CV40" i="15"/>
  <c r="CV40" i="18" s="1"/>
  <c r="CV118" i="15"/>
  <c r="CV118" i="18" s="1"/>
  <c r="CV57" i="15"/>
  <c r="CV57" i="18" s="1"/>
  <c r="CV23" i="15"/>
  <c r="CV23" i="18" s="1"/>
  <c r="CV31" i="15"/>
  <c r="CV31" i="18" s="1"/>
  <c r="CV53" i="15"/>
  <c r="CV53" i="18" s="1"/>
  <c r="CV70" i="15"/>
  <c r="CV70" i="18" s="1"/>
  <c r="CV72" i="15"/>
  <c r="CV72" i="18" s="1"/>
  <c r="CV94" i="15"/>
  <c r="CV94" i="18" s="1"/>
  <c r="CV45" i="15"/>
  <c r="CV45" i="18" s="1"/>
  <c r="CV107" i="15"/>
  <c r="CV107" i="18" s="1"/>
  <c r="CV73" i="15"/>
  <c r="CV73" i="18" s="1"/>
  <c r="CV42" i="15"/>
  <c r="CV42" i="18" s="1"/>
  <c r="CV115" i="15"/>
  <c r="CV115" i="18" s="1"/>
  <c r="CV35" i="15"/>
  <c r="CV35" i="18" s="1"/>
  <c r="CV91" i="15"/>
  <c r="CV91" i="18" s="1"/>
  <c r="CV27" i="15"/>
  <c r="CV27" i="18" s="1"/>
  <c r="CV26" i="15"/>
  <c r="CV26" i="18" s="1"/>
  <c r="CV69" i="15"/>
  <c r="CV69" i="18" s="1"/>
  <c r="CV75" i="15"/>
  <c r="CV75" i="18" s="1"/>
  <c r="CV81" i="15"/>
  <c r="CV81" i="18" s="1"/>
  <c r="CV22" i="15"/>
  <c r="CV88" i="15"/>
  <c r="CV88" i="18" s="1"/>
  <c r="CV76" i="15"/>
  <c r="CV76" i="18" s="1"/>
  <c r="CV83" i="15"/>
  <c r="CV83" i="18" s="1"/>
  <c r="CV43" i="15"/>
  <c r="CV43" i="18" s="1"/>
  <c r="CV54" i="15"/>
  <c r="CV54" i="18" s="1"/>
  <c r="CV87" i="15"/>
  <c r="CV87" i="18" s="1"/>
  <c r="CV50" i="15"/>
  <c r="CV50" i="18" s="1"/>
  <c r="CV39" i="15"/>
  <c r="CV39" i="18" s="1"/>
  <c r="CV119" i="15"/>
  <c r="CV119" i="18" s="1"/>
  <c r="CV49" i="15"/>
  <c r="CV49" i="18" s="1"/>
  <c r="CV47" i="15"/>
  <c r="CV47" i="18" s="1"/>
  <c r="CV71" i="15"/>
  <c r="CV71" i="18" s="1"/>
  <c r="CV100" i="15"/>
  <c r="CV100" i="18" s="1"/>
  <c r="CV56" i="15"/>
  <c r="CV56" i="18" s="1"/>
  <c r="CV84" i="15"/>
  <c r="CV84" i="18" s="1"/>
  <c r="CV67" i="15"/>
  <c r="CV67" i="18" s="1"/>
  <c r="CV33" i="15"/>
  <c r="CV33" i="18" s="1"/>
  <c r="CV78" i="15"/>
  <c r="CV78" i="18" s="1"/>
  <c r="CV98" i="15"/>
  <c r="CV98" i="18" s="1"/>
  <c r="CV99" i="15"/>
  <c r="CV99" i="18" s="1"/>
  <c r="CV52" i="15"/>
  <c r="CV52" i="18" s="1"/>
  <c r="CV60" i="15"/>
  <c r="CV60" i="18" s="1"/>
  <c r="CV29" i="15"/>
  <c r="CV29" i="18" s="1"/>
  <c r="CV32" i="15"/>
  <c r="CV32" i="18" s="1"/>
  <c r="CU119" i="15"/>
  <c r="CU119" i="18" s="1"/>
  <c r="CV59" i="15"/>
  <c r="CV59" i="18" s="1"/>
  <c r="CV58" i="15"/>
  <c r="CV58" i="18" s="1"/>
  <c r="CV68" i="15"/>
  <c r="CV68" i="18" s="1"/>
  <c r="CV62" i="15"/>
  <c r="CV62" i="18" s="1"/>
  <c r="CV34" i="15"/>
  <c r="CV34" i="18" s="1"/>
  <c r="CV92" i="15"/>
  <c r="CV92" i="18" s="1"/>
  <c r="CV44" i="15"/>
  <c r="CV44" i="18" s="1"/>
  <c r="CV117" i="15"/>
  <c r="CV117" i="18" s="1"/>
  <c r="CV108" i="15"/>
  <c r="CV108" i="18" s="1"/>
  <c r="CV24" i="15"/>
  <c r="CV24" i="18" s="1"/>
  <c r="CV51" i="15"/>
  <c r="CV51" i="18" s="1"/>
  <c r="CV28" i="15"/>
  <c r="CV28" i="18" s="1"/>
  <c r="CV85" i="15"/>
  <c r="CV85" i="18" s="1"/>
  <c r="CV101" i="15"/>
  <c r="CV101" i="18" s="1"/>
  <c r="CV95" i="15"/>
  <c r="CV95" i="18" s="1"/>
  <c r="CV96" i="15"/>
  <c r="CV96" i="18" s="1"/>
  <c r="CV30" i="15"/>
  <c r="CV30" i="18" s="1"/>
  <c r="CV114" i="15"/>
  <c r="CV114" i="18" s="1"/>
  <c r="CV110" i="15"/>
  <c r="CV110" i="18" s="1"/>
  <c r="CV113" i="15"/>
  <c r="CV113" i="18" s="1"/>
  <c r="CV104" i="15"/>
  <c r="CV104" i="18" s="1"/>
  <c r="CR20" i="14"/>
  <c r="CR115" i="14" s="1"/>
  <c r="CS115" i="14" s="1"/>
  <c r="CT115" i="14" s="1"/>
  <c r="CU115" i="14" s="1"/>
  <c r="CV115" i="14" s="1"/>
  <c r="CW115" i="14" s="1"/>
  <c r="CS72" i="6"/>
  <c r="CS75" i="6"/>
  <c r="CQ114" i="14"/>
  <c r="CR114" i="14" s="1"/>
  <c r="CS114" i="14" s="1"/>
  <c r="CT114" i="14" s="1"/>
  <c r="CU114" i="14" s="1"/>
  <c r="CV114" i="14" s="1"/>
  <c r="CW114" i="14" s="1"/>
  <c r="CU56" i="6"/>
  <c r="CU54" i="6"/>
  <c r="CU55" i="6" s="1"/>
  <c r="CT53" i="6"/>
  <c r="CS68" i="6"/>
  <c r="CU22" i="18"/>
  <c r="CW31" i="6" l="1"/>
  <c r="CW40" i="6" s="1"/>
  <c r="CX30" i="6"/>
  <c r="CX29" i="6"/>
  <c r="CT75" i="6"/>
  <c r="CS20" i="14"/>
  <c r="CS116" i="14" s="1"/>
  <c r="CT116" i="14" s="1"/>
  <c r="CU116" i="14" s="1"/>
  <c r="CV116" i="14" s="1"/>
  <c r="CW116" i="14" s="1"/>
  <c r="CW10" i="6"/>
  <c r="CX9" i="6" s="1"/>
  <c r="CW47" i="6"/>
  <c r="CW70" i="6"/>
  <c r="CV73" i="6"/>
  <c r="CU53" i="6"/>
  <c r="CV54" i="6"/>
  <c r="CV55" i="6" s="1"/>
  <c r="CV22" i="18"/>
  <c r="CW104" i="15"/>
  <c r="CW104" i="18" s="1"/>
  <c r="CW115" i="15"/>
  <c r="CW115" i="18" s="1"/>
  <c r="CW55" i="15"/>
  <c r="CW55" i="18" s="1"/>
  <c r="CW71" i="15"/>
  <c r="CW71" i="18" s="1"/>
  <c r="CW89" i="15"/>
  <c r="CW89" i="18" s="1"/>
  <c r="CW52" i="15"/>
  <c r="CW52" i="18" s="1"/>
  <c r="CW86" i="15"/>
  <c r="CW86" i="18" s="1"/>
  <c r="CW40" i="15"/>
  <c r="CW40" i="18" s="1"/>
  <c r="CW112" i="15"/>
  <c r="CW112" i="18" s="1"/>
  <c r="CW95" i="15"/>
  <c r="CW95" i="18" s="1"/>
  <c r="CW39" i="15"/>
  <c r="CW39" i="18" s="1"/>
  <c r="CW88" i="15"/>
  <c r="CW88" i="18" s="1"/>
  <c r="CW101" i="15"/>
  <c r="CW101" i="18" s="1"/>
  <c r="CW82" i="15"/>
  <c r="CW82" i="18" s="1"/>
  <c r="CW79" i="15"/>
  <c r="CW79" i="18" s="1"/>
  <c r="CW68" i="15"/>
  <c r="CW68" i="18" s="1"/>
  <c r="CW28" i="15"/>
  <c r="CW28" i="18" s="1"/>
  <c r="CW114" i="15"/>
  <c r="CW114" i="18" s="1"/>
  <c r="CW74" i="15"/>
  <c r="CW74" i="18" s="1"/>
  <c r="CW85" i="15"/>
  <c r="CW85" i="18" s="1"/>
  <c r="CW103" i="15"/>
  <c r="CW103" i="18" s="1"/>
  <c r="CW22" i="15"/>
  <c r="CW72" i="15"/>
  <c r="CW72" i="18" s="1"/>
  <c r="CW78" i="15"/>
  <c r="CW78" i="18" s="1"/>
  <c r="CW105" i="15"/>
  <c r="CW105" i="18" s="1"/>
  <c r="CW44" i="15"/>
  <c r="CW44" i="18" s="1"/>
  <c r="CW113" i="15"/>
  <c r="CW113" i="18" s="1"/>
  <c r="CW56" i="15"/>
  <c r="CW56" i="18" s="1"/>
  <c r="CW57" i="15"/>
  <c r="CW57" i="18" s="1"/>
  <c r="CW26" i="15"/>
  <c r="CW26" i="18" s="1"/>
  <c r="CW81" i="15"/>
  <c r="CW81" i="18" s="1"/>
  <c r="CW35" i="15"/>
  <c r="CW35" i="18" s="1"/>
  <c r="CW80" i="15"/>
  <c r="CW80" i="18" s="1"/>
  <c r="CW23" i="15"/>
  <c r="CW23" i="18" s="1"/>
  <c r="CW36" i="15"/>
  <c r="CW36" i="18" s="1"/>
  <c r="CW92" i="15"/>
  <c r="CW92" i="18" s="1"/>
  <c r="CW62" i="15"/>
  <c r="CW62" i="18" s="1"/>
  <c r="CW60" i="15"/>
  <c r="CW60" i="18" s="1"/>
  <c r="CW33" i="15"/>
  <c r="CW33" i="18" s="1"/>
  <c r="CW30" i="15"/>
  <c r="CW30" i="18" s="1"/>
  <c r="CW65" i="15"/>
  <c r="CW65" i="18" s="1"/>
  <c r="CW64" i="15"/>
  <c r="CW64" i="18" s="1"/>
  <c r="CW27" i="15"/>
  <c r="CW27" i="18" s="1"/>
  <c r="CW46" i="15"/>
  <c r="CW46" i="18" s="1"/>
  <c r="CW91" i="15"/>
  <c r="CW91" i="18" s="1"/>
  <c r="CW47" i="15"/>
  <c r="CW47" i="18" s="1"/>
  <c r="CW29" i="15"/>
  <c r="CW29" i="18" s="1"/>
  <c r="CW84" i="15"/>
  <c r="CW84" i="18" s="1"/>
  <c r="CW51" i="15"/>
  <c r="CW51" i="18" s="1"/>
  <c r="CW100" i="15"/>
  <c r="CW100" i="18" s="1"/>
  <c r="CW77" i="15"/>
  <c r="CW77" i="18" s="1"/>
  <c r="CW25" i="15"/>
  <c r="CW25" i="18" s="1"/>
  <c r="CW31" i="15"/>
  <c r="CW31" i="18" s="1"/>
  <c r="CW59" i="15"/>
  <c r="CW59" i="18" s="1"/>
  <c r="CW119" i="15"/>
  <c r="CW119" i="18" s="1"/>
  <c r="CW38" i="15"/>
  <c r="CW38" i="18" s="1"/>
  <c r="CV120" i="15"/>
  <c r="CV120" i="18" s="1"/>
  <c r="CW34" i="15"/>
  <c r="CW34" i="18" s="1"/>
  <c r="CW61" i="15"/>
  <c r="CW61" i="18" s="1"/>
  <c r="CW116" i="15"/>
  <c r="CW116" i="18" s="1"/>
  <c r="CW43" i="15"/>
  <c r="CW43" i="18" s="1"/>
  <c r="CW75" i="15"/>
  <c r="CW75" i="18" s="1"/>
  <c r="CW24" i="15"/>
  <c r="CW24" i="18" s="1"/>
  <c r="CW106" i="15"/>
  <c r="CW106" i="18" s="1"/>
  <c r="CW96" i="15"/>
  <c r="CW96" i="18" s="1"/>
  <c r="CW109" i="15"/>
  <c r="CW109" i="18" s="1"/>
  <c r="CW42" i="15"/>
  <c r="CW42" i="18" s="1"/>
  <c r="CW37" i="15"/>
  <c r="CW37" i="18" s="1"/>
  <c r="CW94" i="15"/>
  <c r="CW94" i="18" s="1"/>
  <c r="CW50" i="15"/>
  <c r="CW50" i="18" s="1"/>
  <c r="CW83" i="15"/>
  <c r="CW83" i="18" s="1"/>
  <c r="CW49" i="15"/>
  <c r="CW49" i="18" s="1"/>
  <c r="CW111" i="15"/>
  <c r="CW111" i="18" s="1"/>
  <c r="CW110" i="15"/>
  <c r="CW110" i="18" s="1"/>
  <c r="CW53" i="15"/>
  <c r="CW53" i="18" s="1"/>
  <c r="CW107" i="15"/>
  <c r="CW107" i="18" s="1"/>
  <c r="CW45" i="15"/>
  <c r="CW45" i="18" s="1"/>
  <c r="CW67" i="15"/>
  <c r="CW67" i="18" s="1"/>
  <c r="CW98" i="15"/>
  <c r="CW98" i="18" s="1"/>
  <c r="CW102" i="15"/>
  <c r="CW102" i="18" s="1"/>
  <c r="CW69" i="15"/>
  <c r="CW69" i="18" s="1"/>
  <c r="CW93" i="15"/>
  <c r="CW93" i="18" s="1"/>
  <c r="CW32" i="15"/>
  <c r="CW32" i="18" s="1"/>
  <c r="CW58" i="15"/>
  <c r="CW58" i="18" s="1"/>
  <c r="CW73" i="15"/>
  <c r="CW73" i="18" s="1"/>
  <c r="CW120" i="15"/>
  <c r="CW120" i="18" s="1"/>
  <c r="CW70" i="15"/>
  <c r="CW70" i="18" s="1"/>
  <c r="CW48" i="15"/>
  <c r="CW48" i="18" s="1"/>
  <c r="CW41" i="15"/>
  <c r="CW41" i="18" s="1"/>
  <c r="CW87" i="15"/>
  <c r="CW87" i="18" s="1"/>
  <c r="CW66" i="15"/>
  <c r="CW66" i="18" s="1"/>
  <c r="CW76" i="15"/>
  <c r="CW76" i="18" s="1"/>
  <c r="CW118" i="15"/>
  <c r="CW118" i="18" s="1"/>
  <c r="CW97" i="15"/>
  <c r="CW97" i="18" s="1"/>
  <c r="CW63" i="15"/>
  <c r="CW63" i="18" s="1"/>
  <c r="CW108" i="15"/>
  <c r="CW108" i="18" s="1"/>
  <c r="CW90" i="15"/>
  <c r="CW90" i="18" s="1"/>
  <c r="CW99" i="15"/>
  <c r="CW99" i="18" s="1"/>
  <c r="CW117" i="15"/>
  <c r="CW117" i="18" s="1"/>
  <c r="CW54" i="15"/>
  <c r="CW54" i="18" s="1"/>
  <c r="CV56" i="6"/>
  <c r="CW19" i="18"/>
  <c r="CW19" i="15"/>
  <c r="CW121" i="15" s="1"/>
  <c r="CW121" i="18" s="1"/>
  <c r="CX51" i="6"/>
  <c r="CW52" i="6"/>
  <c r="CW61" i="6"/>
  <c r="CU65" i="6"/>
  <c r="CU67" i="6" s="1"/>
  <c r="CU62" i="6"/>
  <c r="CX31" i="6" l="1"/>
  <c r="CX40" i="6" s="1"/>
  <c r="CW73" i="6"/>
  <c r="CV65" i="6"/>
  <c r="CU20" i="14" s="1"/>
  <c r="CU118" i="14" s="1"/>
  <c r="CV118" i="14" s="1"/>
  <c r="CW118" i="14" s="1"/>
  <c r="CY29" i="6"/>
  <c r="CY30" i="6"/>
  <c r="CV62" i="6"/>
  <c r="CT66" i="6"/>
  <c r="CT67" i="6" s="1"/>
  <c r="CT68" i="6" s="1"/>
  <c r="CU68" i="6" s="1"/>
  <c r="CX70" i="6"/>
  <c r="CX10" i="6"/>
  <c r="CX73" i="6" s="1"/>
  <c r="CX47" i="6"/>
  <c r="CV53" i="6"/>
  <c r="CX52" i="6"/>
  <c r="CX61" i="6"/>
  <c r="CW22" i="18"/>
  <c r="CX56" i="6" s="1"/>
  <c r="CX54" i="6"/>
  <c r="CX55" i="6" s="1"/>
  <c r="CW56" i="6"/>
  <c r="CW54" i="6"/>
  <c r="CW55" i="6" s="1"/>
  <c r="CU74" i="6"/>
  <c r="CU71" i="6"/>
  <c r="CT20" i="14"/>
  <c r="CT117" i="14" s="1"/>
  <c r="CU117" i="14" s="1"/>
  <c r="CV117" i="14" s="1"/>
  <c r="CW117" i="14" s="1"/>
  <c r="CU75" i="6"/>
  <c r="CU72" i="6"/>
  <c r="CY31" i="6" l="1"/>
  <c r="CY40" i="6" s="1"/>
  <c r="CV67" i="6"/>
  <c r="CV71" i="6" s="1"/>
  <c r="CV75" i="6"/>
  <c r="CV72" i="6"/>
  <c r="CT71" i="6"/>
  <c r="CT74" i="6"/>
  <c r="CW62" i="6"/>
  <c r="CX62" i="6" s="1"/>
  <c r="CX65" i="6"/>
  <c r="CX67" i="6" s="1"/>
  <c r="CW65" i="6"/>
  <c r="CW67" i="6" s="1"/>
  <c r="CW53" i="6"/>
  <c r="CX53" i="6" s="1"/>
  <c r="CV68" i="6" l="1"/>
  <c r="CW68" i="6" s="1"/>
  <c r="CX68" i="6" s="1"/>
  <c r="CV74" i="6"/>
  <c r="CW71" i="6"/>
  <c r="CW74" i="6"/>
  <c r="CX74" i="6"/>
  <c r="CX71" i="6"/>
  <c r="CX72" i="6"/>
  <c r="CX75" i="6"/>
  <c r="CW20" i="14"/>
  <c r="CW120" i="14" s="1"/>
  <c r="CV20" i="14"/>
  <c r="CV119" i="14" s="1"/>
  <c r="CW119" i="14" s="1"/>
  <c r="CW72" i="6"/>
  <c r="CW75" i="6"/>
</calcChain>
</file>

<file path=xl/sharedStrings.xml><?xml version="1.0" encoding="utf-8"?>
<sst xmlns="http://schemas.openxmlformats.org/spreadsheetml/2006/main" count="596" uniqueCount="336">
  <si>
    <t>Hoja de Cálculo de Monitoreo de Carbono del Protocolo Forestal para México  v3.0 </t>
  </si>
  <si>
    <t>DESCRIPCION GENERAL </t>
  </si>
  <si>
    <t>Esta herramienta la proporciona la Reserva de Acción Climática para acompañar al Protocolo Forestal para México v3.0, para ayudar en la cuantificación de los cálculos de los FSR de Productos de Madera Aprovechada (HWP por sus siglas en inglés) y los cálculos de los CRT en general. Esta versión debe usarse para un Proyecto Forestal con un Área de Actividad. Para proyectos con múltiples Áreas de Actividad, comuníquese con la Reserva para solicitar una versión modificada para su proyecto.
Si un Proyecto Forestal tiene una reversión, favor de notificar a la Reserva. Esta herramienta tendrá que ser modificada manualmente.
Para cualquier duda, comentario o sugerencia relacionada con esta herramienta, favor de mandar un correo electrónico a policy@climateactionreserve.org.</t>
  </si>
  <si>
    <t>NAVEGACION</t>
  </si>
  <si>
    <t>Instrucciones</t>
  </si>
  <si>
    <t>Referirse a esta hoja de cálculo para obtener información relacionada con la versión de la herramienta y su uso.</t>
  </si>
  <si>
    <t>Hoja De Calculo</t>
  </si>
  <si>
    <t xml:space="preserve">Ingresar la información del usuario para determinar la emisión de CRT para el periodo de reporte. </t>
  </si>
  <si>
    <t>Fondo de Aseguramiento</t>
  </si>
  <si>
    <t>Herramienta de Productos de Madera (HWP), Carbono de HWP en el Área de Actividad, y Línea de Base de Carbono de HWP</t>
  </si>
  <si>
    <t>Ingresar la información del usuario para determinar el cálculo de HWP para el periodo de reporte. </t>
  </si>
  <si>
    <t>Hoja de Cálculo para el Reporte de Monitoreo Anual</t>
  </si>
  <si>
    <t xml:space="preserve">Información determinada por el Proponente de Proyecto </t>
  </si>
  <si>
    <t>Información determinada por el Proponente de Proyecto durante cada verificación</t>
  </si>
  <si>
    <t xml:space="preserve">Información que se calcula automáticamente </t>
  </si>
  <si>
    <t>Numero de Áreas de Actividad en el agregado o proyecto en total        (lo cual es mayor)</t>
  </si>
  <si>
    <t>*Solo incluir Áreas de Actividad que utilizan la metadologia del inventario del campo</t>
  </si>
  <si>
    <t>Años &gt;</t>
  </si>
  <si>
    <t>Notas</t>
  </si>
  <si>
    <t>Ecuación(es) Referencias (PFM)</t>
  </si>
  <si>
    <t>Referencia simbólica (PFM)</t>
  </si>
  <si>
    <t>Fecha de Inicio (mm/dd/aa)</t>
  </si>
  <si>
    <t xml:space="preserve">
Los proyectos tienen hasta dos años a partir de la Fecha de Inicio del proyecto para someter el Reporte de Proyecto. Si se incluye más de un Periodo de Reporte, los créditos se distribuirán cada año según la proporción de tiempo. El inventario reportado deberá ser proporcional al número de días de cada Periodo de Reporte. 
</t>
  </si>
  <si>
    <t>Fecha de Inicio del proyecto. Es la fecha cuando comienzan las actividades del proyecto, la cual no podrá ser mas de seis meses antes de la fecha  cuando se somete  el proyecto. (mm/dd/aa)</t>
  </si>
  <si>
    <t>Fecha de Inicio del Periodo de Reporte (mm/dd/aa)</t>
  </si>
  <si>
    <t>Fecha de Termino del Periodo de Reporte (mm/dd/aa)</t>
  </si>
  <si>
    <t>Ingresar el final del primer periodo de reporte, el cual puede ser entre 6 y 12 meses a partir de la fecha de inicio del proyecto. Después se calcula automáticamente sumando 12 meses para cada periodo de reporte. (mm/dd/aa)</t>
  </si>
  <si>
    <t>Fecha de Reporte  (mm/dd/aa)</t>
  </si>
  <si>
    <t>Ingresar la fecha de entrega del reporte de monitoreo y la hoja de calculo. (mm/dd/aa)</t>
  </si>
  <si>
    <t>Línea de Base  (CO2-e) por cada Área de Actividad</t>
  </si>
  <si>
    <t xml:space="preserve">Este es el carbono total reportado de todas las fuentes y sumideros de las Áreas de Actividades cuando se inicia el proyecto, se calcula automáticamente en CALCBOSK en el reporte de la línea de base. Al inventario inicial se le agregan las Área de Actividad nuevas que se añaden en periodos de reporte futuros. Si no se agregan Áreas de Actividad nuevas, no es necesario ingresar nuevos datos en periodos de reporte futuros. </t>
  </si>
  <si>
    <t xml:space="preserve">Al inventario inicial se le agregan las Área de Actividad nuevas que se añaden en periodos de reporte futuros. Si no se agregan Áreas de Actividad nuevas, no es necesario ingresar nuevos datos en periodos de reporte futuros. </t>
  </si>
  <si>
    <r>
      <t>Acervos de Carbono en Sito Muestreados (toneladas de CO</t>
    </r>
    <r>
      <rPr>
        <vertAlign val="subscript"/>
        <sz val="11"/>
        <color theme="1"/>
        <rFont val="Calibri"/>
        <family val="2"/>
        <scheme val="minor"/>
      </rPr>
      <t>2</t>
    </r>
    <r>
      <rPr>
        <sz val="11"/>
        <color theme="1"/>
        <rFont val="Calibri"/>
        <family val="2"/>
        <scheme val="minor"/>
      </rPr>
      <t xml:space="preserve">e) </t>
    </r>
  </si>
  <si>
    <t xml:space="preserve">Este es el carbono total en todas las fuentes reportadas en los Áreas de Actividades reportadas como el mejor estimado, independientemente de la confianza estadística. Se calcula automáticamente en CALCBOSK en el reporte de estimación "Crecer las parcelas hasta la fecha". </t>
  </si>
  <si>
    <r>
      <t xml:space="preserve"> AC</t>
    </r>
    <r>
      <rPr>
        <vertAlign val="subscript"/>
        <sz val="11"/>
        <color theme="1"/>
        <rFont val="Calibri"/>
        <family val="2"/>
        <scheme val="minor"/>
      </rPr>
      <t>onsite, y</t>
    </r>
  </si>
  <si>
    <t xml:space="preserve"> Incertidumbre de estimación en el año corriente</t>
  </si>
  <si>
    <t xml:space="preserve">El error de muestreo, calculado en un intervalo de confianza del 90%, se calcula automáticamente en CALCBOSK por el reporte de estimación "Crecer las parcelas hasta la fecha". El error de muestreo no puede ser mayor al 20%. </t>
  </si>
  <si>
    <t>B.4</t>
  </si>
  <si>
    <t>TSE</t>
  </si>
  <si>
    <t>Cálculo para la deducción por incertidumbre del proyecto</t>
  </si>
  <si>
    <t xml:space="preserve">La deducción de confianza se calcula automáticamente según el error de muestreo. </t>
  </si>
  <si>
    <r>
      <t>Acervos de Carbono en Sitio Muestreados (Ajustados por deducción de confianza) (toneladas de CO</t>
    </r>
    <r>
      <rPr>
        <vertAlign val="subscript"/>
        <sz val="11"/>
        <color theme="1"/>
        <rFont val="Calibri"/>
        <family val="2"/>
        <scheme val="minor"/>
      </rPr>
      <t>2</t>
    </r>
    <r>
      <rPr>
        <sz val="11"/>
        <color theme="1"/>
        <rFont val="Calibri"/>
        <family val="2"/>
        <scheme val="minor"/>
      </rPr>
      <t>e)</t>
    </r>
  </si>
  <si>
    <t xml:space="preserve">Acervos de carbono en sitio actuales ajustados usando la deducción de confianza. </t>
  </si>
  <si>
    <r>
      <t xml:space="preserve"> AC</t>
    </r>
    <r>
      <rPr>
        <vertAlign val="subscript"/>
        <sz val="11"/>
        <color theme="1"/>
        <rFont val="Calibri"/>
        <family val="2"/>
        <scheme val="minor"/>
      </rPr>
      <t xml:space="preserve">onsite, y </t>
    </r>
    <r>
      <rPr>
        <sz val="11"/>
        <color theme="1"/>
        <rFont val="Calibri"/>
        <family val="2"/>
        <scheme val="minor"/>
      </rPr>
      <t xml:space="preserve"> x (1-CD</t>
    </r>
    <r>
      <rPr>
        <vertAlign val="subscript"/>
        <sz val="11"/>
        <color theme="1"/>
        <rFont val="Calibri"/>
        <family val="2"/>
        <scheme val="minor"/>
      </rPr>
      <t>y</t>
    </r>
    <r>
      <rPr>
        <sz val="11"/>
        <color theme="1"/>
        <rFont val="Calibri"/>
        <family val="2"/>
        <scheme val="minor"/>
      </rPr>
      <t>)</t>
    </r>
  </si>
  <si>
    <t xml:space="preserve"> Acervos de Carbono en Sitio - Línea de Base (toneladas CO2e) </t>
  </si>
  <si>
    <t xml:space="preserve">Estimación de la línea de base de acervos de carbono en sitio que no son afectados por la deducción de confianza. Los acervos de carbono de la línea de base se determinan del inventario inicial y se modelan siguiendo los lineamientos del PFM. </t>
  </si>
  <si>
    <r>
      <t>BC</t>
    </r>
    <r>
      <rPr>
        <vertAlign val="subscript"/>
        <sz val="11"/>
        <color theme="1"/>
        <rFont val="Calibri"/>
        <family val="2"/>
        <scheme val="minor"/>
      </rPr>
      <t>onsite, y</t>
    </r>
  </si>
  <si>
    <r>
      <t>Remociones de GEI de Acervos de Carbono en Sitio Cuantificadas Verificados (toneladas CO</t>
    </r>
    <r>
      <rPr>
        <vertAlign val="subscript"/>
        <sz val="11"/>
        <color theme="1"/>
        <rFont val="Calibri"/>
        <family val="2"/>
        <scheme val="minor"/>
      </rPr>
      <t>2</t>
    </r>
    <r>
      <rPr>
        <sz val="11"/>
        <color theme="1"/>
        <rFont val="Calibri"/>
        <family val="2"/>
        <scheme val="minor"/>
      </rPr>
      <t>e)</t>
    </r>
  </si>
  <si>
    <t xml:space="preserve">La diferencia entre los acervos de carbono actuales y la línea de base. </t>
  </si>
  <si>
    <r>
      <t>Δ AC</t>
    </r>
    <r>
      <rPr>
        <vertAlign val="subscript"/>
        <sz val="11"/>
        <color theme="1"/>
        <rFont val="Calibri"/>
        <family val="2"/>
        <scheme val="minor"/>
      </rPr>
      <t>onsite</t>
    </r>
    <r>
      <rPr>
        <sz val="11"/>
        <color theme="1"/>
        <rFont val="Calibri"/>
        <family val="2"/>
        <scheme val="minor"/>
      </rPr>
      <t xml:space="preserve">  -  Δ BC</t>
    </r>
    <r>
      <rPr>
        <vertAlign val="subscript"/>
        <sz val="11"/>
        <color theme="1"/>
        <rFont val="Calibri"/>
        <family val="2"/>
        <scheme val="minor"/>
      </rPr>
      <t>onsite</t>
    </r>
    <r>
      <rPr>
        <sz val="11"/>
        <color theme="1"/>
        <rFont val="Calibri"/>
        <family val="2"/>
        <scheme val="minor"/>
      </rPr>
      <t xml:space="preserve">                           </t>
    </r>
  </si>
  <si>
    <t xml:space="preserve">Remociones de GEI de Acervos de Carbono en Sitio Verificados Anuales (toneladas CO2e) </t>
  </si>
  <si>
    <t xml:space="preserve">La diferencia entre el incremento en los acervos de carbono actual y la línea de base, o la diferencia entre los acervos de carbono actual y del periodo de reporte anterior. Puede ser negativo, lo que indica que ha sucedido una reversión (si hubo créditos emitidos en años previos). Si no se han emitido créditos en años previos, entonces las cantidades negativas se suman a una cuenta negativa. </t>
  </si>
  <si>
    <t>Efectos Secundarios</t>
  </si>
  <si>
    <t>Carbono Actual en Árboles Aprovechados para Productos de Madera del Área de Actividad (toneladas CO2e)</t>
  </si>
  <si>
    <t>Basado en el carbono real de los acervos de carbono vivo en pie aprovechado para cada Periodo de Reporte, calculado para cada Periodo de Reporte dela pestaña 'Área de Actividad HWP C'. El valor debe copiarse y pegarse directamente desde la pestaña 'Área de Actividad HWP C'.</t>
  </si>
  <si>
    <r>
      <t>AC</t>
    </r>
    <r>
      <rPr>
        <vertAlign val="subscript"/>
        <sz val="12"/>
        <rFont val="Arial"/>
        <family val="2"/>
      </rPr>
      <t>hv, y</t>
    </r>
  </si>
  <si>
    <t>Carbono Actual Acumulado en Árboles Aprovechados para Productos de Madera del Área de Actividad (toneladas CO2e)</t>
  </si>
  <si>
    <t>Línea de base del Carbono en Árboles Aprovechados para Productos de Madera del Área de Actividad (toneladas CO2e)</t>
  </si>
  <si>
    <t>Basado en el carbono real de los acervos de carbono vivo acumulado en cada Periodo de Reporte en la Línea de Base, como se calcula en la pestaña 'Línea de base HWP C'</t>
  </si>
  <si>
    <r>
      <t>BC</t>
    </r>
    <r>
      <rPr>
        <vertAlign val="subscript"/>
        <sz val="12"/>
        <rFont val="Arial"/>
        <family val="2"/>
      </rPr>
      <t>hv, y</t>
    </r>
  </si>
  <si>
    <t>Línea de base del Carbono en Árboles Aprovechados Acumulado para Productos de Madera del Área de Actividad (toneladas CO2e)</t>
  </si>
  <si>
    <t>Diferencia Anual entre el Carbono Actual y la Línea de Base para Árboles Aprovechados para Productos de Madera (toneladas CO2e)</t>
  </si>
  <si>
    <t>La diferencia entre los valores actuales y línea de base de carbono en madera aprovechada (diferencia entre las líneas 9 y 10)</t>
  </si>
  <si>
    <r>
      <t>AC</t>
    </r>
    <r>
      <rPr>
        <vertAlign val="subscript"/>
        <sz val="12"/>
        <rFont val="Arial"/>
        <family val="2"/>
      </rPr>
      <t xml:space="preserve">hv, y </t>
    </r>
    <r>
      <rPr>
        <sz val="12"/>
        <rFont val="Arial"/>
        <family val="2"/>
      </rPr>
      <t xml:space="preserve"> - BC</t>
    </r>
    <r>
      <rPr>
        <vertAlign val="subscript"/>
        <sz val="12"/>
        <rFont val="Arial"/>
        <family val="2"/>
      </rPr>
      <t>hv, y</t>
    </r>
    <r>
      <rPr>
        <sz val="12"/>
        <rFont val="Arial"/>
        <family val="2"/>
      </rPr>
      <t xml:space="preserve"> </t>
    </r>
  </si>
  <si>
    <t>Diferencia Acumulado entre el Carbono Actual y la Línea de Base para Árboles Aprovechados para Productos de Madera (toneladas CO2e)</t>
  </si>
  <si>
    <t>Tipo de la tasa de fugas de mercado seleccionado por el proyecto ( predeterminado o variable)</t>
  </si>
  <si>
    <t>Variable</t>
  </si>
  <si>
    <t>Predeterminado</t>
  </si>
  <si>
    <t>Efectos Secundarios Anuales Brutos para Áreas de Actividad de Manejo Forestal Mejorado </t>
  </si>
  <si>
    <t>Fugas anuales independientemente de como se compara el aprovechamiento actual y la línea de base de manera acumulada  </t>
  </si>
  <si>
    <r>
      <t>(AC</t>
    </r>
    <r>
      <rPr>
        <vertAlign val="subscript"/>
        <sz val="12"/>
        <rFont val="Arial"/>
        <family val="2"/>
      </rPr>
      <t>hv,y</t>
    </r>
    <r>
      <rPr>
        <sz val="12"/>
        <rFont val="Arial"/>
        <family val="2"/>
      </rPr>
      <t xml:space="preserve"> - BC</t>
    </r>
    <r>
      <rPr>
        <vertAlign val="subscript"/>
        <sz val="12"/>
        <rFont val="Arial"/>
        <family val="2"/>
      </rPr>
      <t>hv,y</t>
    </r>
    <r>
      <rPr>
        <sz val="12"/>
        <rFont val="Arial"/>
        <family val="2"/>
      </rPr>
      <t>) x 20%</t>
    </r>
  </si>
  <si>
    <t xml:space="preserve">Emisiones de Efectos Secundarios Brutos Ajustados para Áreas de Actividad de Proyectos de Manejo Forestal Mejorado, que no permitan Efectos Secundarios positivos acumulados pero que no incluyan un traspaso positivo (toneladas CO2e) </t>
  </si>
  <si>
    <t>Si el aprovechamiento real es menor que el aprovechamiento de la línea base en forma acumulativa durante el Periodo de Reporte dado, entonces este valor será la diferencia entre el aprovechamiento real y la línea de base antes de la entrega al aserradero en el Periodo de Reporte dado multiplicado por el factor de fuga determinado en la fila anterior. Si el aprovechamiento real es mayor que el aprovechamiento de referencia, en forma acumulativa durante el Periodo de Reporte anterior, este valor será cero en el Periodo de Reporte dado a menos que se recuperen las pérdidas negativas anteriores.</t>
  </si>
  <si>
    <t>Traspaso Positivo de Emisiones por Efectos Secundarios del Año Previo (toneladas CO2e)</t>
  </si>
  <si>
    <t xml:space="preserve">Cantidad de fugas positivas que ocurren cuando el aprovechamiento actual es mayor que la línea de base de manera acumulativa, neta de cualquier cantidad aplicada a la recuperación de fugas negativas. </t>
  </si>
  <si>
    <t>Emisiones Netas por Efectos Secundarios para Áreas de Actividad de MFM  (toneladas CO2e); incluyendo un traspaso positivo (toneladas CO2e)</t>
  </si>
  <si>
    <t>Cantidad de fugas final, neta de cualquier traspaso positivo aplicado contra fugas negativas, si el aprovechamiento actual disminuye por abajo del aprovechamiento de la línea de base de manera cumulativa después de exceder el aprovechamiento de la línea de base excedente. </t>
  </si>
  <si>
    <r>
      <t>SE</t>
    </r>
    <r>
      <rPr>
        <vertAlign val="subscript"/>
        <sz val="12"/>
        <rFont val="Arial"/>
        <family val="2"/>
      </rPr>
      <t>y</t>
    </r>
  </si>
  <si>
    <t>% Cobertura arbustiva antes de las actividades de la preparación del sitio</t>
  </si>
  <si>
    <t xml:space="preserve">Para Áreas de Actividad de Reforestación, ingrese el número de hectáreas que serán reforestadas donde se usa equipo mecánico, es decir, rastrillo o masticación, para la eliminación de vegetación que compite con las plántulas reforestadas en el sitio. </t>
  </si>
  <si>
    <t>% Cobertura arbustiva despues de las actividades de la preparación del sitio</t>
  </si>
  <si>
    <t>Área de Actividad (ha)</t>
  </si>
  <si>
    <t>El factor de emisión estándar apropiado de la Tabla 5.1 del protocolo que corresponda a la cobertura de maleza en el área de preparación del sitio.</t>
  </si>
  <si>
    <t>5.2; Tabla 5.1</t>
  </si>
  <si>
    <t>Deducción por los Efectos Secundarios para Emisiones de Combustión asociadas con la preparación del sitio</t>
  </si>
  <si>
    <t>Se calcula automáticamente las emisiones de combustión asociadas con la preparación del sitio.</t>
  </si>
  <si>
    <t>Estimador de Proporción por Defecto para Arbustos</t>
  </si>
  <si>
    <t>Dedución por los Efectos Secundarios para Emisiones de la Remoción de Biomasa asociadas con la preparación del sitio</t>
  </si>
  <si>
    <t>Porcentaje de riesgo de fugas asociado con el desplazamiento de practicas agrícolas o pecuarias debido a las actividades de reforestación</t>
  </si>
  <si>
    <t xml:space="preserve">Calcula el porcentaje de riesgo de fugas asociado con el desplazamiento de practicas agrícolas o pecuarias segunda la figura 8.1 del protocolo. </t>
  </si>
  <si>
    <t>Figura 5.1</t>
  </si>
  <si>
    <t>Deducción por fugas asociado con el desplazamiento de practicas agrícolas o pecuarias</t>
  </si>
  <si>
    <t xml:space="preserve">Se calcula automáticamente y es la deducción basada en el porcentaje de riesgo. </t>
  </si>
  <si>
    <r>
      <t>AS</t>
    </r>
    <r>
      <rPr>
        <vertAlign val="subscript"/>
        <sz val="11"/>
        <color theme="1"/>
        <rFont val="Calibri"/>
        <family val="2"/>
        <scheme val="minor"/>
      </rPr>
      <t>y</t>
    </r>
  </si>
  <si>
    <t>Efectos Secundarios Totales</t>
  </si>
  <si>
    <t xml:space="preserve">Suma de los efectos secundarios totales para proyectos de mejoramiento al manejo forestal y el desplazamiento de practicas agrícolas o pecuarias. </t>
  </si>
  <si>
    <r>
      <t>SE</t>
    </r>
    <r>
      <rPr>
        <vertAlign val="subscript"/>
        <sz val="11"/>
        <color theme="1"/>
        <rFont val="Calibri"/>
        <family val="2"/>
        <scheme val="minor"/>
      </rPr>
      <t>y</t>
    </r>
  </si>
  <si>
    <t>Remociones y Reversiones Cuantificadas</t>
  </si>
  <si>
    <t>Remociones Anuales Cuantificadas de CO2 netas de deducciones y los efectos secundarios (toneladas CO2e)</t>
  </si>
  <si>
    <t>Se calcula automáticamente las remociones anuales cuantificadas de CO2 netos de deducciones y los efectos secundarios (toneladas CO2e)</t>
  </si>
  <si>
    <r>
      <t>Reversiones Anuales (toneladas CO</t>
    </r>
    <r>
      <rPr>
        <vertAlign val="subscript"/>
        <sz val="11"/>
        <color theme="1"/>
        <rFont val="Calibri"/>
        <family val="2"/>
        <scheme val="minor"/>
      </rPr>
      <t>2</t>
    </r>
    <r>
      <rPr>
        <sz val="11"/>
        <color theme="1"/>
        <rFont val="Calibri"/>
        <family val="2"/>
        <scheme val="minor"/>
      </rPr>
      <t>e)</t>
    </r>
  </si>
  <si>
    <t xml:space="preserve">Si se han emitido créditos a un proyecto en años previos, entonces cualquier remoción de GEI negativa se considera una reversión. Esta línea le da seguimiento a estas reversiones. Si una reversión disminuye los acervos de carbono en madera viva en pie del proyecto por debajo de la línea de base, el proyecto se dará por terminado. </t>
  </si>
  <si>
    <t>Remociones Verificados Totales por el Periodo de Reporte</t>
  </si>
  <si>
    <t xml:space="preserve">Remociones Anuales verificadas de CO2 </t>
  </si>
  <si>
    <t xml:space="preserve">Reducciones netas de CO2 verificadas para el Periodo de Reporte. Este número no puede ser negativo. </t>
  </si>
  <si>
    <r>
      <t>CS</t>
    </r>
    <r>
      <rPr>
        <vertAlign val="subscript"/>
        <sz val="11"/>
        <color theme="1"/>
        <rFont val="Calibri"/>
        <family val="2"/>
        <scheme val="minor"/>
      </rPr>
      <t>p,n</t>
    </r>
  </si>
  <si>
    <t>Remociones Acumuladas Verificadas de Años Anteriores, Neto de Reversiones</t>
  </si>
  <si>
    <t xml:space="preserve">Reducciones netas de CO2 verificadas durante el Periodo de Reporte. Este número no puede ser negativo. </t>
  </si>
  <si>
    <t xml:space="preserve">Año Calendario de la fecha de inicio del Periodo de Reporte </t>
  </si>
  <si>
    <t>Periodo de Compromiso - Nuevo o Extendido</t>
  </si>
  <si>
    <t>El periodo de compromiso establecido por el dueño forestal.</t>
  </si>
  <si>
    <t>CL</t>
  </si>
  <si>
    <t>Periodo de Compromiso - Restante</t>
  </si>
  <si>
    <t>El período de tiempo más largo restante en el compromiso establecido o extendido.</t>
  </si>
  <si>
    <t>Créditos Emitidos al Dueño del Proyecto (antes de la contribución al Fondo de Aseguramiento)</t>
  </si>
  <si>
    <t>Créditos Emitidos al Titular de la Cuenta del Año Corriente</t>
  </si>
  <si>
    <t xml:space="preserve">Créditos netos de CO2 emitidos al proyecto por CO2 adicional capturado durante el periodo de reporte. Este número no puede ser negativo.  </t>
  </si>
  <si>
    <t>Remociones Verificables no Emitidos al Titular de la Cuenta para el Periodo de Reporte Actual</t>
  </si>
  <si>
    <t xml:space="preserve">Remociones Verificables no Emitidos al Titular de la Cuenta </t>
  </si>
  <si>
    <t>Créditos Adicionales emitidos de años anteriores debido al período contractual  de largo plazo o al mantenimiento continuo después de que el período contractual haya finalizado</t>
  </si>
  <si>
    <t>Créditos adicionales de CO2 emitidos al proyecto de CO2 capturado durante el periodo de reporte anterior que no se emitieron en el periodo de reporte debido a la estenxión de un periodo de compromiso menor a 100 años.</t>
  </si>
  <si>
    <t>Créditos Totales Emitidos al Titular de la Cuenta en el Año Corriente</t>
  </si>
  <si>
    <t xml:space="preserve">Créditos totales de CO2 emitidos durante el proyecto durante el periodo de reporte actual. Este número no puede ser negativo. </t>
  </si>
  <si>
    <r>
      <t>CRT</t>
    </r>
    <r>
      <rPr>
        <vertAlign val="subscript"/>
        <sz val="11"/>
        <color theme="1"/>
        <rFont val="Calibri"/>
        <family val="2"/>
        <scheme val="minor"/>
      </rPr>
      <t>p</t>
    </r>
  </si>
  <si>
    <t>Créditos Reversibles Emitidos en el Año Corriente</t>
  </si>
  <si>
    <t>Créditos anuales garantizados por un compromiso, que se podrían ser afectados por cualquier reversión</t>
  </si>
  <si>
    <t xml:space="preserve">Créditos Acumulados Brutos </t>
  </si>
  <si>
    <t>Créditos netos de CO2 emitidos para el proyecto. Este número no puede ser negativo</t>
  </si>
  <si>
    <t>Créditos Acumulados Reversibles</t>
  </si>
  <si>
    <t>Créditos acumulados garantizados por un compromiso, que podrían verse afectados por cualquier reversión</t>
  </si>
  <si>
    <t>Compensación por Reversiones</t>
  </si>
  <si>
    <t>Número de créditos requeridos para la compensación de una reversión</t>
  </si>
  <si>
    <t>Remociones Verificados no Emitidos como Créditos</t>
  </si>
  <si>
    <t>Remociones Verificadas anuales de CO2 no emitidas como créditos en el mismo periodo de reporte</t>
  </si>
  <si>
    <t xml:space="preserve">Las remociones anuales de GEI cuantificadas que han sido verificadas a través de una verificación en sitio o de escritorio pero que no han sido aseguradas se conocen como Remociones Verificadas (RVs) y no se emiten como CRTs hasta que hayan sido aseguradas a través de un compromiso o a través del tiempo </t>
  </si>
  <si>
    <t>Remociones Verificadas totales de CO2 no emitidas como créditos hasta la fecha</t>
  </si>
  <si>
    <t>Las remociones totales de GEI cuantificadas que han sido verificadas a través de una verificación en sitio o de escritorio pero que no han sido aseguradas o emitidos como créditos</t>
  </si>
  <si>
    <t>Créditos Emitidos al Dueño Forestal (Después de la contribución al Fondo de Aseguramiento)</t>
  </si>
  <si>
    <t>Tasa de Contribución al Fondo de Aseguramiento</t>
  </si>
  <si>
    <t>Tasa de contribución al Fondo de Aseguramiento</t>
  </si>
  <si>
    <t>G.1; G.2</t>
  </si>
  <si>
    <t>%</t>
  </si>
  <si>
    <t xml:space="preserve">Contribución de Créditos del Proyecto al Fondo de Aseguramiento </t>
  </si>
  <si>
    <t>Contribución de Créditos del Proyecto al Fondo de Aseguramiento - total para el Periodo de Reporte, incluyendo para créditos nuevos emitidos del Periodo de Reportes anteriores</t>
  </si>
  <si>
    <t>Dividendos del Fondo de Aseguramiento</t>
  </si>
  <si>
    <t>Créditos Netos Emitidos al Dueño Forestal</t>
  </si>
  <si>
    <t xml:space="preserve"> Se calcula automáticamente créditos emitidos anualmente al dueño forestal netos de la contribución al Fondo de Aseguramiento (toneladas CO2e) </t>
  </si>
  <si>
    <t>Créditos Acumulados Brutos</t>
  </si>
  <si>
    <t>Se calcula automáticamente créditos emitidos acumulados al dueño forestal netos de la contribución al Fondo de Aseguramiento (toneladas CO2e)</t>
  </si>
  <si>
    <t>Reporte por Vintage</t>
  </si>
  <si>
    <t xml:space="preserve">Vintage 1 </t>
  </si>
  <si>
    <r>
      <t xml:space="preserve">El año de establecimiento o </t>
    </r>
    <r>
      <rPr>
        <i/>
        <sz val="11"/>
        <color theme="1"/>
        <rFont val="Arial"/>
        <family val="2"/>
      </rPr>
      <t>vintages</t>
    </r>
    <r>
      <rPr>
        <sz val="11"/>
        <color theme="1"/>
        <rFont val="Arial"/>
        <family val="2"/>
      </rPr>
      <t xml:space="preserve"> se asignan a los CRTs según la cantidad proporcional de CRTs dentro de cada año calendario dentro de un Período de Reporte. </t>
    </r>
  </si>
  <si>
    <t>Tabla 7.2</t>
  </si>
  <si>
    <t>Contribución de Créditos de Proyecto al Fondo de Aseguramiento</t>
  </si>
  <si>
    <t>Vintage 2</t>
  </si>
  <si>
    <t>Areas de Actividad</t>
  </si>
  <si>
    <t>&gt;15</t>
  </si>
  <si>
    <t>TYV</t>
  </si>
  <si>
    <t>Reporting Period</t>
  </si>
  <si>
    <t>RP 1</t>
  </si>
  <si>
    <t>RP 2</t>
  </si>
  <si>
    <t>RP 3</t>
  </si>
  <si>
    <t>RP 4</t>
  </si>
  <si>
    <t>RP 5</t>
  </si>
  <si>
    <t>RP 6</t>
  </si>
  <si>
    <t>RP 7</t>
  </si>
  <si>
    <t>RP 8</t>
  </si>
  <si>
    <t>RP 9</t>
  </si>
  <si>
    <t>RP 10</t>
  </si>
  <si>
    <t>RP 11</t>
  </si>
  <si>
    <t>RP 12</t>
  </si>
  <si>
    <t>RP 13</t>
  </si>
  <si>
    <t>RP 14</t>
  </si>
  <si>
    <t>RP 15</t>
  </si>
  <si>
    <t>RP 16</t>
  </si>
  <si>
    <t>RP 17</t>
  </si>
  <si>
    <t>RP 18</t>
  </si>
  <si>
    <t>RP 19</t>
  </si>
  <si>
    <t>RP 20</t>
  </si>
  <si>
    <t>RP 21</t>
  </si>
  <si>
    <t>RP 22</t>
  </si>
  <si>
    <t>RP 23</t>
  </si>
  <si>
    <t>RP 24</t>
  </si>
  <si>
    <t>RP 25</t>
  </si>
  <si>
    <t>RP 26</t>
  </si>
  <si>
    <t>RP 27</t>
  </si>
  <si>
    <t>RP 28</t>
  </si>
  <si>
    <t>RP 29</t>
  </si>
  <si>
    <t>RP 30</t>
  </si>
  <si>
    <t>RP 31</t>
  </si>
  <si>
    <t>RP 32</t>
  </si>
  <si>
    <t>RP 33</t>
  </si>
  <si>
    <t>RP 34</t>
  </si>
  <si>
    <t>RP 35</t>
  </si>
  <si>
    <t>RP 36</t>
  </si>
  <si>
    <t>RP 37</t>
  </si>
  <si>
    <t>RP 38</t>
  </si>
  <si>
    <t>RP 39</t>
  </si>
  <si>
    <t>RP 40</t>
  </si>
  <si>
    <t>RP 41</t>
  </si>
  <si>
    <t>RP 42</t>
  </si>
  <si>
    <t>RP 43</t>
  </si>
  <si>
    <t>RP 44</t>
  </si>
  <si>
    <t>RP 45</t>
  </si>
  <si>
    <t>RP 46</t>
  </si>
  <si>
    <t>RP 47</t>
  </si>
  <si>
    <t>RP 48</t>
  </si>
  <si>
    <t>RP 49</t>
  </si>
  <si>
    <t>RP 50</t>
  </si>
  <si>
    <t>RP 51</t>
  </si>
  <si>
    <t>RP 52</t>
  </si>
  <si>
    <t>RP 53</t>
  </si>
  <si>
    <t>RP 54</t>
  </si>
  <si>
    <t>RP 55</t>
  </si>
  <si>
    <t>RP 56</t>
  </si>
  <si>
    <t>RP 57</t>
  </si>
  <si>
    <t>RP 58</t>
  </si>
  <si>
    <t>RP 59</t>
  </si>
  <si>
    <t>RP 60</t>
  </si>
  <si>
    <t>RP 61</t>
  </si>
  <si>
    <t>RP 62</t>
  </si>
  <si>
    <t>RP 63</t>
  </si>
  <si>
    <t>RP 64</t>
  </si>
  <si>
    <t>RP 65</t>
  </si>
  <si>
    <t>RP 66</t>
  </si>
  <si>
    <t>RP 67</t>
  </si>
  <si>
    <t>RP 68</t>
  </si>
  <si>
    <t>RP 69</t>
  </si>
  <si>
    <t>RP 70</t>
  </si>
  <si>
    <t>RP 71</t>
  </si>
  <si>
    <t>RP 72</t>
  </si>
  <si>
    <t>RP 73</t>
  </si>
  <si>
    <t>RP 74</t>
  </si>
  <si>
    <t>RP 75</t>
  </si>
  <si>
    <t>RP 76</t>
  </si>
  <si>
    <t>RP 77</t>
  </si>
  <si>
    <t>RP 78</t>
  </si>
  <si>
    <t>RP 79</t>
  </si>
  <si>
    <t>RP 80</t>
  </si>
  <si>
    <t>RP 81</t>
  </si>
  <si>
    <t>RP 82</t>
  </si>
  <si>
    <t>RP 83</t>
  </si>
  <si>
    <t>RP 84</t>
  </si>
  <si>
    <t>RP 85</t>
  </si>
  <si>
    <t>RP 86</t>
  </si>
  <si>
    <t>RP 87</t>
  </si>
  <si>
    <t>RP 88</t>
  </si>
  <si>
    <t>RP 89</t>
  </si>
  <si>
    <t>RP 90</t>
  </si>
  <si>
    <t>RP 91</t>
  </si>
  <si>
    <t>RP 92</t>
  </si>
  <si>
    <t>RP 93</t>
  </si>
  <si>
    <t>RP 94</t>
  </si>
  <si>
    <t>RP 95</t>
  </si>
  <si>
    <t>RP 96</t>
  </si>
  <si>
    <t>RP 97</t>
  </si>
  <si>
    <t>RP 98</t>
  </si>
  <si>
    <t>RP 99</t>
  </si>
  <si>
    <t>RP 100</t>
  </si>
  <si>
    <t>Seleccionar las repuestas correctas</t>
  </si>
  <si>
    <t>Información que se calcula automáticamente</t>
  </si>
  <si>
    <t>Contribución al Fondo de Aseguramiento</t>
  </si>
  <si>
    <t>Tipo de Propiedad</t>
  </si>
  <si>
    <t>Periodo de Compromiso</t>
  </si>
  <si>
    <t>Identificación de Riesgo</t>
  </si>
  <si>
    <t>Contribución a la Calificación de Riesgo de Reversiones</t>
  </si>
  <si>
    <t>Fracaso Financiero</t>
  </si>
  <si>
    <t>Remociones Ilegales de Biomasa Forestal</t>
  </si>
  <si>
    <t>Conversión</t>
  </si>
  <si>
    <t>Sobreexplotación</t>
  </si>
  <si>
    <t>Social</t>
  </si>
  <si>
    <t>Política</t>
  </si>
  <si>
    <t>Incendio, Enfermedad o Brotes de Insectos</t>
  </si>
  <si>
    <t>Otros Eventos Catastróficos</t>
  </si>
  <si>
    <t>Total</t>
  </si>
  <si>
    <t>Tierras Privadas</t>
  </si>
  <si>
    <t>Propiedad Pública</t>
  </si>
  <si>
    <t>Propiedad Comunal/Ejidal</t>
  </si>
  <si>
    <t>Riesgo Financiero por Defecto para actividades de Restauración, Resforestación, y Bosques Urbanos</t>
  </si>
  <si>
    <t>Contribución al Fondo de Aseguramiento Ajustado</t>
  </si>
  <si>
    <t>Riesgo Financiero por Defecto para actividades de MFM, Agroforestería y Silvopastoril</t>
  </si>
  <si>
    <t>Riesgo de Cosecha por Defecto conun Programa de Manejo Forestal o certificación forestal nacional o internacional</t>
  </si>
  <si>
    <t>Tierras sin Programa de Manejo Forestal o certificación internacional</t>
  </si>
  <si>
    <t>Áreas protegidas federales o estatales</t>
  </si>
  <si>
    <t>Tierras públicas, comunales/ejidales (áreas no protegidas)</t>
  </si>
  <si>
    <t xml:space="preserve">La selección de la identificación de riesgo no corresponde al tipo de propiedad seleccionada. </t>
  </si>
  <si>
    <t>Tierras privadas (áreas no protegidas)</t>
  </si>
  <si>
    <t>Proyectos con Áreas de Actividad de MFM: tierras públicas o comunales/ejidales</t>
  </si>
  <si>
    <t>Proyectos con Áreas de Actividad de MFM: tierras privadas</t>
  </si>
  <si>
    <t>Proyectos con Áreas de Actividad que no son MFM</t>
  </si>
  <si>
    <t>Tierras Públicas y Privadas</t>
  </si>
  <si>
    <t>Proyectos Comunales y Ejidales que han realizado actividades de mitigación de riesgo social</t>
  </si>
  <si>
    <t>Proyectos Comunales y Ejidales que no han realizado actividades de mitigación de riesgo social</t>
  </si>
  <si>
    <t>Proyectos privados y comunales: Riesgo político por defecto para México</t>
  </si>
  <si>
    <t>Tierras Públicas</t>
  </si>
  <si>
    <t>Proyectos que han realizado trabajos de reducción de riesgo por incendios</t>
  </si>
  <si>
    <t>Proyectos que no han realizado trabajos de reducción de riesgo por incendios</t>
  </si>
  <si>
    <t>Contribución Por defeto de Riesgo por Otros Eventos Catastróficos</t>
  </si>
  <si>
    <t>BP Contribution</t>
  </si>
  <si>
    <t>Herramienta de Productos de Madera Aprovechada </t>
  </si>
  <si>
    <t>La Herramienta de Productos de Madera Aprovechada (HWP) está diseñada para facilitar el cálculo del carbono real y línea base para productos de madera aprovechada durante cada Periodo de Reporte y se incluye en la pestaña 'Hoja de Calculo'. La herramienta HWP genera resultados estandarizados que los Dueños Forestales deben insertar en la pestaña 'Hoja de Cálculo' para las siguientes áreas:_x000D__x000D_1) Carbono real en los árboles aprovechados para productos de madera del Área de Actividad (toneladas métricas de CO2e) (fila 21)_x000D_2) Línea de base de carbono en árboles aprovechados para productos de madera (toneladas métricas de CO2e) (fila 22)_x000D__x000D_La Hoja de Cálculo de HWP se divide en 2 pestañas. La pestaña 'Área de Actividad HWP C' debe usarse para calcular el carbono de árboles aprovechados durante el Periodo de Reporte actual para la producción de productos de madera aprovechada. La pestaña 'Línea de base HWP C' debe usarse para calcular el carbono de los productos de madera aprovechada de la línea de base promedio en función de los volúmenes de madera aprovechados recientemente en el Área de Actividad. El valor de la línea de base HWP C se calcula en la Fecha de Inicio del Área de Actividad y se mantiene durante toda la vida útil del proyecto. Sin embargo, los Dueños Forestales deben hacer una copia por separado de la Hoja de Cálculo de HWP para cada Periodo de Reporte_x000D_</t>
  </si>
  <si>
    <t>Clave</t>
  </si>
  <si>
    <t>Lineamientos - requiere de acción de los usuarios </t>
  </si>
  <si>
    <t>Información del Proyecto ingresada por el Dueño Forestal </t>
  </si>
  <si>
    <t>Supuestos y/o datos llenados automáticamente </t>
  </si>
  <si>
    <t>Valores por Defecto </t>
  </si>
  <si>
    <t>Datos calculados automáticamente para que se ingresen directamente en la Hoja de Calculo </t>
  </si>
  <si>
    <t>Los cálculos y resúmenes para esta hoja de cálculo son correctos hasta donde sabemos. La Reserva de Acción Climática no será responsable de ningún error en los cálculos y resúmenes de esta hoja de cálculo. La confirmación de la precisión de los cálculos y resúmenes utilizados para los reportes de GEI es responsabilidad exclusiva del Dueño Forestal.</t>
  </si>
  <si>
    <t>Hoja de Cálculo de Productos de Madera Aprovechada por Área de Actividad </t>
  </si>
  <si>
    <t>Volumen anual aprovechado (m3)</t>
  </si>
  <si>
    <t>Ingresar el volumen aprovechado, por tipo de madera, durante el Periodo de Reporte actual  </t>
  </si>
  <si>
    <t>Madera blanda (Coníferas)</t>
  </si>
  <si>
    <t>Madera dura (Latifolias)</t>
  </si>
  <si>
    <t>El volumen en la tabla anterior es del fuste o del arbol entero?</t>
  </si>
  <si>
    <t>Conversión del volumen del fuste a volumen total del árbol (m3)- (Si aplica)</t>
  </si>
  <si>
    <t>[volumen fuste] / 0.6 (si aplica)</t>
  </si>
  <si>
    <t xml:space="preserve">Conversión del volumen a biomasa (toneladas) </t>
  </si>
  <si>
    <t>[volumen del árbol completo] x 0.53</t>
  </si>
  <si>
    <t>[volumen del árbol completo] x 0.725</t>
  </si>
  <si>
    <t>Conversión a biomasa en CO2e (toneladas)</t>
  </si>
  <si>
    <t>C</t>
  </si>
  <si>
    <t>[suma de la biomasa] x 0.5</t>
  </si>
  <si>
    <r>
      <t>CO</t>
    </r>
    <r>
      <rPr>
        <vertAlign val="subscript"/>
        <sz val="10"/>
        <color theme="1"/>
        <rFont val="Arial"/>
        <family val="2"/>
      </rPr>
      <t>2</t>
    </r>
    <r>
      <rPr>
        <sz val="10"/>
        <color theme="1"/>
        <rFont val="Arial"/>
        <family val="2"/>
      </rPr>
      <t>e</t>
    </r>
  </si>
  <si>
    <t>[C] x 3.67</t>
  </si>
  <si>
    <t>Hoja de Cálculo de la Línea de Base de Productos de Madera </t>
  </si>
  <si>
    <t>Volumen del aprovechado anualmente  (m3)</t>
  </si>
  <si>
    <t xml:space="preserve">Ingresar el volumen aprovechado, por tipo de madera, durante el periodo antes de la fecha de inicio del Área de Actividad. El volumen aprovechado deberá de ingresarse para todos los años siempre que exista información disponible, hasta seis años antes de la fecha de inicio del Área de Actividad. Ingresar '0' para cualquier año durante el programa de manejo donde no se realizó aprovechamiento maderable; o, si no tenía un programa de manejo, dejarlo en blanco. </t>
  </si>
  <si>
    <t>Año</t>
  </si>
  <si>
    <t>Madera blanda (Coniferas)</t>
  </si>
  <si>
    <t>Promedio del  volumen total del árbol (m3)</t>
  </si>
  <si>
    <t>[volumen fuste] / 0.6 (si los datos en la tabla anterior son solo del fuste)</t>
  </si>
  <si>
    <t>Conversión del volumen a biomasa (toneladas)</t>
  </si>
  <si>
    <t>Los resultados deberán de ingresarse manualmente en la fila 21 de la pestaña de 'Hoja De Calculo' para el Periodo de Reporte actual </t>
  </si>
  <si>
    <t>Los resultados llenan automaticamente la fila 23 de la pestaña de 'Hoja De Calculo' para el Periodo de Reporte correspondiente</t>
  </si>
  <si>
    <t>Ingresar la información para calcular la contribución al fondo de aseguramiento. Se necesita copiar el resultado final y pegarlo en la fila 64 de la hoja de calculo para el periodo de reporte.</t>
  </si>
  <si>
    <t>V3.0.3     Septiembre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</si>
</sst>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409]d\-mmm\-yy;@"/>
    <numFmt numFmtId="168"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0"/>
      <name val="Arial"/>
      <family val="2"/>
    </font>
    <font>
      <u/>
      <sz val="11"/>
      <color theme="10"/>
      <name val="Calibri"/>
      <family val="2"/>
      <scheme val="minor"/>
    </font>
    <font>
      <u/>
      <sz val="11"/>
      <color theme="11"/>
      <name val="Calibri"/>
      <family val="2"/>
      <scheme val="minor"/>
    </font>
    <font>
      <b/>
      <sz val="11"/>
      <name val="Arial"/>
      <family val="2"/>
    </font>
    <font>
      <sz val="11"/>
      <name val="Arial"/>
      <family val="2"/>
    </font>
    <font>
      <sz val="11"/>
      <color theme="0"/>
      <name val="Arial"/>
      <family val="2"/>
    </font>
    <font>
      <sz val="11"/>
      <color theme="1"/>
      <name val="Arial"/>
      <family val="2"/>
    </font>
    <font>
      <vertAlign val="subscript"/>
      <sz val="11"/>
      <color theme="1"/>
      <name val="Calibri"/>
      <family val="2"/>
      <scheme val="minor"/>
    </font>
    <font>
      <b/>
      <sz val="11"/>
      <color theme="1"/>
      <name val="Arial"/>
      <family val="2"/>
    </font>
    <font>
      <sz val="14"/>
      <name val="Arial"/>
      <family val="2"/>
    </font>
    <font>
      <i/>
      <sz val="11"/>
      <color theme="1"/>
      <name val="Arial"/>
      <family val="2"/>
    </font>
    <font>
      <b/>
      <sz val="11"/>
      <color theme="1"/>
      <name val="Calibri"/>
      <family val="2"/>
      <scheme val="minor"/>
    </font>
    <font>
      <b/>
      <sz val="18"/>
      <color theme="1"/>
      <name val="Cambria"/>
      <family val="1"/>
      <scheme val="major"/>
    </font>
    <font>
      <b/>
      <i/>
      <sz val="11"/>
      <color rgb="FFFF0000"/>
      <name val="Calibri"/>
      <family val="2"/>
      <scheme val="minor"/>
    </font>
    <font>
      <b/>
      <sz val="12"/>
      <color theme="0"/>
      <name val="Cambria"/>
      <family val="1"/>
      <scheme val="major"/>
    </font>
    <font>
      <i/>
      <sz val="11"/>
      <name val="Calibri"/>
      <family val="2"/>
      <scheme val="minor"/>
    </font>
    <font>
      <b/>
      <sz val="11"/>
      <name val="Calibri"/>
      <family val="2"/>
      <scheme val="minor"/>
    </font>
    <font>
      <b/>
      <sz val="18"/>
      <color theme="1"/>
      <name val="Arial"/>
      <family val="2"/>
    </font>
    <font>
      <sz val="9"/>
      <name val="Arial"/>
      <family val="2"/>
    </font>
    <font>
      <sz val="9"/>
      <color theme="1"/>
      <name val="Arial"/>
      <family val="2"/>
    </font>
    <font>
      <sz val="10"/>
      <color rgb="FF000000"/>
      <name val="Arial"/>
      <family val="2"/>
    </font>
    <font>
      <b/>
      <sz val="10"/>
      <color theme="1"/>
      <name val="Arial"/>
      <family val="2"/>
    </font>
    <font>
      <sz val="10"/>
      <color theme="1"/>
      <name val="Arial"/>
      <family val="2"/>
    </font>
    <font>
      <vertAlign val="subscript"/>
      <sz val="10"/>
      <color theme="1"/>
      <name val="Arial"/>
      <family val="2"/>
    </font>
    <font>
      <i/>
      <sz val="10"/>
      <color theme="1"/>
      <name val="Arial"/>
      <family val="2"/>
    </font>
    <font>
      <sz val="12"/>
      <name val="Arial"/>
      <family val="2"/>
    </font>
    <font>
      <vertAlign val="subscript"/>
      <sz val="12"/>
      <name val="Arial"/>
      <family val="2"/>
    </font>
    <font>
      <sz val="11"/>
      <color rgb="FF000000"/>
      <name val="Arial"/>
      <family val="2"/>
    </font>
    <font>
      <sz val="10"/>
      <color theme="0"/>
      <name val="Arial"/>
      <family val="2"/>
    </font>
    <font>
      <sz val="11"/>
      <name val="Calibri"/>
      <family val="2"/>
      <scheme val="minor"/>
    </font>
    <font>
      <sz val="8"/>
      <color rgb="FF000000"/>
      <name val="Segoe UI"/>
      <family val="2"/>
    </font>
  </fonts>
  <fills count="48">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1"/>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FABF8F"/>
        <bgColor indexed="64"/>
      </patternFill>
    </fill>
    <fill>
      <patternFill patternType="solid">
        <fgColor rgb="FFD9D9D9"/>
        <bgColor indexed="64"/>
      </patternFill>
    </fill>
    <fill>
      <patternFill patternType="solid">
        <fgColor theme="9"/>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FF00"/>
        <bgColor indexed="64"/>
      </patternFill>
    </fill>
    <fill>
      <patternFill patternType="solid">
        <fgColor rgb="FFCCFFCC"/>
        <bgColor rgb="FFCCFFCC"/>
      </patternFill>
    </fill>
  </fills>
  <borders count="62">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top/>
      <bottom/>
      <diagonal/>
    </border>
    <border>
      <left/>
      <right style="thick">
        <color auto="1"/>
      </right>
      <top style="thick">
        <color auto="1"/>
      </top>
      <bottom style="thin">
        <color auto="1"/>
      </bottom>
      <diagonal/>
    </border>
    <border>
      <left/>
      <right/>
      <top style="thick">
        <color auto="1"/>
      </top>
      <bottom/>
      <diagonal/>
    </border>
    <border>
      <left/>
      <right style="thick">
        <color auto="1"/>
      </right>
      <top style="thin">
        <color auto="1"/>
      </top>
      <bottom style="thick">
        <color auto="1"/>
      </bottom>
      <diagonal/>
    </border>
    <border>
      <left style="thick">
        <color auto="1"/>
      </left>
      <right/>
      <top style="thick">
        <color auto="1"/>
      </top>
      <bottom/>
      <diagonal/>
    </border>
    <border>
      <left/>
      <right style="thin">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
      <left style="thin">
        <color rgb="FF000000"/>
      </left>
      <right style="thin">
        <color rgb="FF000000"/>
      </right>
      <top style="thin">
        <color rgb="FF000000"/>
      </top>
      <bottom style="thin">
        <color rgb="FF000000"/>
      </bottom>
      <diagonal/>
    </border>
  </borders>
  <cellStyleXfs count="32">
    <xf numFmtId="0" fontId="0" fillId="0" borderId="0"/>
    <xf numFmtId="0" fontId="2" fillId="2" borderId="1" applyNumberFormat="0" applyAlignment="0" applyProtection="0"/>
    <xf numFmtId="0" fontId="3" fillId="0" borderId="0"/>
    <xf numFmtId="9"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3">
    <xf numFmtId="0" fontId="0" fillId="0" borderId="0" xfId="0"/>
    <xf numFmtId="9" fontId="8" fillId="5" borderId="2" xfId="14" applyFont="1" applyFill="1" applyBorder="1" applyAlignment="1">
      <alignment vertical="center"/>
    </xf>
    <xf numFmtId="0" fontId="8" fillId="9" borderId="0" xfId="13" applyFont="1" applyFill="1" applyAlignment="1">
      <alignment vertical="center"/>
    </xf>
    <xf numFmtId="0" fontId="8" fillId="9" borderId="0" xfId="13" applyFont="1" applyFill="1"/>
    <xf numFmtId="0" fontId="8" fillId="9" borderId="0" xfId="13" applyFont="1" applyFill="1" applyAlignment="1">
      <alignment wrapText="1"/>
    </xf>
    <xf numFmtId="0" fontId="8" fillId="3" borderId="0" xfId="13" applyFont="1" applyFill="1"/>
    <xf numFmtId="165" fontId="8" fillId="7" borderId="2" xfId="15" applyNumberFormat="1" applyFont="1" applyFill="1" applyBorder="1" applyAlignment="1">
      <alignment horizontal="center" vertical="center"/>
    </xf>
    <xf numFmtId="0" fontId="9" fillId="9" borderId="0" xfId="13" applyFont="1" applyFill="1" applyAlignment="1">
      <alignment wrapText="1"/>
    </xf>
    <xf numFmtId="0" fontId="7" fillId="3" borderId="3" xfId="13" applyFont="1" applyFill="1" applyBorder="1" applyAlignment="1" applyProtection="1">
      <alignment horizontal="right" vertical="top" wrapText="1"/>
      <protection hidden="1"/>
    </xf>
    <xf numFmtId="0" fontId="8" fillId="3" borderId="2" xfId="13" applyFont="1" applyFill="1" applyBorder="1" applyAlignment="1" applyProtection="1">
      <alignment horizontal="center" vertical="center" wrapText="1"/>
      <protection hidden="1"/>
    </xf>
    <xf numFmtId="0" fontId="8" fillId="3" borderId="2" xfId="9" applyNumberFormat="1" applyFont="1" applyFill="1" applyBorder="1" applyAlignment="1" applyProtection="1">
      <alignment horizontal="center" vertical="center" wrapText="1"/>
      <protection hidden="1"/>
    </xf>
    <xf numFmtId="165" fontId="8" fillId="3" borderId="2" xfId="13" applyNumberFormat="1" applyFont="1" applyFill="1" applyBorder="1" applyAlignment="1" applyProtection="1">
      <alignment horizontal="center" vertical="center" wrapText="1"/>
      <protection hidden="1"/>
    </xf>
    <xf numFmtId="0" fontId="7" fillId="3" borderId="2" xfId="13" applyFont="1" applyFill="1" applyBorder="1" applyAlignment="1" applyProtection="1">
      <alignment horizontal="center" vertical="center" wrapText="1"/>
      <protection hidden="1"/>
    </xf>
    <xf numFmtId="14" fontId="8" fillId="6" borderId="2" xfId="13" applyNumberFormat="1" applyFont="1" applyFill="1" applyBorder="1" applyAlignment="1" applyProtection="1">
      <alignment horizontal="center" vertical="center" wrapText="1"/>
      <protection locked="0"/>
    </xf>
    <xf numFmtId="0" fontId="8" fillId="3" borderId="2" xfId="13" applyFont="1" applyFill="1" applyBorder="1" applyAlignment="1" applyProtection="1">
      <alignment vertical="center" wrapText="1"/>
      <protection hidden="1"/>
    </xf>
    <xf numFmtId="0" fontId="8" fillId="3" borderId="3" xfId="13" applyFont="1" applyFill="1" applyBorder="1" applyAlignment="1" applyProtection="1">
      <alignment vertical="center" wrapText="1"/>
      <protection hidden="1"/>
    </xf>
    <xf numFmtId="0" fontId="7" fillId="3" borderId="2" xfId="13" applyFont="1" applyFill="1" applyBorder="1" applyAlignment="1" applyProtection="1">
      <alignment horizontal="right" vertical="center" wrapText="1"/>
      <protection hidden="1"/>
    </xf>
    <xf numFmtId="0" fontId="8" fillId="4" borderId="2" xfId="13" applyFont="1" applyFill="1" applyBorder="1" applyProtection="1">
      <protection hidden="1"/>
    </xf>
    <xf numFmtId="14" fontId="8" fillId="7" borderId="2" xfId="15" applyNumberFormat="1" applyFont="1" applyFill="1" applyBorder="1" applyAlignment="1" applyProtection="1">
      <alignment horizontal="center" vertical="center"/>
      <protection hidden="1"/>
    </xf>
    <xf numFmtId="167" fontId="8" fillId="7" borderId="2" xfId="15" applyNumberFormat="1" applyFont="1" applyFill="1" applyBorder="1" applyAlignment="1" applyProtection="1">
      <alignment horizontal="center" vertical="center"/>
      <protection hidden="1"/>
    </xf>
    <xf numFmtId="167" fontId="8" fillId="7" borderId="10" xfId="15" applyNumberFormat="1" applyFont="1" applyFill="1" applyBorder="1" applyAlignment="1" applyProtection="1">
      <alignment horizontal="center" vertical="center"/>
      <protection hidden="1"/>
    </xf>
    <xf numFmtId="15" fontId="8" fillId="4" borderId="2" xfId="13" applyNumberFormat="1" applyFont="1" applyFill="1" applyBorder="1" applyAlignment="1" applyProtection="1">
      <alignment horizontal="center" vertical="center" wrapText="1"/>
      <protection hidden="1"/>
    </xf>
    <xf numFmtId="15" fontId="8" fillId="6" borderId="10" xfId="13" applyNumberFormat="1" applyFont="1" applyFill="1" applyBorder="1" applyAlignment="1" applyProtection="1">
      <alignment horizontal="center" vertical="center" wrapText="1"/>
      <protection locked="0"/>
    </xf>
    <xf numFmtId="0" fontId="8" fillId="5" borderId="2" xfId="13" applyFont="1" applyFill="1" applyBorder="1" applyAlignment="1" applyProtection="1">
      <alignment horizontal="center" vertical="center" wrapText="1"/>
      <protection hidden="1"/>
    </xf>
    <xf numFmtId="0" fontId="8" fillId="3" borderId="2" xfId="13" applyFont="1" applyFill="1" applyBorder="1" applyProtection="1">
      <protection hidden="1"/>
    </xf>
    <xf numFmtId="165" fontId="8" fillId="5" borderId="6" xfId="15" applyNumberFormat="1" applyFont="1" applyFill="1" applyBorder="1" applyAlignment="1" applyProtection="1">
      <alignment vertical="center"/>
      <protection locked="0"/>
    </xf>
    <xf numFmtId="0" fontId="10" fillId="6" borderId="2" xfId="0" applyFont="1" applyFill="1" applyBorder="1" applyAlignment="1">
      <alignment vertical="center" wrapText="1"/>
    </xf>
    <xf numFmtId="0" fontId="8" fillId="3" borderId="3" xfId="13" applyFont="1" applyFill="1" applyBorder="1" applyProtection="1">
      <protection hidden="1"/>
    </xf>
    <xf numFmtId="0" fontId="7" fillId="5" borderId="2" xfId="13" applyFont="1" applyFill="1" applyBorder="1" applyAlignment="1" applyProtection="1">
      <alignment horizontal="center" vertical="center" wrapText="1"/>
      <protection hidden="1"/>
    </xf>
    <xf numFmtId="166" fontId="7" fillId="4" borderId="12" xfId="14" applyNumberFormat="1" applyFont="1" applyFill="1" applyBorder="1" applyAlignment="1" applyProtection="1">
      <alignment vertical="center"/>
      <protection locked="0" hidden="1"/>
    </xf>
    <xf numFmtId="164" fontId="7" fillId="5" borderId="2" xfId="4" applyFont="1" applyFill="1" applyBorder="1" applyAlignment="1" applyProtection="1">
      <alignment vertical="center"/>
      <protection locked="0"/>
    </xf>
    <xf numFmtId="0" fontId="8" fillId="3" borderId="3" xfId="13" applyFont="1" applyFill="1" applyBorder="1" applyAlignment="1" applyProtection="1">
      <alignment horizontal="center" vertical="center"/>
      <protection hidden="1"/>
    </xf>
    <xf numFmtId="0" fontId="8" fillId="3" borderId="2" xfId="13" applyFont="1" applyFill="1" applyBorder="1" applyAlignment="1" applyProtection="1">
      <alignment horizontal="center" vertical="center"/>
      <protection hidden="1"/>
    </xf>
    <xf numFmtId="0" fontId="7" fillId="9" borderId="0" xfId="13" applyFont="1" applyFill="1"/>
    <xf numFmtId="0" fontId="7" fillId="3" borderId="0" xfId="13" applyFont="1" applyFill="1"/>
    <xf numFmtId="166" fontId="8" fillId="4" borderId="12" xfId="14" applyNumberFormat="1" applyFont="1" applyFill="1" applyBorder="1" applyAlignment="1" applyProtection="1">
      <alignment vertical="center"/>
      <protection locked="0" hidden="1"/>
    </xf>
    <xf numFmtId="10" fontId="8" fillId="5" borderId="2" xfId="14" applyNumberFormat="1" applyFont="1" applyFill="1" applyBorder="1" applyAlignment="1" applyProtection="1">
      <alignment vertical="center"/>
      <protection locked="0"/>
    </xf>
    <xf numFmtId="10" fontId="8" fillId="5" borderId="7" xfId="14" applyNumberFormat="1" applyFont="1" applyFill="1" applyBorder="1" applyAlignment="1" applyProtection="1">
      <alignment vertical="center"/>
      <protection locked="0"/>
    </xf>
    <xf numFmtId="0" fontId="8" fillId="7" borderId="2" xfId="13" applyFont="1" applyFill="1" applyBorder="1" applyAlignment="1" applyProtection="1">
      <alignment horizontal="center" vertical="center" wrapText="1"/>
      <protection hidden="1"/>
    </xf>
    <xf numFmtId="166" fontId="8" fillId="7" borderId="7" xfId="10" applyNumberFormat="1" applyFont="1" applyFill="1" applyBorder="1" applyAlignment="1" applyProtection="1">
      <alignment vertical="center"/>
      <protection locked="0"/>
    </xf>
    <xf numFmtId="0" fontId="10" fillId="10" borderId="2" xfId="0" applyFont="1" applyFill="1" applyBorder="1" applyAlignment="1">
      <alignment vertical="center" wrapText="1"/>
    </xf>
    <xf numFmtId="0" fontId="8" fillId="7" borderId="0" xfId="13" applyFont="1" applyFill="1"/>
    <xf numFmtId="165" fontId="8" fillId="4" borderId="2" xfId="15" applyNumberFormat="1" applyFont="1" applyFill="1" applyBorder="1" applyAlignment="1" applyProtection="1">
      <alignment horizontal="center" vertical="center"/>
      <protection hidden="1"/>
    </xf>
    <xf numFmtId="165" fontId="8" fillId="7" borderId="2" xfId="15" applyNumberFormat="1" applyFont="1" applyFill="1" applyBorder="1" applyAlignment="1" applyProtection="1">
      <alignment horizontal="center" vertical="center"/>
      <protection hidden="1"/>
    </xf>
    <xf numFmtId="165" fontId="8" fillId="7" borderId="7" xfId="15" applyNumberFormat="1" applyFont="1" applyFill="1" applyBorder="1" applyAlignment="1" applyProtection="1">
      <alignment horizontal="center" vertical="center"/>
      <protection hidden="1"/>
    </xf>
    <xf numFmtId="165" fontId="7" fillId="7" borderId="2" xfId="15" applyNumberFormat="1" applyFont="1" applyFill="1" applyBorder="1" applyAlignment="1" applyProtection="1">
      <alignment horizontal="center" vertical="center" wrapText="1"/>
      <protection hidden="1"/>
    </xf>
    <xf numFmtId="165" fontId="7" fillId="7" borderId="2" xfId="15" applyNumberFormat="1" applyFont="1" applyFill="1" applyBorder="1" applyAlignment="1" applyProtection="1">
      <alignment horizontal="center" vertical="center"/>
      <protection hidden="1"/>
    </xf>
    <xf numFmtId="165" fontId="7" fillId="7" borderId="2" xfId="4" applyNumberFormat="1" applyFont="1" applyFill="1" applyBorder="1" applyAlignment="1" applyProtection="1">
      <alignment horizontal="center" vertical="center"/>
      <protection hidden="1"/>
    </xf>
    <xf numFmtId="165" fontId="7" fillId="7" borderId="7" xfId="15" applyNumberFormat="1" applyFont="1" applyFill="1" applyBorder="1" applyAlignment="1" applyProtection="1">
      <alignment horizontal="center" vertical="center"/>
      <protection hidden="1"/>
    </xf>
    <xf numFmtId="165" fontId="8" fillId="4" borderId="10" xfId="15" applyNumberFormat="1" applyFont="1" applyFill="1" applyBorder="1" applyAlignment="1" applyProtection="1">
      <alignment horizontal="center" vertical="center"/>
      <protection hidden="1"/>
    </xf>
    <xf numFmtId="0" fontId="8" fillId="7" borderId="2" xfId="13" applyFont="1" applyFill="1" applyBorder="1" applyAlignment="1" applyProtection="1">
      <alignment vertical="center" wrapText="1"/>
      <protection hidden="1"/>
    </xf>
    <xf numFmtId="0" fontId="8" fillId="3" borderId="4" xfId="13" applyFont="1" applyFill="1" applyBorder="1" applyAlignment="1" applyProtection="1">
      <alignment vertical="center" wrapText="1"/>
      <protection hidden="1"/>
    </xf>
    <xf numFmtId="0" fontId="8" fillId="9" borderId="0" xfId="13" applyFont="1" applyFill="1" applyAlignment="1" applyProtection="1">
      <alignment vertical="center" wrapText="1"/>
      <protection hidden="1"/>
    </xf>
    <xf numFmtId="0" fontId="8" fillId="9" borderId="2" xfId="13" applyFont="1" applyFill="1" applyBorder="1" applyAlignment="1" applyProtection="1">
      <alignment vertical="center" wrapText="1"/>
      <protection hidden="1"/>
    </xf>
    <xf numFmtId="9" fontId="8" fillId="5" borderId="2" xfId="10" applyFont="1" applyFill="1" applyBorder="1" applyAlignment="1" applyProtection="1">
      <alignment horizontal="center" vertical="center" wrapText="1"/>
      <protection hidden="1"/>
    </xf>
    <xf numFmtId="0" fontId="10" fillId="3" borderId="2" xfId="0" applyFont="1" applyFill="1" applyBorder="1" applyAlignment="1">
      <alignment horizontal="center"/>
    </xf>
    <xf numFmtId="165" fontId="8" fillId="4" borderId="0" xfId="15" applyNumberFormat="1" applyFont="1" applyFill="1" applyAlignment="1" applyProtection="1">
      <alignment horizontal="center" vertical="center"/>
      <protection hidden="1"/>
    </xf>
    <xf numFmtId="165" fontId="8" fillId="7" borderId="2" xfId="13" applyNumberFormat="1" applyFont="1" applyFill="1" applyBorder="1" applyAlignment="1" applyProtection="1">
      <alignment horizontal="center" vertical="center" wrapText="1"/>
      <protection hidden="1"/>
    </xf>
    <xf numFmtId="0" fontId="8" fillId="7" borderId="9" xfId="13" applyFont="1" applyFill="1" applyBorder="1" applyAlignment="1" applyProtection="1">
      <alignment horizontal="center" vertical="center" wrapText="1"/>
      <protection hidden="1"/>
    </xf>
    <xf numFmtId="0" fontId="7" fillId="3" borderId="4" xfId="13" applyFont="1" applyFill="1" applyBorder="1" applyAlignment="1" applyProtection="1">
      <alignment vertical="center" wrapText="1"/>
      <protection hidden="1"/>
    </xf>
    <xf numFmtId="0" fontId="8" fillId="3" borderId="4" xfId="13" applyFont="1" applyFill="1" applyBorder="1" applyAlignment="1" applyProtection="1">
      <alignment vertical="top" wrapText="1"/>
      <protection hidden="1"/>
    </xf>
    <xf numFmtId="0" fontId="8" fillId="3" borderId="3" xfId="13" applyFont="1" applyFill="1" applyBorder="1" applyAlignment="1" applyProtection="1">
      <alignment vertical="top" wrapText="1"/>
      <protection hidden="1"/>
    </xf>
    <xf numFmtId="0" fontId="8" fillId="9" borderId="0" xfId="13" applyFont="1" applyFill="1" applyAlignment="1">
      <alignment vertical="top" wrapText="1"/>
    </xf>
    <xf numFmtId="0" fontId="8" fillId="3" borderId="0" xfId="13" applyFont="1" applyFill="1" applyAlignment="1">
      <alignment vertical="top" wrapText="1"/>
    </xf>
    <xf numFmtId="0" fontId="7" fillId="4" borderId="8" xfId="13" applyFont="1" applyFill="1" applyBorder="1" applyAlignment="1" applyProtection="1">
      <alignment horizontal="center" vertical="center" wrapText="1"/>
      <protection hidden="1"/>
    </xf>
    <xf numFmtId="0" fontId="8" fillId="3" borderId="2" xfId="13" applyFont="1" applyFill="1" applyBorder="1" applyAlignment="1" applyProtection="1">
      <alignment vertical="top" wrapText="1"/>
      <protection hidden="1"/>
    </xf>
    <xf numFmtId="165" fontId="8" fillId="7" borderId="2" xfId="13" applyNumberFormat="1" applyFont="1" applyFill="1" applyBorder="1" applyAlignment="1" applyProtection="1">
      <alignment horizontal="left" vertical="center" wrapText="1"/>
      <protection hidden="1"/>
    </xf>
    <xf numFmtId="164" fontId="8" fillId="4" borderId="0" xfId="15" applyFont="1" applyFill="1" applyAlignment="1" applyProtection="1">
      <alignment horizontal="center" vertical="center"/>
      <protection hidden="1"/>
    </xf>
    <xf numFmtId="0" fontId="8" fillId="3" borderId="3" xfId="13" applyFont="1" applyFill="1" applyBorder="1" applyAlignment="1" applyProtection="1">
      <alignment horizontal="center"/>
      <protection hidden="1"/>
    </xf>
    <xf numFmtId="0" fontId="8" fillId="3" borderId="2" xfId="13" applyFont="1" applyFill="1" applyBorder="1" applyAlignment="1" applyProtection="1">
      <alignment horizontal="center"/>
      <protection hidden="1"/>
    </xf>
    <xf numFmtId="165" fontId="8" fillId="7" borderId="12" xfId="15" applyNumberFormat="1" applyFont="1" applyFill="1" applyBorder="1" applyAlignment="1" applyProtection="1">
      <alignment horizontal="center" vertical="center"/>
      <protection hidden="1"/>
    </xf>
    <xf numFmtId="0" fontId="12" fillId="11" borderId="2" xfId="0" applyFont="1" applyFill="1" applyBorder="1" applyAlignment="1">
      <alignment vertical="center" wrapText="1"/>
    </xf>
    <xf numFmtId="165" fontId="8" fillId="4" borderId="2" xfId="13" applyNumberFormat="1" applyFont="1" applyFill="1" applyBorder="1" applyAlignment="1" applyProtection="1">
      <alignment horizontal="center" vertical="center"/>
      <protection hidden="1"/>
    </xf>
    <xf numFmtId="165" fontId="8" fillId="7" borderId="2" xfId="13" applyNumberFormat="1" applyFont="1" applyFill="1" applyBorder="1" applyAlignment="1" applyProtection="1">
      <alignment horizontal="center" vertical="center"/>
      <protection hidden="1"/>
    </xf>
    <xf numFmtId="165" fontId="8" fillId="7" borderId="7" xfId="13" applyNumberFormat="1" applyFont="1" applyFill="1" applyBorder="1" applyAlignment="1" applyProtection="1">
      <alignment horizontal="center" vertical="center"/>
      <protection hidden="1"/>
    </xf>
    <xf numFmtId="0" fontId="7" fillId="4" borderId="2" xfId="13" applyFont="1" applyFill="1" applyBorder="1" applyAlignment="1" applyProtection="1">
      <alignment horizontal="right"/>
      <protection hidden="1"/>
    </xf>
    <xf numFmtId="0" fontId="7" fillId="7" borderId="2" xfId="15" applyNumberFormat="1" applyFont="1" applyFill="1" applyBorder="1" applyAlignment="1" applyProtection="1">
      <alignment horizontal="center" vertical="center"/>
      <protection hidden="1"/>
    </xf>
    <xf numFmtId="0" fontId="7" fillId="7" borderId="7" xfId="15" applyNumberFormat="1" applyFont="1" applyFill="1" applyBorder="1" applyAlignment="1" applyProtection="1">
      <alignment horizontal="center" vertical="center"/>
      <protection hidden="1"/>
    </xf>
    <xf numFmtId="0" fontId="8" fillId="5" borderId="12" xfId="13" applyFont="1" applyFill="1" applyBorder="1" applyAlignment="1" applyProtection="1">
      <alignment horizontal="center" vertical="center" wrapText="1"/>
      <protection hidden="1"/>
    </xf>
    <xf numFmtId="0" fontId="8" fillId="4" borderId="12" xfId="13" applyFont="1" applyFill="1" applyBorder="1" applyProtection="1">
      <protection hidden="1"/>
    </xf>
    <xf numFmtId="0" fontId="8" fillId="5" borderId="9" xfId="13" applyFont="1" applyFill="1" applyBorder="1" applyAlignment="1" applyProtection="1">
      <alignment horizontal="center" vertical="center" wrapText="1"/>
      <protection hidden="1"/>
    </xf>
    <xf numFmtId="0" fontId="8" fillId="5" borderId="2" xfId="13" applyFont="1" applyFill="1" applyBorder="1" applyAlignment="1" applyProtection="1">
      <alignment horizontal="left" vertical="center" wrapText="1"/>
      <protection hidden="1"/>
    </xf>
    <xf numFmtId="0" fontId="8" fillId="3" borderId="15" xfId="13" applyFont="1" applyFill="1" applyBorder="1" applyAlignment="1" applyProtection="1">
      <alignment horizontal="center"/>
      <protection hidden="1"/>
    </xf>
    <xf numFmtId="0" fontId="8" fillId="3" borderId="12" xfId="13" applyFont="1" applyFill="1" applyBorder="1" applyAlignment="1" applyProtection="1">
      <alignment horizontal="center"/>
      <protection hidden="1"/>
    </xf>
    <xf numFmtId="0" fontId="8" fillId="3" borderId="4" xfId="13" applyFont="1" applyFill="1" applyBorder="1" applyAlignment="1" applyProtection="1">
      <alignment horizontal="center" vertical="center" wrapText="1"/>
      <protection hidden="1"/>
    </xf>
    <xf numFmtId="0" fontId="8" fillId="3" borderId="4" xfId="13" applyFont="1" applyFill="1" applyBorder="1" applyProtection="1">
      <protection hidden="1"/>
    </xf>
    <xf numFmtId="165" fontId="8" fillId="7" borderId="12" xfId="15" applyNumberFormat="1" applyFont="1" applyFill="1" applyBorder="1" applyAlignment="1" applyProtection="1">
      <alignment horizontal="center" vertical="center" wrapText="1"/>
      <protection hidden="1"/>
    </xf>
    <xf numFmtId="165" fontId="8" fillId="7" borderId="9" xfId="15" applyNumberFormat="1" applyFont="1" applyFill="1" applyBorder="1" applyAlignment="1" applyProtection="1">
      <alignment horizontal="center" vertical="center"/>
      <protection hidden="1"/>
    </xf>
    <xf numFmtId="165" fontId="7" fillId="7" borderId="12" xfId="15" applyNumberFormat="1" applyFont="1" applyFill="1" applyBorder="1" applyAlignment="1" applyProtection="1">
      <alignment horizontal="center" vertical="center" wrapText="1"/>
      <protection hidden="1"/>
    </xf>
    <xf numFmtId="0" fontId="7" fillId="4" borderId="12" xfId="13" applyFont="1" applyFill="1" applyBorder="1" applyProtection="1">
      <protection hidden="1"/>
    </xf>
    <xf numFmtId="165" fontId="7" fillId="7" borderId="12" xfId="15" applyNumberFormat="1" applyFont="1" applyFill="1" applyBorder="1" applyAlignment="1" applyProtection="1">
      <alignment horizontal="center" vertical="center"/>
      <protection hidden="1"/>
    </xf>
    <xf numFmtId="165" fontId="7" fillId="7" borderId="9" xfId="15" applyNumberFormat="1" applyFont="1" applyFill="1" applyBorder="1" applyAlignment="1" applyProtection="1">
      <alignment horizontal="center" vertical="center"/>
      <protection hidden="1"/>
    </xf>
    <xf numFmtId="0" fontId="7" fillId="7" borderId="2" xfId="13" applyFont="1" applyFill="1" applyBorder="1" applyAlignment="1" applyProtection="1">
      <alignment horizontal="center" vertical="center" wrapText="1"/>
      <protection hidden="1"/>
    </xf>
    <xf numFmtId="165" fontId="7" fillId="4" borderId="2" xfId="13" applyNumberFormat="1" applyFont="1" applyFill="1" applyBorder="1" applyAlignment="1" applyProtection="1">
      <alignment horizontal="center" vertical="center"/>
      <protection hidden="1"/>
    </xf>
    <xf numFmtId="165" fontId="7" fillId="7" borderId="2" xfId="9" applyNumberFormat="1" applyFont="1" applyFill="1" applyBorder="1" applyAlignment="1" applyProtection="1">
      <alignment horizontal="center" vertical="center"/>
      <protection hidden="1"/>
    </xf>
    <xf numFmtId="164" fontId="7" fillId="7" borderId="7" xfId="9" applyFont="1" applyFill="1" applyBorder="1" applyAlignment="1" applyProtection="1">
      <alignment horizontal="center" vertical="center"/>
      <protection hidden="1"/>
    </xf>
    <xf numFmtId="0" fontId="7" fillId="3" borderId="3" xfId="13" applyFont="1" applyFill="1" applyBorder="1" applyProtection="1">
      <protection hidden="1"/>
    </xf>
    <xf numFmtId="0" fontId="7" fillId="3" borderId="2" xfId="13" applyFont="1" applyFill="1" applyBorder="1" applyProtection="1">
      <protection hidden="1"/>
    </xf>
    <xf numFmtId="0" fontId="7" fillId="9" borderId="5" xfId="13" applyFont="1" applyFill="1" applyBorder="1"/>
    <xf numFmtId="0" fontId="7" fillId="8" borderId="5" xfId="13" applyFont="1" applyFill="1" applyBorder="1"/>
    <xf numFmtId="165" fontId="8" fillId="7" borderId="2" xfId="9" applyNumberFormat="1" applyFont="1" applyFill="1" applyBorder="1" applyAlignment="1" applyProtection="1">
      <alignment horizontal="center" vertical="center"/>
      <protection hidden="1"/>
    </xf>
    <xf numFmtId="164" fontId="8" fillId="7" borderId="2" xfId="9" applyFont="1" applyFill="1" applyBorder="1" applyAlignment="1" applyProtection="1">
      <alignment horizontal="center" vertical="center"/>
      <protection hidden="1"/>
    </xf>
    <xf numFmtId="0" fontId="8" fillId="8" borderId="0" xfId="13" applyFont="1" applyFill="1"/>
    <xf numFmtId="165" fontId="8" fillId="4" borderId="16" xfId="13" applyNumberFormat="1" applyFont="1" applyFill="1" applyBorder="1" applyAlignment="1" applyProtection="1">
      <alignment horizontal="center" vertical="center"/>
      <protection hidden="1"/>
    </xf>
    <xf numFmtId="165" fontId="8" fillId="7" borderId="10" xfId="9" applyNumberFormat="1" applyFont="1" applyFill="1" applyBorder="1" applyAlignment="1" applyProtection="1">
      <alignment horizontal="center" vertical="center"/>
      <protection hidden="1"/>
    </xf>
    <xf numFmtId="0" fontId="7" fillId="7" borderId="16" xfId="13" applyFont="1" applyFill="1" applyBorder="1" applyAlignment="1" applyProtection="1">
      <alignment horizontal="center" vertical="center" wrapText="1"/>
      <protection hidden="1"/>
    </xf>
    <xf numFmtId="165" fontId="7" fillId="4" borderId="16" xfId="13" applyNumberFormat="1" applyFont="1" applyFill="1" applyBorder="1" applyAlignment="1" applyProtection="1">
      <alignment horizontal="center" vertical="center"/>
      <protection hidden="1"/>
    </xf>
    <xf numFmtId="165" fontId="7" fillId="7" borderId="10" xfId="9" applyNumberFormat="1" applyFont="1" applyFill="1" applyBorder="1" applyAlignment="1" applyProtection="1">
      <alignment horizontal="center" vertical="center"/>
      <protection hidden="1"/>
    </xf>
    <xf numFmtId="164" fontId="7" fillId="7" borderId="2" xfId="9" applyFont="1" applyFill="1" applyBorder="1" applyAlignment="1" applyProtection="1">
      <alignment horizontal="center" vertical="center"/>
      <protection hidden="1"/>
    </xf>
    <xf numFmtId="0" fontId="7" fillId="8" borderId="0" xfId="13" applyFont="1" applyFill="1"/>
    <xf numFmtId="0" fontId="7" fillId="7" borderId="8" xfId="13" applyFont="1" applyFill="1" applyBorder="1" applyAlignment="1" applyProtection="1">
      <alignment horizontal="center" vertical="center" wrapText="1"/>
      <protection hidden="1"/>
    </xf>
    <xf numFmtId="165" fontId="7" fillId="4" borderId="0" xfId="13" applyNumberFormat="1" applyFont="1" applyFill="1" applyAlignment="1" applyProtection="1">
      <alignment horizontal="center" vertical="center"/>
      <protection hidden="1"/>
    </xf>
    <xf numFmtId="1" fontId="7" fillId="7" borderId="2" xfId="9" applyNumberFormat="1" applyFont="1" applyFill="1" applyBorder="1" applyAlignment="1" applyProtection="1">
      <alignment horizontal="center" vertical="center"/>
      <protection hidden="1"/>
    </xf>
    <xf numFmtId="0" fontId="7" fillId="3" borderId="0" xfId="13" applyFont="1" applyFill="1" applyProtection="1">
      <protection hidden="1"/>
    </xf>
    <xf numFmtId="0" fontId="7" fillId="3" borderId="11" xfId="13" applyFont="1" applyFill="1" applyBorder="1" applyProtection="1">
      <protection hidden="1"/>
    </xf>
    <xf numFmtId="0" fontId="8" fillId="7" borderId="8" xfId="13"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protection hidden="1"/>
    </xf>
    <xf numFmtId="0" fontId="7" fillId="7" borderId="2" xfId="9" applyNumberFormat="1" applyFont="1" applyFill="1" applyBorder="1" applyAlignment="1" applyProtection="1">
      <alignment horizontal="center" vertical="center"/>
      <protection hidden="1"/>
    </xf>
    <xf numFmtId="1" fontId="8" fillId="7" borderId="2" xfId="10" applyNumberFormat="1" applyFont="1" applyFill="1" applyBorder="1" applyAlignment="1" applyProtection="1">
      <alignment horizontal="center" vertical="center"/>
      <protection hidden="1"/>
    </xf>
    <xf numFmtId="0" fontId="7" fillId="7" borderId="0" xfId="13" applyFont="1" applyFill="1" applyAlignment="1" applyProtection="1">
      <alignment vertical="center" wrapText="1"/>
      <protection hidden="1"/>
    </xf>
    <xf numFmtId="0" fontId="13" fillId="0" borderId="0" xfId="13" applyFont="1" applyAlignment="1">
      <alignment wrapText="1"/>
    </xf>
    <xf numFmtId="0" fontId="13" fillId="3" borderId="0" xfId="13" applyFont="1" applyFill="1"/>
    <xf numFmtId="0" fontId="13" fillId="9" borderId="0" xfId="13" applyFont="1" applyFill="1"/>
    <xf numFmtId="0" fontId="13" fillId="0" borderId="0" xfId="13" applyFont="1"/>
    <xf numFmtId="0" fontId="13" fillId="9" borderId="0" xfId="13" applyFont="1" applyFill="1" applyAlignment="1">
      <alignment wrapText="1"/>
    </xf>
    <xf numFmtId="0" fontId="13" fillId="9" borderId="0" xfId="13" applyFont="1" applyFill="1" applyAlignment="1">
      <alignment horizontal="center" vertical="center" wrapText="1"/>
    </xf>
    <xf numFmtId="0" fontId="13" fillId="0" borderId="0" xfId="13" applyFont="1" applyAlignment="1">
      <alignment horizontal="center" vertical="center" wrapText="1"/>
    </xf>
    <xf numFmtId="15" fontId="8" fillId="6" borderId="2" xfId="13" applyNumberFormat="1" applyFont="1" applyFill="1" applyBorder="1" applyAlignment="1" applyProtection="1">
      <alignment horizontal="left" vertical="center" wrapText="1"/>
      <protection locked="0"/>
    </xf>
    <xf numFmtId="0" fontId="8" fillId="3" borderId="2" xfId="13" applyFont="1" applyFill="1" applyBorder="1" applyAlignment="1" applyProtection="1">
      <alignment horizontal="left" vertical="center" wrapText="1"/>
      <protection hidden="1"/>
    </xf>
    <xf numFmtId="167" fontId="8" fillId="7" borderId="2" xfId="15" applyNumberFormat="1" applyFont="1" applyFill="1" applyBorder="1" applyAlignment="1" applyProtection="1">
      <alignment horizontal="left" vertical="center" wrapText="1"/>
      <protection hidden="1"/>
    </xf>
    <xf numFmtId="0" fontId="10" fillId="7" borderId="0" xfId="0" applyFont="1" applyFill="1" applyAlignment="1">
      <alignment wrapText="1"/>
    </xf>
    <xf numFmtId="0" fontId="8" fillId="7" borderId="2" xfId="13" applyFont="1" applyFill="1" applyBorder="1" applyAlignment="1" applyProtection="1">
      <alignment horizontal="left" vertical="center" wrapText="1"/>
      <protection hidden="1"/>
    </xf>
    <xf numFmtId="9" fontId="8" fillId="5" borderId="2" xfId="10" applyFont="1" applyFill="1" applyBorder="1" applyAlignment="1" applyProtection="1">
      <alignment horizontal="left" vertical="center" wrapText="1"/>
      <protection hidden="1"/>
    </xf>
    <xf numFmtId="0" fontId="10" fillId="7" borderId="0" xfId="0" applyFont="1" applyFill="1" applyAlignment="1">
      <alignment vertical="center" wrapText="1"/>
    </xf>
    <xf numFmtId="0" fontId="7" fillId="7" borderId="7" xfId="13" applyFont="1" applyFill="1" applyBorder="1" applyAlignment="1" applyProtection="1">
      <alignment vertical="center" wrapText="1"/>
      <protection hidden="1"/>
    </xf>
    <xf numFmtId="0" fontId="8" fillId="6" borderId="2" xfId="13" applyFont="1" applyFill="1" applyBorder="1" applyAlignment="1" applyProtection="1">
      <alignment horizontal="center" vertical="center" wrapText="1"/>
      <protection hidden="1"/>
    </xf>
    <xf numFmtId="164" fontId="8" fillId="6" borderId="2" xfId="15" applyFont="1" applyFill="1" applyBorder="1" applyAlignment="1" applyProtection="1">
      <alignment vertical="center"/>
      <protection locked="0"/>
    </xf>
    <xf numFmtId="165" fontId="7" fillId="4" borderId="4" xfId="13" applyNumberFormat="1" applyFont="1" applyFill="1" applyBorder="1" applyAlignment="1" applyProtection="1">
      <alignment horizontal="center" vertical="center"/>
      <protection hidden="1"/>
    </xf>
    <xf numFmtId="164" fontId="7" fillId="7" borderId="4" xfId="9" applyFont="1" applyFill="1" applyBorder="1" applyAlignment="1" applyProtection="1">
      <alignment horizontal="center" vertical="center"/>
      <protection hidden="1"/>
    </xf>
    <xf numFmtId="0" fontId="7" fillId="3" borderId="4" xfId="13" applyFont="1" applyFill="1" applyBorder="1" applyProtection="1">
      <protection hidden="1"/>
    </xf>
    <xf numFmtId="0" fontId="8" fillId="4" borderId="8" xfId="13" applyFont="1" applyFill="1" applyBorder="1" applyProtection="1">
      <protection hidden="1"/>
    </xf>
    <xf numFmtId="0" fontId="8" fillId="3" borderId="8" xfId="13" applyFont="1" applyFill="1" applyBorder="1" applyAlignment="1" applyProtection="1">
      <alignment horizontal="center"/>
      <protection hidden="1"/>
    </xf>
    <xf numFmtId="0" fontId="8" fillId="7" borderId="2" xfId="13" applyFont="1" applyFill="1" applyBorder="1" applyAlignment="1" applyProtection="1">
      <alignment horizontal="center" vertical="center"/>
      <protection hidden="1"/>
    </xf>
    <xf numFmtId="0" fontId="2" fillId="9" borderId="0" xfId="1" applyFill="1" applyBorder="1"/>
    <xf numFmtId="0" fontId="2" fillId="9" borderId="11" xfId="1" applyFill="1" applyBorder="1"/>
    <xf numFmtId="0" fontId="2" fillId="9" borderId="0" xfId="1" applyFill="1" applyBorder="1" applyAlignment="1">
      <alignment horizontal="left"/>
    </xf>
    <xf numFmtId="14" fontId="2" fillId="9" borderId="0" xfId="1" applyNumberFormat="1" applyFill="1" applyBorder="1"/>
    <xf numFmtId="0" fontId="3" fillId="9" borderId="0" xfId="13" applyFill="1" applyAlignment="1">
      <alignment horizontal="left" vertical="center" wrapText="1"/>
    </xf>
    <xf numFmtId="0" fontId="3" fillId="9" borderId="0" xfId="13" applyFill="1" applyAlignment="1">
      <alignment horizontal="center" vertical="center" wrapText="1"/>
    </xf>
    <xf numFmtId="0" fontId="3" fillId="0" borderId="0" xfId="13" applyAlignment="1">
      <alignment horizontal="center" vertical="center" wrapText="1"/>
    </xf>
    <xf numFmtId="0" fontId="16" fillId="0" borderId="0" xfId="0" applyFont="1"/>
    <xf numFmtId="49" fontId="17" fillId="0" borderId="0" xfId="0" applyNumberFormat="1" applyFont="1"/>
    <xf numFmtId="0" fontId="17" fillId="0" borderId="0" xfId="0" applyFont="1" applyAlignment="1">
      <alignment vertical="top"/>
    </xf>
    <xf numFmtId="0" fontId="0" fillId="0" borderId="20" xfId="0" applyBorder="1"/>
    <xf numFmtId="0" fontId="15" fillId="0" borderId="0" xfId="0" applyFont="1"/>
    <xf numFmtId="0" fontId="0" fillId="0" borderId="21" xfId="0" applyBorder="1"/>
    <xf numFmtId="0" fontId="0" fillId="0" borderId="0" xfId="0" applyAlignment="1">
      <alignment vertical="center" wrapText="1"/>
    </xf>
    <xf numFmtId="0" fontId="0" fillId="0" borderId="21" xfId="0" applyBorder="1" applyAlignment="1">
      <alignment vertical="center" wrapText="1"/>
    </xf>
    <xf numFmtId="0" fontId="0" fillId="0" borderId="22" xfId="0" applyBorder="1"/>
    <xf numFmtId="0" fontId="0" fillId="0" borderId="23" xfId="0" applyBorder="1"/>
    <xf numFmtId="0" fontId="0" fillId="0" borderId="24" xfId="0" applyBorder="1"/>
    <xf numFmtId="0" fontId="21" fillId="9" borderId="0" xfId="2" applyFont="1" applyFill="1" applyAlignment="1" applyProtection="1">
      <alignment horizontal="left"/>
      <protection hidden="1"/>
    </xf>
    <xf numFmtId="0" fontId="3" fillId="9" borderId="0" xfId="2" applyFill="1" applyProtection="1">
      <protection hidden="1"/>
    </xf>
    <xf numFmtId="0" fontId="3" fillId="9" borderId="0" xfId="2" applyFill="1" applyAlignment="1" applyProtection="1">
      <alignment horizontal="left" vertical="top"/>
      <protection hidden="1"/>
    </xf>
    <xf numFmtId="0" fontId="3" fillId="9" borderId="25" xfId="2" applyFill="1" applyBorder="1" applyAlignment="1" applyProtection="1">
      <alignment horizontal="left" vertical="top" wrapText="1"/>
      <protection hidden="1"/>
    </xf>
    <xf numFmtId="0" fontId="3" fillId="9" borderId="0" xfId="2" applyFill="1" applyAlignment="1" applyProtection="1">
      <alignment horizontal="left" vertical="top" wrapText="1"/>
      <protection hidden="1"/>
    </xf>
    <xf numFmtId="0" fontId="7" fillId="9" borderId="0" xfId="2" applyFont="1" applyFill="1" applyAlignment="1" applyProtection="1">
      <alignment horizontal="center"/>
      <protection hidden="1"/>
    </xf>
    <xf numFmtId="0" fontId="22" fillId="9" borderId="0" xfId="2" applyFont="1" applyFill="1" applyProtection="1">
      <protection hidden="1"/>
    </xf>
    <xf numFmtId="0" fontId="23" fillId="9" borderId="0" xfId="2" applyFont="1" applyFill="1" applyProtection="1">
      <protection hidden="1"/>
    </xf>
    <xf numFmtId="0" fontId="23" fillId="9" borderId="0" xfId="2" applyFont="1" applyFill="1" applyAlignment="1" applyProtection="1">
      <alignment wrapText="1"/>
      <protection hidden="1"/>
    </xf>
    <xf numFmtId="0" fontId="22" fillId="9" borderId="0" xfId="2" applyFont="1" applyFill="1" applyAlignment="1" applyProtection="1">
      <alignment wrapText="1"/>
      <protection hidden="1"/>
    </xf>
    <xf numFmtId="0" fontId="10" fillId="9" borderId="0" xfId="0" applyFont="1" applyFill="1"/>
    <xf numFmtId="0" fontId="12" fillId="9" borderId="0" xfId="0" applyFont="1" applyFill="1"/>
    <xf numFmtId="0" fontId="25" fillId="9" borderId="0" xfId="0" applyFont="1" applyFill="1"/>
    <xf numFmtId="0" fontId="26" fillId="9" borderId="0" xfId="0" applyFont="1" applyFill="1"/>
    <xf numFmtId="0" fontId="26" fillId="9" borderId="34" xfId="0" applyFont="1" applyFill="1" applyBorder="1"/>
    <xf numFmtId="0" fontId="26" fillId="6" borderId="35" xfId="2" applyFont="1" applyFill="1" applyBorder="1" applyProtection="1">
      <protection hidden="1"/>
    </xf>
    <xf numFmtId="0" fontId="26" fillId="9" borderId="36" xfId="0" applyFont="1" applyFill="1" applyBorder="1"/>
    <xf numFmtId="0" fontId="26" fillId="6" borderId="37" xfId="2" applyFont="1" applyFill="1" applyBorder="1" applyProtection="1">
      <protection hidden="1"/>
    </xf>
    <xf numFmtId="0" fontId="28" fillId="16" borderId="27" xfId="0" applyFont="1" applyFill="1" applyBorder="1" applyAlignment="1">
      <alignment horizontal="center"/>
    </xf>
    <xf numFmtId="0" fontId="28" fillId="16" borderId="32" xfId="0" applyFont="1" applyFill="1" applyBorder="1" applyAlignment="1">
      <alignment horizontal="center"/>
    </xf>
    <xf numFmtId="1" fontId="26" fillId="7" borderId="39" xfId="0" applyNumberFormat="1" applyFont="1" applyFill="1" applyBorder="1" applyAlignment="1">
      <alignment horizontal="center" vertical="center" wrapText="1"/>
    </xf>
    <xf numFmtId="0" fontId="8" fillId="3" borderId="0" xfId="13" applyFont="1" applyFill="1" applyAlignment="1" applyProtection="1">
      <alignment vertical="center" wrapText="1"/>
      <protection hidden="1"/>
    </xf>
    <xf numFmtId="0" fontId="29" fillId="3" borderId="2" xfId="13" applyFont="1" applyFill="1" applyBorder="1" applyAlignment="1" applyProtection="1">
      <alignment horizontal="center" vertical="center" wrapText="1"/>
      <protection hidden="1"/>
    </xf>
    <xf numFmtId="165" fontId="8" fillId="5" borderId="2" xfId="9" applyNumberFormat="1" applyFont="1" applyFill="1" applyBorder="1" applyAlignment="1" applyProtection="1">
      <alignment horizontal="center" vertical="center" wrapText="1"/>
      <protection hidden="1"/>
    </xf>
    <xf numFmtId="0" fontId="29" fillId="3" borderId="2" xfId="13" applyFont="1" applyFill="1" applyBorder="1" applyAlignment="1" applyProtection="1">
      <alignment horizontal="center" vertical="center"/>
      <protection hidden="1"/>
    </xf>
    <xf numFmtId="165" fontId="8" fillId="7" borderId="2" xfId="9" applyNumberFormat="1"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wrapText="1"/>
      <protection hidden="1"/>
    </xf>
    <xf numFmtId="1" fontId="8" fillId="7" borderId="2" xfId="10" applyNumberFormat="1" applyFont="1" applyFill="1" applyBorder="1" applyAlignment="1" applyProtection="1">
      <alignment horizontal="center" vertical="center" wrapText="1"/>
      <protection hidden="1"/>
    </xf>
    <xf numFmtId="168" fontId="26" fillId="7" borderId="35" xfId="2" applyNumberFormat="1" applyFont="1" applyFill="1" applyBorder="1" applyProtection="1">
      <protection hidden="1"/>
    </xf>
    <xf numFmtId="168" fontId="26" fillId="7" borderId="37" xfId="2" applyNumberFormat="1" applyFont="1" applyFill="1" applyBorder="1" applyProtection="1">
      <protection hidden="1"/>
    </xf>
    <xf numFmtId="168" fontId="26" fillId="17" borderId="37" xfId="2" applyNumberFormat="1" applyFont="1" applyFill="1" applyBorder="1" applyProtection="1">
      <protection hidden="1"/>
    </xf>
    <xf numFmtId="1" fontId="26" fillId="7" borderId="35" xfId="0" applyNumberFormat="1" applyFont="1" applyFill="1" applyBorder="1" applyAlignment="1">
      <alignment horizontal="center" vertical="center" wrapText="1"/>
    </xf>
    <xf numFmtId="0" fontId="26" fillId="9" borderId="0" xfId="0" applyFont="1" applyFill="1" applyAlignment="1">
      <alignment vertical="center"/>
    </xf>
    <xf numFmtId="0" fontId="12" fillId="9" borderId="0" xfId="0" applyFont="1" applyFill="1" applyAlignment="1">
      <alignment vertical="center"/>
    </xf>
    <xf numFmtId="0" fontId="26" fillId="9" borderId="34" xfId="0" applyFont="1" applyFill="1" applyBorder="1" applyAlignment="1">
      <alignment horizontal="center" vertical="center"/>
    </xf>
    <xf numFmtId="0" fontId="26" fillId="9" borderId="36" xfId="0" applyFont="1" applyFill="1" applyBorder="1" applyAlignment="1">
      <alignment horizontal="center" vertical="center"/>
    </xf>
    <xf numFmtId="168" fontId="26" fillId="7" borderId="35" xfId="2" applyNumberFormat="1" applyFont="1" applyFill="1" applyBorder="1" applyAlignment="1" applyProtection="1">
      <alignment horizontal="center" vertical="center"/>
      <protection hidden="1"/>
    </xf>
    <xf numFmtId="168" fontId="26" fillId="7" borderId="37" xfId="2" applyNumberFormat="1" applyFont="1" applyFill="1" applyBorder="1" applyAlignment="1" applyProtection="1">
      <alignment horizontal="center" vertical="center"/>
      <protection hidden="1"/>
    </xf>
    <xf numFmtId="0" fontId="26" fillId="9" borderId="0" xfId="0" applyFont="1" applyFill="1" applyAlignment="1">
      <alignment horizontal="center" vertical="center"/>
    </xf>
    <xf numFmtId="0" fontId="25" fillId="9" borderId="0" xfId="0" applyFont="1" applyFill="1" applyAlignment="1">
      <alignment horizontal="center" vertical="center"/>
    </xf>
    <xf numFmtId="168" fontId="26" fillId="17" borderId="37" xfId="2" applyNumberFormat="1" applyFont="1" applyFill="1" applyBorder="1" applyAlignment="1" applyProtection="1">
      <alignment horizontal="center" vertical="center"/>
      <protection hidden="1"/>
    </xf>
    <xf numFmtId="0" fontId="0" fillId="0" borderId="0" xfId="0" applyAlignment="1">
      <alignment vertical="top"/>
    </xf>
    <xf numFmtId="0" fontId="28" fillId="9" borderId="0" xfId="0" applyFont="1" applyFill="1"/>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31" fillId="5" borderId="2" xfId="13" applyFont="1" applyFill="1" applyBorder="1" applyAlignment="1" applyProtection="1">
      <alignment horizontal="center" vertical="center" wrapText="1"/>
      <protection hidden="1"/>
    </xf>
    <xf numFmtId="0" fontId="31" fillId="7" borderId="2" xfId="13" applyFont="1" applyFill="1" applyBorder="1" applyAlignment="1" applyProtection="1">
      <alignment horizontal="center" vertical="center" wrapText="1"/>
      <protection hidden="1"/>
    </xf>
    <xf numFmtId="165" fontId="31" fillId="7" borderId="2" xfId="9" applyNumberFormat="1" applyFont="1" applyFill="1" applyBorder="1" applyAlignment="1" applyProtection="1">
      <alignment horizontal="left" vertical="center" wrapText="1"/>
      <protection hidden="1"/>
    </xf>
    <xf numFmtId="9" fontId="31" fillId="7" borderId="2" xfId="10" applyFont="1" applyFill="1" applyBorder="1" applyAlignment="1" applyProtection="1">
      <alignment horizontal="left" vertical="center" wrapText="1"/>
      <protection hidden="1"/>
    </xf>
    <xf numFmtId="0" fontId="31" fillId="7" borderId="2" xfId="13" applyFont="1" applyFill="1" applyBorder="1" applyAlignment="1" applyProtection="1">
      <alignment vertical="center" wrapText="1"/>
      <protection hidden="1"/>
    </xf>
    <xf numFmtId="0" fontId="31" fillId="5" borderId="2" xfId="9" applyNumberFormat="1" applyFont="1" applyFill="1" applyBorder="1" applyAlignment="1" applyProtection="1">
      <alignment horizontal="left" vertical="center" wrapText="1"/>
      <protection hidden="1"/>
    </xf>
    <xf numFmtId="10" fontId="8" fillId="7" borderId="2" xfId="10" applyNumberFormat="1" applyFont="1" applyFill="1" applyBorder="1" applyAlignment="1" applyProtection="1">
      <alignment vertical="center"/>
    </xf>
    <xf numFmtId="164" fontId="8" fillId="4" borderId="2" xfId="15" applyFont="1" applyFill="1" applyBorder="1" applyAlignment="1" applyProtection="1">
      <alignment vertical="center"/>
    </xf>
    <xf numFmtId="1" fontId="3" fillId="9" borderId="0" xfId="13" applyNumberFormat="1" applyFill="1" applyAlignment="1">
      <alignment horizontal="center" vertical="center" wrapText="1"/>
    </xf>
    <xf numFmtId="0" fontId="26" fillId="0" borderId="0" xfId="0" applyFont="1"/>
    <xf numFmtId="168" fontId="26" fillId="7" borderId="42" xfId="2" applyNumberFormat="1" applyFont="1" applyFill="1" applyBorder="1" applyAlignment="1" applyProtection="1">
      <alignment horizontal="center" vertical="center"/>
      <protection hidden="1"/>
    </xf>
    <xf numFmtId="0" fontId="26" fillId="6" borderId="2" xfId="2" applyFont="1" applyFill="1" applyBorder="1" applyAlignment="1" applyProtection="1">
      <alignment horizontal="center" vertical="center"/>
      <protection hidden="1"/>
    </xf>
    <xf numFmtId="0" fontId="26" fillId="9" borderId="34" xfId="0" applyFont="1" applyFill="1" applyBorder="1" applyAlignment="1">
      <alignment horizontal="center" vertical="center" wrapText="1"/>
    </xf>
    <xf numFmtId="0" fontId="26" fillId="9" borderId="40" xfId="0" applyFont="1" applyFill="1" applyBorder="1" applyAlignment="1">
      <alignment horizontal="center" vertical="center"/>
    </xf>
    <xf numFmtId="0" fontId="26" fillId="6" borderId="47" xfId="2" applyFont="1" applyFill="1" applyBorder="1" applyAlignment="1" applyProtection="1">
      <alignment horizontal="center" vertical="center"/>
      <protection hidden="1"/>
    </xf>
    <xf numFmtId="0" fontId="26" fillId="6" borderId="41" xfId="2" applyFont="1" applyFill="1" applyBorder="1" applyAlignment="1" applyProtection="1">
      <alignment horizontal="center" vertical="center"/>
      <protection hidden="1"/>
    </xf>
    <xf numFmtId="0" fontId="3" fillId="9" borderId="0" xfId="0" applyFont="1" applyFill="1" applyAlignment="1">
      <alignment horizontal="center" vertical="center"/>
    </xf>
    <xf numFmtId="0" fontId="8" fillId="9" borderId="0" xfId="0" applyFont="1" applyFill="1"/>
    <xf numFmtId="0" fontId="32" fillId="9" borderId="0" xfId="0" applyFont="1" applyFill="1" applyAlignment="1" applyProtection="1">
      <alignment horizontal="center" vertical="center"/>
      <protection locked="0"/>
    </xf>
    <xf numFmtId="0" fontId="9" fillId="9" borderId="0" xfId="0" applyFont="1" applyFill="1" applyProtection="1">
      <protection locked="0"/>
    </xf>
    <xf numFmtId="0" fontId="26" fillId="6" borderId="37" xfId="2" applyFont="1" applyFill="1" applyBorder="1" applyAlignment="1" applyProtection="1">
      <alignment horizontal="center" vertical="center"/>
      <protection hidden="1"/>
    </xf>
    <xf numFmtId="0" fontId="26" fillId="9" borderId="51" xfId="0" applyFont="1" applyFill="1" applyBorder="1" applyAlignment="1">
      <alignment horizontal="center" vertical="center"/>
    </xf>
    <xf numFmtId="0" fontId="26" fillId="9" borderId="53" xfId="0" applyFont="1" applyFill="1" applyBorder="1"/>
    <xf numFmtId="0" fontId="26" fillId="9" borderId="59" xfId="0" applyFont="1" applyFill="1" applyBorder="1" applyAlignment="1">
      <alignment horizontal="center" vertical="center"/>
    </xf>
    <xf numFmtId="0" fontId="26" fillId="9" borderId="60" xfId="0" applyFont="1" applyFill="1" applyBorder="1"/>
    <xf numFmtId="168" fontId="8" fillId="5" borderId="2" xfId="10" applyNumberFormat="1" applyFont="1" applyFill="1" applyBorder="1" applyAlignment="1" applyProtection="1">
      <alignment horizontal="center" vertical="center" wrapText="1"/>
      <protection hidden="1"/>
    </xf>
    <xf numFmtId="9" fontId="8" fillId="4" borderId="2" xfId="10" applyFont="1" applyFill="1" applyBorder="1" applyAlignment="1" applyProtection="1">
      <alignment horizontal="center" vertical="center" wrapText="1"/>
      <protection hidden="1"/>
    </xf>
    <xf numFmtId="168" fontId="8" fillId="4" borderId="2" xfId="10" applyNumberFormat="1" applyFont="1" applyFill="1" applyBorder="1" applyAlignment="1" applyProtection="1">
      <alignment horizontal="center" vertical="center" wrapText="1"/>
      <protection hidden="1"/>
    </xf>
    <xf numFmtId="164" fontId="7" fillId="5" borderId="2" xfId="15" applyFont="1" applyFill="1" applyBorder="1" applyAlignment="1" applyProtection="1">
      <alignment vertical="center"/>
      <protection locked="0"/>
    </xf>
    <xf numFmtId="9" fontId="8" fillId="7" borderId="2" xfId="10" applyFont="1" applyFill="1" applyBorder="1" applyAlignment="1" applyProtection="1">
      <alignment horizontal="center" vertical="center" wrapText="1"/>
      <protection hidden="1"/>
    </xf>
    <xf numFmtId="0" fontId="0" fillId="9" borderId="0" xfId="0" applyFill="1"/>
    <xf numFmtId="0" fontId="0" fillId="19" borderId="0" xfId="0" applyFill="1"/>
    <xf numFmtId="9" fontId="0" fillId="9" borderId="0" xfId="0" applyNumberFormat="1" applyFill="1"/>
    <xf numFmtId="0" fontId="0" fillId="21" borderId="0" xfId="0" applyFill="1"/>
    <xf numFmtId="0" fontId="0" fillId="9" borderId="0" xfId="0" applyFill="1" applyAlignment="1">
      <alignment horizontal="right"/>
    </xf>
    <xf numFmtId="0" fontId="15" fillId="9" borderId="0" xfId="0" applyFont="1" applyFill="1"/>
    <xf numFmtId="9" fontId="0" fillId="9" borderId="2" xfId="0" applyNumberFormat="1" applyFill="1" applyBorder="1"/>
    <xf numFmtId="0" fontId="15" fillId="9" borderId="2" xfId="0" applyFont="1" applyFill="1" applyBorder="1"/>
    <xf numFmtId="0" fontId="0" fillId="9" borderId="2" xfId="0" applyFill="1" applyBorder="1"/>
    <xf numFmtId="9" fontId="0" fillId="9" borderId="2" xfId="0" applyNumberFormat="1" applyFill="1" applyBorder="1" applyAlignment="1">
      <alignment horizontal="right"/>
    </xf>
    <xf numFmtId="0" fontId="0" fillId="9" borderId="2" xfId="0" applyFill="1" applyBorder="1" applyAlignment="1">
      <alignment horizontal="right"/>
    </xf>
    <xf numFmtId="0" fontId="0" fillId="9" borderId="7" xfId="0" applyFill="1" applyBorder="1"/>
    <xf numFmtId="0" fontId="0" fillId="9" borderId="4" xfId="0" applyFill="1" applyBorder="1" applyAlignment="1">
      <alignment horizontal="right"/>
    </xf>
    <xf numFmtId="0" fontId="0" fillId="9" borderId="3" xfId="0" applyFill="1" applyBorder="1" applyAlignment="1">
      <alignment horizontal="right"/>
    </xf>
    <xf numFmtId="0" fontId="0" fillId="9" borderId="8" xfId="0" applyFill="1" applyBorder="1"/>
    <xf numFmtId="0" fontId="33" fillId="9" borderId="0" xfId="0" applyFont="1" applyFill="1"/>
    <xf numFmtId="0" fontId="2" fillId="9" borderId="0" xfId="0" applyFont="1" applyFill="1" applyAlignment="1">
      <alignment horizontal="center"/>
    </xf>
    <xf numFmtId="9" fontId="0" fillId="9" borderId="4" xfId="0" applyNumberFormat="1" applyFill="1" applyBorder="1" applyAlignment="1">
      <alignment horizontal="right"/>
    </xf>
    <xf numFmtId="0" fontId="33" fillId="9" borderId="0" xfId="0" applyFont="1" applyFill="1" applyAlignment="1">
      <alignment horizontal="right" wrapText="1"/>
    </xf>
    <xf numFmtId="0" fontId="15" fillId="3" borderId="2" xfId="0" applyFont="1" applyFill="1" applyBorder="1"/>
    <xf numFmtId="0" fontId="0" fillId="21" borderId="2" xfId="0" applyFill="1" applyBorder="1" applyAlignment="1">
      <alignment wrapText="1"/>
    </xf>
    <xf numFmtId="0" fontId="15" fillId="3" borderId="10" xfId="0" applyFont="1" applyFill="1" applyBorder="1"/>
    <xf numFmtId="0" fontId="0" fillId="21" borderId="10" xfId="0" applyFill="1" applyBorder="1" applyAlignment="1">
      <alignment wrapText="1"/>
    </xf>
    <xf numFmtId="0" fontId="2" fillId="18" borderId="2" xfId="0" applyFont="1" applyFill="1" applyBorder="1" applyAlignment="1">
      <alignment horizontal="center"/>
    </xf>
    <xf numFmtId="0" fontId="0" fillId="21" borderId="2" xfId="0" applyFill="1" applyBorder="1" applyAlignment="1">
      <alignment horizontal="left"/>
    </xf>
    <xf numFmtId="0" fontId="2" fillId="18" borderId="3" xfId="0" applyFont="1" applyFill="1" applyBorder="1" applyAlignment="1">
      <alignment horizontal="center"/>
    </xf>
    <xf numFmtId="0" fontId="15" fillId="18" borderId="7" xfId="0" applyFont="1" applyFill="1" applyBorder="1"/>
    <xf numFmtId="1" fontId="0" fillId="0" borderId="0" xfId="0" applyNumberFormat="1"/>
    <xf numFmtId="0" fontId="2" fillId="23" borderId="0" xfId="0" applyFont="1" applyFill="1"/>
    <xf numFmtId="1" fontId="33" fillId="24" borderId="0" xfId="0" applyNumberFormat="1" applyFont="1" applyFill="1"/>
    <xf numFmtId="1" fontId="33" fillId="12" borderId="0" xfId="0" applyNumberFormat="1" applyFont="1" applyFill="1"/>
    <xf numFmtId="1" fontId="0" fillId="12" borderId="0" xfId="0" applyNumberFormat="1" applyFill="1"/>
    <xf numFmtId="1" fontId="0" fillId="7" borderId="0" xfId="0" applyNumberFormat="1" applyFill="1"/>
    <xf numFmtId="1" fontId="0" fillId="19" borderId="0" xfId="0" applyNumberFormat="1" applyFill="1"/>
    <xf numFmtId="1" fontId="0" fillId="25" borderId="0" xfId="0" applyNumberFormat="1" applyFill="1"/>
    <xf numFmtId="0" fontId="33" fillId="0" borderId="0" xfId="0" applyFont="1"/>
    <xf numFmtId="1" fontId="33" fillId="26" borderId="0" xfId="0" applyNumberFormat="1" applyFont="1" applyFill="1"/>
    <xf numFmtId="1" fontId="33" fillId="27" borderId="0" xfId="0" applyNumberFormat="1" applyFont="1" applyFill="1"/>
    <xf numFmtId="1" fontId="0" fillId="27" borderId="0" xfId="0" applyNumberFormat="1" applyFill="1"/>
    <xf numFmtId="1" fontId="0" fillId="28" borderId="0" xfId="0" applyNumberFormat="1" applyFill="1"/>
    <xf numFmtId="1" fontId="0" fillId="29" borderId="0" xfId="0" applyNumberFormat="1" applyFill="1"/>
    <xf numFmtId="1" fontId="0" fillId="30" borderId="0" xfId="0" applyNumberFormat="1" applyFill="1"/>
    <xf numFmtId="1" fontId="33" fillId="0" borderId="0" xfId="0" applyNumberFormat="1" applyFont="1"/>
    <xf numFmtId="1" fontId="33" fillId="31" borderId="0" xfId="0" applyNumberFormat="1" applyFont="1" applyFill="1"/>
    <xf numFmtId="1" fontId="33" fillId="32" borderId="0" xfId="0" applyNumberFormat="1" applyFont="1" applyFill="1"/>
    <xf numFmtId="1" fontId="0" fillId="32" borderId="0" xfId="0" applyNumberFormat="1" applyFill="1"/>
    <xf numFmtId="1" fontId="0" fillId="14" borderId="0" xfId="0" applyNumberFormat="1" applyFill="1"/>
    <xf numFmtId="1" fontId="0" fillId="33" borderId="0" xfId="0" applyNumberFormat="1" applyFill="1"/>
    <xf numFmtId="1" fontId="0" fillId="34" borderId="0" xfId="0" applyNumberFormat="1" applyFill="1"/>
    <xf numFmtId="1" fontId="33" fillId="35" borderId="0" xfId="0" applyNumberFormat="1" applyFont="1" applyFill="1"/>
    <xf numFmtId="1" fontId="33" fillId="13" borderId="0" xfId="0" applyNumberFormat="1" applyFont="1" applyFill="1"/>
    <xf numFmtId="1" fontId="0" fillId="13" borderId="0" xfId="0" applyNumberFormat="1" applyFill="1"/>
    <xf numFmtId="1" fontId="0" fillId="36" borderId="0" xfId="0" applyNumberFormat="1" applyFill="1"/>
    <xf numFmtId="1" fontId="0" fillId="21" borderId="0" xfId="0" applyNumberFormat="1" applyFill="1"/>
    <xf numFmtId="1" fontId="0" fillId="37" borderId="0" xfId="0" applyNumberFormat="1" applyFill="1"/>
    <xf numFmtId="1" fontId="33" fillId="38" borderId="0" xfId="0" applyNumberFormat="1" applyFont="1" applyFill="1"/>
    <xf numFmtId="1" fontId="33" fillId="39" borderId="0" xfId="0" applyNumberFormat="1" applyFont="1" applyFill="1"/>
    <xf numFmtId="1" fontId="0" fillId="39" borderId="0" xfId="0" applyNumberFormat="1" applyFill="1"/>
    <xf numFmtId="1" fontId="0" fillId="40" borderId="0" xfId="0" applyNumberFormat="1" applyFill="1"/>
    <xf numFmtId="1" fontId="0" fillId="20" borderId="0" xfId="0" applyNumberFormat="1" applyFill="1"/>
    <xf numFmtId="1" fontId="0" fillId="15" borderId="0" xfId="0" applyNumberFormat="1" applyFill="1"/>
    <xf numFmtId="1" fontId="33" fillId="41" borderId="0" xfId="0" applyNumberFormat="1" applyFont="1" applyFill="1"/>
    <xf numFmtId="1" fontId="33" fillId="42" borderId="0" xfId="0" applyNumberFormat="1" applyFont="1" applyFill="1"/>
    <xf numFmtId="1" fontId="0" fillId="42" borderId="0" xfId="0" applyNumberFormat="1" applyFill="1"/>
    <xf numFmtId="1" fontId="0" fillId="43" borderId="0" xfId="0" applyNumberFormat="1" applyFill="1"/>
    <xf numFmtId="1" fontId="0" fillId="44" borderId="0" xfId="0" applyNumberFormat="1" applyFill="1"/>
    <xf numFmtId="1" fontId="0" fillId="45" borderId="0" xfId="0" applyNumberFormat="1" applyFill="1"/>
    <xf numFmtId="0" fontId="8" fillId="7" borderId="16" xfId="13" applyFont="1" applyFill="1" applyBorder="1" applyAlignment="1" applyProtection="1">
      <alignment horizontal="center" vertical="center" wrapText="1"/>
      <protection hidden="1"/>
    </xf>
    <xf numFmtId="0" fontId="33" fillId="0" borderId="0" xfId="13" applyFont="1" applyAlignment="1" applyProtection="1">
      <alignment horizontal="left" vertical="center" wrapText="1"/>
      <protection hidden="1"/>
    </xf>
    <xf numFmtId="0" fontId="0" fillId="36" borderId="0" xfId="0" applyFill="1"/>
    <xf numFmtId="10" fontId="15" fillId="19" borderId="2" xfId="10" applyNumberFormat="1" applyFont="1" applyFill="1" applyBorder="1"/>
    <xf numFmtId="10" fontId="0" fillId="19" borderId="10" xfId="10" applyNumberFormat="1" applyFont="1" applyFill="1" applyBorder="1" applyAlignment="1">
      <alignment horizontal="right" wrapText="1"/>
    </xf>
    <xf numFmtId="10" fontId="0" fillId="19" borderId="2" xfId="10" applyNumberFormat="1" applyFont="1" applyFill="1" applyBorder="1" applyAlignment="1">
      <alignment horizontal="right" wrapText="1"/>
    </xf>
    <xf numFmtId="10" fontId="0" fillId="19" borderId="2" xfId="0" applyNumberFormat="1" applyFill="1" applyBorder="1"/>
    <xf numFmtId="10" fontId="8" fillId="5" borderId="2" xfId="10" applyNumberFormat="1" applyFont="1" applyFill="1" applyBorder="1" applyAlignment="1" applyProtection="1">
      <alignment horizontal="center" vertical="center" wrapText="1"/>
      <protection hidden="1"/>
    </xf>
    <xf numFmtId="0" fontId="7" fillId="3" borderId="3" xfId="13" applyFont="1" applyFill="1" applyBorder="1" applyAlignment="1" applyProtection="1">
      <alignment horizontal="right" vertical="center" wrapText="1"/>
      <protection hidden="1"/>
    </xf>
    <xf numFmtId="1" fontId="8" fillId="6" borderId="2" xfId="13" applyNumberFormat="1" applyFont="1" applyFill="1" applyBorder="1" applyAlignment="1" applyProtection="1">
      <alignment horizontal="center" vertical="center" wrapText="1"/>
      <protection locked="0"/>
    </xf>
    <xf numFmtId="0" fontId="22" fillId="9" borderId="0" xfId="13" applyFont="1" applyFill="1" applyAlignment="1">
      <alignment vertical="top" wrapText="1"/>
    </xf>
    <xf numFmtId="10" fontId="0" fillId="0" borderId="0" xfId="0" applyNumberFormat="1"/>
    <xf numFmtId="0" fontId="0" fillId="46" borderId="0" xfId="0" applyFill="1"/>
    <xf numFmtId="164" fontId="12" fillId="47" borderId="61" xfId="0" applyNumberFormat="1" applyFont="1" applyFill="1" applyBorder="1" applyAlignment="1">
      <alignment vertical="center"/>
    </xf>
    <xf numFmtId="10" fontId="10" fillId="47" borderId="61" xfId="0" applyNumberFormat="1" applyFont="1" applyFill="1" applyBorder="1" applyAlignment="1">
      <alignment vertical="center"/>
    </xf>
    <xf numFmtId="1" fontId="8" fillId="6" borderId="2" xfId="10" applyNumberFormat="1" applyFont="1" applyFill="1" applyBorder="1" applyAlignment="1" applyProtection="1">
      <alignment horizontal="center" vertical="center" wrapText="1"/>
      <protection hidden="1"/>
    </xf>
    <xf numFmtId="0" fontId="31" fillId="6" borderId="2" xfId="13" applyFont="1" applyFill="1" applyBorder="1" applyAlignment="1" applyProtection="1">
      <alignment horizontal="center" vertical="center" wrapText="1"/>
      <protection hidden="1"/>
    </xf>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7" fillId="3" borderId="8" xfId="13" applyFont="1" applyFill="1" applyBorder="1" applyAlignment="1" applyProtection="1">
      <alignment horizontal="center" vertical="center" wrapText="1"/>
      <protection hidden="1"/>
    </xf>
    <xf numFmtId="0" fontId="8" fillId="3" borderId="7" xfId="13" applyFont="1" applyFill="1" applyBorder="1" applyAlignment="1">
      <alignment horizontal="left" vertical="center"/>
    </xf>
    <xf numFmtId="0" fontId="8" fillId="3" borderId="4" xfId="13" applyFont="1" applyFill="1" applyBorder="1" applyAlignment="1">
      <alignment horizontal="left" vertical="center"/>
    </xf>
    <xf numFmtId="0" fontId="8" fillId="3" borderId="3" xfId="13" applyFont="1" applyFill="1" applyBorder="1" applyAlignment="1">
      <alignment horizontal="left" vertical="center"/>
    </xf>
    <xf numFmtId="0" fontId="8" fillId="3" borderId="7" xfId="13" applyFont="1" applyFill="1" applyBorder="1" applyAlignment="1" applyProtection="1">
      <alignment horizontal="left" vertical="center" wrapText="1"/>
      <protection hidden="1"/>
    </xf>
    <xf numFmtId="0" fontId="8" fillId="3" borderId="4" xfId="13" applyFont="1" applyFill="1" applyBorder="1" applyAlignment="1" applyProtection="1">
      <alignment horizontal="left" vertical="center" wrapText="1"/>
      <protection hidden="1"/>
    </xf>
    <xf numFmtId="0" fontId="8" fillId="3" borderId="3" xfId="13" applyFont="1" applyFill="1" applyBorder="1" applyAlignment="1" applyProtection="1">
      <alignment horizontal="left" vertical="center" wrapText="1"/>
      <protection hidden="1"/>
    </xf>
    <xf numFmtId="0" fontId="7" fillId="3" borderId="13" xfId="13" applyFont="1" applyFill="1" applyBorder="1" applyAlignment="1">
      <alignment horizontal="center" vertical="center" wrapText="1"/>
    </xf>
    <xf numFmtId="0" fontId="7" fillId="3" borderId="14" xfId="13" applyFont="1" applyFill="1" applyBorder="1" applyAlignment="1">
      <alignment horizontal="center" vertical="center" wrapText="1"/>
    </xf>
    <xf numFmtId="0" fontId="15" fillId="7" borderId="0" xfId="0" applyFont="1" applyFill="1" applyAlignment="1">
      <alignment horizontal="left" wrapText="1"/>
    </xf>
    <xf numFmtId="0" fontId="18" fillId="12" borderId="0" xfId="0" applyFont="1" applyFill="1" applyAlignment="1">
      <alignment horizontal="lef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13" borderId="0" xfId="0" applyFont="1" applyFill="1" applyAlignment="1">
      <alignment horizontal="left"/>
    </xf>
    <xf numFmtId="0" fontId="20" fillId="14" borderId="0" xfId="0" applyFont="1" applyFill="1" applyAlignment="1">
      <alignment horizontal="left"/>
    </xf>
    <xf numFmtId="0" fontId="20" fillId="20" borderId="0" xfId="0" applyFont="1" applyFill="1" applyAlignment="1">
      <alignment horizontal="left"/>
    </xf>
    <xf numFmtId="0" fontId="0" fillId="0" borderId="0" xfId="0" applyAlignment="1">
      <alignment horizontal="left" wrapText="1"/>
    </xf>
    <xf numFmtId="0" fontId="0" fillId="0" borderId="21" xfId="0" applyBorder="1" applyAlignment="1">
      <alignment horizontal="left" wrapText="1"/>
    </xf>
    <xf numFmtId="0" fontId="0" fillId="9" borderId="0" xfId="0" applyFill="1"/>
    <xf numFmtId="0" fontId="0" fillId="9" borderId="0" xfId="0" applyFill="1" applyAlignment="1">
      <alignment horizontal="left"/>
    </xf>
    <xf numFmtId="0" fontId="2" fillId="18" borderId="2" xfId="0" applyFont="1" applyFill="1" applyBorder="1" applyAlignment="1">
      <alignment horizontal="center"/>
    </xf>
    <xf numFmtId="0" fontId="2" fillId="18" borderId="2" xfId="0" applyFont="1" applyFill="1" applyBorder="1" applyAlignment="1">
      <alignment horizontal="right"/>
    </xf>
    <xf numFmtId="0" fontId="15" fillId="22" borderId="7" xfId="0" applyFont="1" applyFill="1" applyBorder="1"/>
    <xf numFmtId="0" fontId="15" fillId="22" borderId="3" xfId="0" applyFont="1" applyFill="1" applyBorder="1"/>
    <xf numFmtId="0" fontId="22" fillId="17" borderId="31" xfId="2" applyFont="1" applyFill="1" applyBorder="1" applyAlignment="1" applyProtection="1">
      <alignment wrapText="1"/>
      <protection hidden="1"/>
    </xf>
    <xf numFmtId="0" fontId="22" fillId="17" borderId="32" xfId="2" applyFont="1" applyFill="1" applyBorder="1" applyAlignment="1" applyProtection="1">
      <alignment wrapText="1"/>
      <protection hidden="1"/>
    </xf>
    <xf numFmtId="0" fontId="22" fillId="17" borderId="33" xfId="2" applyFont="1" applyFill="1" applyBorder="1" applyAlignment="1" applyProtection="1">
      <alignment wrapText="1"/>
      <protection hidden="1"/>
    </xf>
    <xf numFmtId="0" fontId="24" fillId="0" borderId="7"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wrapText="1"/>
    </xf>
    <xf numFmtId="0" fontId="3" fillId="15" borderId="0" xfId="2" applyFill="1" applyAlignment="1" applyProtection="1">
      <alignment horizontal="left" vertical="top" wrapText="1"/>
      <protection hidden="1"/>
    </xf>
    <xf numFmtId="0" fontId="7" fillId="9" borderId="26" xfId="2" applyFont="1" applyFill="1" applyBorder="1" applyAlignment="1" applyProtection="1">
      <alignment horizontal="center"/>
      <protection hidden="1"/>
    </xf>
    <xf numFmtId="0" fontId="7" fillId="9" borderId="27" xfId="2" applyFont="1" applyFill="1" applyBorder="1" applyAlignment="1" applyProtection="1">
      <alignment horizontal="center"/>
      <protection hidden="1"/>
    </xf>
    <xf numFmtId="0" fontId="7" fillId="9" borderId="28" xfId="2" applyFont="1" applyFill="1" applyBorder="1" applyAlignment="1" applyProtection="1">
      <alignment horizontal="center"/>
      <protection hidden="1"/>
    </xf>
    <xf numFmtId="0" fontId="22" fillId="15" borderId="29" xfId="2" applyFont="1" applyFill="1" applyBorder="1" applyProtection="1">
      <protection hidden="1"/>
    </xf>
    <xf numFmtId="0" fontId="22" fillId="15" borderId="4" xfId="2" applyFont="1" applyFill="1" applyBorder="1" applyProtection="1">
      <protection hidden="1"/>
    </xf>
    <xf numFmtId="0" fontId="22" fillId="15" borderId="30" xfId="2" applyFont="1" applyFill="1" applyBorder="1" applyProtection="1">
      <protection hidden="1"/>
    </xf>
    <xf numFmtId="0" fontId="23" fillId="6" borderId="29" xfId="2" applyFont="1" applyFill="1" applyBorder="1" applyProtection="1">
      <protection hidden="1"/>
    </xf>
    <xf numFmtId="0" fontId="23" fillId="6" borderId="4" xfId="2" applyFont="1" applyFill="1" applyBorder="1" applyProtection="1">
      <protection hidden="1"/>
    </xf>
    <xf numFmtId="0" fontId="23" fillId="6" borderId="30" xfId="2" applyFont="1" applyFill="1" applyBorder="1" applyProtection="1">
      <protection hidden="1"/>
    </xf>
    <xf numFmtId="0" fontId="23" fillId="7" borderId="29" xfId="2" applyFont="1" applyFill="1" applyBorder="1" applyAlignment="1" applyProtection="1">
      <alignment wrapText="1"/>
      <protection hidden="1"/>
    </xf>
    <xf numFmtId="0" fontId="23" fillId="7" borderId="4" xfId="2" applyFont="1" applyFill="1" applyBorder="1" applyAlignment="1" applyProtection="1">
      <alignment wrapText="1"/>
      <protection hidden="1"/>
    </xf>
    <xf numFmtId="0" fontId="23" fillId="7" borderId="30" xfId="2" applyFont="1" applyFill="1" applyBorder="1" applyAlignment="1" applyProtection="1">
      <alignment wrapText="1"/>
      <protection hidden="1"/>
    </xf>
    <xf numFmtId="0" fontId="23" fillId="16" borderId="29" xfId="2" applyFont="1" applyFill="1" applyBorder="1" applyAlignment="1" applyProtection="1">
      <alignment wrapText="1"/>
      <protection hidden="1"/>
    </xf>
    <xf numFmtId="0" fontId="23" fillId="16" borderId="4" xfId="2" applyFont="1" applyFill="1" applyBorder="1" applyAlignment="1" applyProtection="1">
      <alignment wrapText="1"/>
      <protection hidden="1"/>
    </xf>
    <xf numFmtId="0" fontId="23" fillId="16" borderId="30" xfId="2" applyFont="1" applyFill="1" applyBorder="1" applyAlignment="1" applyProtection="1">
      <alignment wrapText="1"/>
      <protection hidden="1"/>
    </xf>
    <xf numFmtId="0" fontId="26" fillId="15" borderId="38" xfId="0" applyFont="1" applyFill="1" applyBorder="1" applyAlignment="1">
      <alignment vertical="center" wrapText="1"/>
    </xf>
    <xf numFmtId="0" fontId="28" fillId="16" borderId="48" xfId="0" applyFont="1" applyFill="1" applyBorder="1" applyAlignment="1">
      <alignment horizontal="center" vertical="center"/>
    </xf>
    <xf numFmtId="0" fontId="28" fillId="16" borderId="49" xfId="0" applyFont="1" applyFill="1" applyBorder="1" applyAlignment="1">
      <alignment horizontal="center" vertical="center"/>
    </xf>
    <xf numFmtId="0" fontId="26" fillId="9" borderId="50" xfId="0" applyFont="1" applyFill="1" applyBorder="1" applyAlignment="1">
      <alignment horizontal="center" vertical="center"/>
    </xf>
    <xf numFmtId="0" fontId="26" fillId="9" borderId="0" xfId="0" applyFont="1" applyFill="1" applyAlignment="1">
      <alignment horizontal="center" vertical="center"/>
    </xf>
    <xf numFmtId="0" fontId="26" fillId="9" borderId="54" xfId="0" applyFont="1" applyFill="1" applyBorder="1" applyAlignment="1">
      <alignment horizontal="center" vertical="center"/>
    </xf>
    <xf numFmtId="0" fontId="26" fillId="9" borderId="52" xfId="0" applyFont="1" applyFill="1" applyBorder="1" applyAlignment="1">
      <alignment horizontal="center" vertical="center"/>
    </xf>
    <xf numFmtId="0" fontId="26" fillId="9" borderId="55" xfId="0" applyFont="1" applyFill="1" applyBorder="1" applyAlignment="1">
      <alignment horizontal="center" vertical="center"/>
    </xf>
    <xf numFmtId="0" fontId="26" fillId="9" borderId="56" xfId="0" applyFont="1" applyFill="1" applyBorder="1" applyAlignment="1">
      <alignment horizontal="center" vertical="center"/>
    </xf>
    <xf numFmtId="0" fontId="26" fillId="9" borderId="57" xfId="0" applyFont="1" applyFill="1" applyBorder="1" applyAlignment="1">
      <alignment horizontal="center" vertical="center"/>
    </xf>
    <xf numFmtId="0" fontId="26" fillId="9" borderId="58" xfId="0" applyFont="1" applyFill="1" applyBorder="1" applyAlignment="1">
      <alignment horizontal="center" vertical="center"/>
    </xf>
    <xf numFmtId="0" fontId="28" fillId="16" borderId="41" xfId="0" applyFont="1" applyFill="1" applyBorder="1" applyAlignment="1">
      <alignment horizontal="center" vertical="center"/>
    </xf>
    <xf numFmtId="0" fontId="28" fillId="16" borderId="39" xfId="0" applyFont="1" applyFill="1" applyBorder="1" applyAlignment="1">
      <alignment horizontal="center" vertical="center"/>
    </xf>
    <xf numFmtId="0" fontId="26" fillId="15" borderId="0" xfId="0" applyFont="1" applyFill="1" applyAlignment="1">
      <alignment vertical="center" wrapText="1"/>
    </xf>
    <xf numFmtId="0" fontId="28" fillId="16" borderId="43" xfId="0" applyFont="1" applyFill="1" applyBorder="1" applyAlignment="1">
      <alignment horizontal="center" vertical="center" wrapText="1"/>
    </xf>
    <xf numFmtId="0" fontId="28" fillId="16" borderId="44" xfId="0" applyFont="1" applyFill="1" applyBorder="1" applyAlignment="1">
      <alignment horizontal="center" vertical="center" wrapText="1"/>
    </xf>
    <xf numFmtId="0" fontId="28" fillId="16" borderId="45" xfId="0" applyFont="1" applyFill="1" applyBorder="1" applyAlignment="1">
      <alignment horizontal="center" vertical="center" wrapText="1"/>
    </xf>
    <xf numFmtId="0" fontId="28" fillId="16" borderId="46" xfId="0" applyFont="1" applyFill="1" applyBorder="1" applyAlignment="1">
      <alignment horizontal="center" vertical="center" wrapText="1"/>
    </xf>
  </cellXfs>
  <cellStyles count="32">
    <cellStyle name="Check Cell" xfId="1" builtinId="23"/>
    <cellStyle name="Comma" xfId="9" builtinId="3"/>
    <cellStyle name="Comma 2" xfId="4" xr:uid="{00000000-0005-0000-0000-000002000000}"/>
    <cellStyle name="Comma 2 2" xfId="15" xr:uid="{00000000-0005-0000-0000-000003000000}"/>
    <cellStyle name="Comma 3" xfId="5" xr:uid="{00000000-0005-0000-0000-000004000000}"/>
    <cellStyle name="Followed Hyperlink" xfId="25" builtinId="9" hidden="1"/>
    <cellStyle name="Followed Hyperlink" xfId="29" builtinId="9" hidden="1"/>
    <cellStyle name="Followed Hyperlink" xfId="23" builtinId="9" hidden="1"/>
    <cellStyle name="Followed Hyperlink" xfId="31" builtinId="9" hidden="1"/>
    <cellStyle name="Followed Hyperlink" xfId="27" builtinId="9" hidden="1"/>
    <cellStyle name="Followed Hyperlink" xfId="21" builtinId="9" hidden="1"/>
    <cellStyle name="Followed Hyperlink" xfId="17" builtinId="9" hidden="1"/>
    <cellStyle name="Followed Hyperlink" xfId="19" builtinId="9" hidden="1"/>
    <cellStyle name="Followed Hyperlink" xfId="12" builtinId="9" hidden="1"/>
    <cellStyle name="Hyperlink" xfId="11"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Normal" xfId="0" builtinId="0"/>
    <cellStyle name="Normal 2" xfId="2" xr:uid="{00000000-0005-0000-0000-000018000000}"/>
    <cellStyle name="Normal 3" xfId="6" xr:uid="{00000000-0005-0000-0000-000019000000}"/>
    <cellStyle name="Normal 4" xfId="8" xr:uid="{00000000-0005-0000-0000-00001A000000}"/>
    <cellStyle name="Normal 4 2" xfId="13" xr:uid="{00000000-0005-0000-0000-00001B000000}"/>
    <cellStyle name="Normal 5" xfId="7" xr:uid="{00000000-0005-0000-0000-00001C000000}"/>
    <cellStyle name="Percent" xfId="10" builtinId="5"/>
    <cellStyle name="Percent 2" xfId="3" xr:uid="{00000000-0005-0000-0000-00001E000000}"/>
    <cellStyle name="Percent 2 2" xfId="14" xr:uid="{00000000-0005-0000-0000-00001F000000}"/>
  </cellStyles>
  <dxfs count="11">
    <dxf>
      <fill>
        <patternFill>
          <bgColor rgb="FFFFC7CE"/>
        </patternFill>
      </fill>
    </dxf>
    <dxf>
      <fill>
        <patternFill>
          <bgColor theme="4" tint="0.59996337778862885"/>
        </patternFill>
      </fill>
    </dxf>
    <dxf>
      <fill>
        <patternFill>
          <bgColor rgb="FFFFC7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6" tint="0.59996337778862885"/>
        </patternFill>
      </fill>
    </dxf>
    <dxf>
      <font>
        <strike val="0"/>
        <color theme="0"/>
      </font>
      <border>
        <left/>
        <right/>
        <top/>
        <bottom/>
      </border>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Radio" firstButton="1" fmlaLink="$F$9"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fmlaLink="$F$9" lockText="1" noThreeD="1"/>
</file>

<file path=xl/ctrlProps/ctrlProp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355112</xdr:colOff>
      <xdr:row>0</xdr:row>
      <xdr:rowOff>47627</xdr:rowOff>
    </xdr:from>
    <xdr:to>
      <xdr:col>16</xdr:col>
      <xdr:colOff>1084634</xdr:colOff>
      <xdr:row>2</xdr:row>
      <xdr:rowOff>123825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3562" y="47627"/>
          <a:ext cx="729522" cy="1063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6</xdr:row>
          <xdr:rowOff>152400</xdr:rowOff>
        </xdr:from>
        <xdr:to>
          <xdr:col>3</xdr:col>
          <xdr:colOff>647700</xdr:colOff>
          <xdr:row>8</xdr:row>
          <xdr:rowOff>76200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9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133350</xdr:rowOff>
        </xdr:from>
        <xdr:to>
          <xdr:col>4</xdr:col>
          <xdr:colOff>342900</xdr:colOff>
          <xdr:row>9</xdr:row>
          <xdr:rowOff>38100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9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7</xdr:row>
          <xdr:rowOff>152400</xdr:rowOff>
        </xdr:from>
        <xdr:to>
          <xdr:col>3</xdr:col>
          <xdr:colOff>685800</xdr:colOff>
          <xdr:row>9</xdr:row>
          <xdr:rowOff>57150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A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xdr:row>
          <xdr:rowOff>152400</xdr:rowOff>
        </xdr:from>
        <xdr:to>
          <xdr:col>4</xdr:col>
          <xdr:colOff>114300</xdr:colOff>
          <xdr:row>10</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A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Arbol entero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limateregistry-my.sharepoint.com/Public/Policy/Grassland/GrassTool/v2.0d/DRAFT_Climate_Action_Reserve_GrassTool_Beta_v2.0d_(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nputs"/>
      <sheetName val="Calculations"/>
      <sheetName val="Report"/>
      <sheetName val="EF Summary"/>
      <sheetName val="Constants"/>
      <sheetName val="MLRAs"/>
      <sheetName val="Counties"/>
      <sheetName val="Baseline EFs"/>
      <sheetName val="Project EFs"/>
      <sheetName val="Grazing"/>
      <sheetName val="eGRID"/>
      <sheetName val="DFσ"/>
    </sheetNames>
    <sheetDataSet>
      <sheetData sheetId="0"/>
      <sheetData sheetId="1" refreshError="1"/>
      <sheetData sheetId="2" refreshError="1"/>
      <sheetData sheetId="3" refreshError="1"/>
      <sheetData sheetId="4">
        <row r="8">
          <cell r="A8" t="str">
            <v>Year 1-10</v>
          </cell>
          <cell r="D8">
            <v>0</v>
          </cell>
          <cell r="F8">
            <v>0</v>
          </cell>
          <cell r="H8">
            <v>0</v>
          </cell>
          <cell r="J8">
            <v>0</v>
          </cell>
          <cell r="L8">
            <v>0</v>
          </cell>
          <cell r="N8">
            <v>0</v>
          </cell>
          <cell r="P8">
            <v>0</v>
          </cell>
          <cell r="R8">
            <v>0</v>
          </cell>
          <cell r="T8">
            <v>0</v>
          </cell>
          <cell r="V8">
            <v>0</v>
          </cell>
        </row>
        <row r="9">
          <cell r="A9" t="str">
            <v>Year 11-20</v>
          </cell>
          <cell r="D9">
            <v>0</v>
          </cell>
          <cell r="F9">
            <v>0</v>
          </cell>
          <cell r="H9">
            <v>0</v>
          </cell>
          <cell r="J9">
            <v>0</v>
          </cell>
          <cell r="L9">
            <v>0</v>
          </cell>
          <cell r="N9">
            <v>0</v>
          </cell>
          <cell r="P9">
            <v>0</v>
          </cell>
          <cell r="R9">
            <v>0</v>
          </cell>
          <cell r="T9">
            <v>0</v>
          </cell>
          <cell r="V9">
            <v>0</v>
          </cell>
        </row>
        <row r="10">
          <cell r="A10" t="str">
            <v>Year 21-30</v>
          </cell>
          <cell r="D10">
            <v>0</v>
          </cell>
          <cell r="F10">
            <v>0</v>
          </cell>
          <cell r="H10">
            <v>0</v>
          </cell>
          <cell r="J10">
            <v>0</v>
          </cell>
          <cell r="L10">
            <v>0</v>
          </cell>
          <cell r="N10">
            <v>0</v>
          </cell>
          <cell r="P10">
            <v>0</v>
          </cell>
          <cell r="R10">
            <v>0</v>
          </cell>
          <cell r="T10">
            <v>0</v>
          </cell>
          <cell r="V10">
            <v>0</v>
          </cell>
        </row>
        <row r="11">
          <cell r="A11" t="str">
            <v>Year 31-40</v>
          </cell>
          <cell r="D11">
            <v>0</v>
          </cell>
          <cell r="F11">
            <v>0</v>
          </cell>
          <cell r="H11">
            <v>0</v>
          </cell>
          <cell r="J11">
            <v>0</v>
          </cell>
          <cell r="L11">
            <v>0</v>
          </cell>
          <cell r="N11">
            <v>0</v>
          </cell>
          <cell r="P11">
            <v>0</v>
          </cell>
          <cell r="R11">
            <v>0</v>
          </cell>
          <cell r="T11">
            <v>0</v>
          </cell>
          <cell r="V11">
            <v>0</v>
          </cell>
        </row>
        <row r="12">
          <cell r="A12" t="str">
            <v>Year 41-50</v>
          </cell>
          <cell r="D12">
            <v>0</v>
          </cell>
          <cell r="F12">
            <v>0</v>
          </cell>
          <cell r="H12">
            <v>0</v>
          </cell>
          <cell r="J12">
            <v>0</v>
          </cell>
          <cell r="L12">
            <v>0</v>
          </cell>
          <cell r="N12">
            <v>0</v>
          </cell>
          <cell r="P12">
            <v>0</v>
          </cell>
          <cell r="R12">
            <v>0</v>
          </cell>
          <cell r="T12">
            <v>0</v>
          </cell>
          <cell r="V12">
            <v>0</v>
          </cell>
        </row>
        <row r="14">
          <cell r="A14" t="str">
            <v>Year 1-10</v>
          </cell>
          <cell r="D14">
            <v>0</v>
          </cell>
          <cell r="F14">
            <v>0</v>
          </cell>
          <cell r="H14">
            <v>0</v>
          </cell>
          <cell r="J14">
            <v>0</v>
          </cell>
          <cell r="L14">
            <v>0</v>
          </cell>
          <cell r="N14">
            <v>0</v>
          </cell>
          <cell r="P14">
            <v>0</v>
          </cell>
          <cell r="R14">
            <v>0</v>
          </cell>
          <cell r="T14">
            <v>0</v>
          </cell>
          <cell r="V14">
            <v>0</v>
          </cell>
        </row>
        <row r="15">
          <cell r="A15" t="str">
            <v>Year 11-20</v>
          </cell>
          <cell r="D15">
            <v>0</v>
          </cell>
          <cell r="F15">
            <v>0</v>
          </cell>
          <cell r="H15">
            <v>0</v>
          </cell>
          <cell r="J15">
            <v>0</v>
          </cell>
          <cell r="L15">
            <v>0</v>
          </cell>
          <cell r="N15">
            <v>0</v>
          </cell>
          <cell r="P15">
            <v>0</v>
          </cell>
          <cell r="R15">
            <v>0</v>
          </cell>
          <cell r="T15">
            <v>0</v>
          </cell>
          <cell r="V15">
            <v>0</v>
          </cell>
        </row>
        <row r="16">
          <cell r="A16" t="str">
            <v>Year 21-30</v>
          </cell>
          <cell r="D16">
            <v>0</v>
          </cell>
          <cell r="F16">
            <v>0</v>
          </cell>
          <cell r="H16">
            <v>0</v>
          </cell>
          <cell r="J16">
            <v>0</v>
          </cell>
          <cell r="L16">
            <v>0</v>
          </cell>
          <cell r="N16">
            <v>0</v>
          </cell>
          <cell r="P16">
            <v>0</v>
          </cell>
          <cell r="R16">
            <v>0</v>
          </cell>
          <cell r="T16">
            <v>0</v>
          </cell>
          <cell r="V16">
            <v>0</v>
          </cell>
        </row>
        <row r="17">
          <cell r="A17" t="str">
            <v>Year 31-40</v>
          </cell>
          <cell r="D17">
            <v>0</v>
          </cell>
          <cell r="F17">
            <v>0</v>
          </cell>
          <cell r="H17">
            <v>0</v>
          </cell>
          <cell r="J17">
            <v>0</v>
          </cell>
          <cell r="L17">
            <v>0</v>
          </cell>
          <cell r="N17">
            <v>0</v>
          </cell>
          <cell r="P17">
            <v>0</v>
          </cell>
          <cell r="R17">
            <v>0</v>
          </cell>
          <cell r="T17">
            <v>0</v>
          </cell>
          <cell r="V17">
            <v>0</v>
          </cell>
        </row>
        <row r="18">
          <cell r="A18" t="str">
            <v>Year 41-50</v>
          </cell>
          <cell r="D18">
            <v>0</v>
          </cell>
          <cell r="F18">
            <v>0</v>
          </cell>
          <cell r="H18">
            <v>0</v>
          </cell>
          <cell r="J18">
            <v>0</v>
          </cell>
          <cell r="L18">
            <v>0</v>
          </cell>
          <cell r="N18">
            <v>0</v>
          </cell>
          <cell r="P18">
            <v>0</v>
          </cell>
          <cell r="R18">
            <v>0</v>
          </cell>
          <cell r="T18">
            <v>0</v>
          </cell>
          <cell r="V18">
            <v>0</v>
          </cell>
        </row>
        <row r="24">
          <cell r="A24" t="str">
            <v>Year 1-10</v>
          </cell>
          <cell r="D24">
            <v>0</v>
          </cell>
          <cell r="F24">
            <v>0</v>
          </cell>
          <cell r="H24">
            <v>0</v>
          </cell>
          <cell r="J24">
            <v>0</v>
          </cell>
          <cell r="L24">
            <v>0</v>
          </cell>
          <cell r="N24">
            <v>0</v>
          </cell>
          <cell r="P24">
            <v>0</v>
          </cell>
          <cell r="R24">
            <v>0</v>
          </cell>
          <cell r="T24">
            <v>0</v>
          </cell>
          <cell r="V24">
            <v>0</v>
          </cell>
        </row>
        <row r="25">
          <cell r="A25" t="str">
            <v>Year 11-20</v>
          </cell>
          <cell r="D25">
            <v>0</v>
          </cell>
          <cell r="F25">
            <v>0</v>
          </cell>
          <cell r="H25">
            <v>0</v>
          </cell>
          <cell r="J25">
            <v>0</v>
          </cell>
          <cell r="L25">
            <v>0</v>
          </cell>
          <cell r="N25">
            <v>0</v>
          </cell>
          <cell r="P25">
            <v>0</v>
          </cell>
          <cell r="R25">
            <v>0</v>
          </cell>
          <cell r="T25">
            <v>0</v>
          </cell>
          <cell r="V25">
            <v>0</v>
          </cell>
        </row>
        <row r="26">
          <cell r="A26" t="str">
            <v>Year 21-30</v>
          </cell>
          <cell r="D26">
            <v>0</v>
          </cell>
          <cell r="F26">
            <v>0</v>
          </cell>
          <cell r="H26">
            <v>0</v>
          </cell>
          <cell r="J26">
            <v>0</v>
          </cell>
          <cell r="L26">
            <v>0</v>
          </cell>
          <cell r="N26">
            <v>0</v>
          </cell>
          <cell r="P26">
            <v>0</v>
          </cell>
          <cell r="R26">
            <v>0</v>
          </cell>
          <cell r="T26">
            <v>0</v>
          </cell>
          <cell r="V26">
            <v>0</v>
          </cell>
        </row>
        <row r="27">
          <cell r="A27" t="str">
            <v>Year 31-40</v>
          </cell>
          <cell r="D27">
            <v>0</v>
          </cell>
          <cell r="F27">
            <v>0</v>
          </cell>
          <cell r="H27">
            <v>0</v>
          </cell>
          <cell r="J27">
            <v>0</v>
          </cell>
          <cell r="L27">
            <v>0</v>
          </cell>
          <cell r="N27">
            <v>0</v>
          </cell>
          <cell r="P27">
            <v>0</v>
          </cell>
          <cell r="R27">
            <v>0</v>
          </cell>
          <cell r="T27">
            <v>0</v>
          </cell>
          <cell r="V27">
            <v>0</v>
          </cell>
        </row>
        <row r="28">
          <cell r="A28" t="str">
            <v>Year 41-50</v>
          </cell>
          <cell r="D28">
            <v>0</v>
          </cell>
          <cell r="F28">
            <v>0</v>
          </cell>
          <cell r="H28">
            <v>0</v>
          </cell>
          <cell r="J28">
            <v>0</v>
          </cell>
          <cell r="L28">
            <v>0</v>
          </cell>
          <cell r="N28">
            <v>0</v>
          </cell>
          <cell r="P28">
            <v>0</v>
          </cell>
          <cell r="R28">
            <v>0</v>
          </cell>
          <cell r="T28">
            <v>0</v>
          </cell>
          <cell r="V28">
            <v>0</v>
          </cell>
        </row>
      </sheetData>
      <sheetData sheetId="5">
        <row r="5">
          <cell r="B5">
            <v>25</v>
          </cell>
        </row>
        <row r="6">
          <cell r="B6">
            <v>298</v>
          </cell>
        </row>
      </sheetData>
      <sheetData sheetId="6">
        <row r="2">
          <cell r="A2" t="str">
            <v>1: Northern Pacific Coast Range, Foothills, and Valleys</v>
          </cell>
          <cell r="F2" t="str">
            <v>Fine</v>
          </cell>
          <cell r="H2" t="str">
            <v>10-30</v>
          </cell>
        </row>
        <row r="3">
          <cell r="A3" t="str">
            <v>2: Willamette and Puget Sound Valleys</v>
          </cell>
          <cell r="F3" t="str">
            <v>Medium</v>
          </cell>
          <cell r="H3" t="str">
            <v>30+</v>
          </cell>
        </row>
        <row r="4">
          <cell r="A4" t="str">
            <v>3: Olympic and Cascade Mountains</v>
          </cell>
          <cell r="F4" t="str">
            <v>Coarse</v>
          </cell>
        </row>
        <row r="5">
          <cell r="A5" t="str">
            <v>4A: Sitka Spruce Belt</v>
          </cell>
        </row>
        <row r="6">
          <cell r="A6" t="str">
            <v>4B: Coastal Redwood Belt</v>
          </cell>
        </row>
        <row r="7">
          <cell r="A7" t="str">
            <v>5: Siskiyou-Trinity Area</v>
          </cell>
        </row>
        <row r="8">
          <cell r="A8" t="str">
            <v>6: Cascade Mountains, Eastern Slope</v>
          </cell>
        </row>
        <row r="9">
          <cell r="A9" t="str">
            <v>7: Columbia Basin</v>
          </cell>
        </row>
        <row r="10">
          <cell r="A10" t="str">
            <v>8: Columbia Plateau</v>
          </cell>
        </row>
        <row r="11">
          <cell r="A11" t="str">
            <v>9: Palouse and Nez Perce Prairies</v>
          </cell>
        </row>
        <row r="12">
          <cell r="A12" t="str">
            <v>10: Central Rocky and Blue Mountain Foothills</v>
          </cell>
        </row>
        <row r="13">
          <cell r="A13" t="str">
            <v>11: Snake River Plains</v>
          </cell>
        </row>
        <row r="14">
          <cell r="A14" t="str">
            <v>12: Lost River Valleys and Mountains</v>
          </cell>
        </row>
        <row r="15">
          <cell r="A15" t="str">
            <v>13: Eastern Idaho Plateaus</v>
          </cell>
        </row>
        <row r="16">
          <cell r="A16" t="str">
            <v>14: Central California Coastal Valleys</v>
          </cell>
        </row>
        <row r="17">
          <cell r="A17" t="str">
            <v>15: Central California Coast Range</v>
          </cell>
        </row>
        <row r="18">
          <cell r="A18" t="str">
            <v>16: California Delta</v>
          </cell>
        </row>
        <row r="19">
          <cell r="A19" t="str">
            <v>17: Sacramento and San Joaquin Valleys</v>
          </cell>
        </row>
        <row r="20">
          <cell r="A20" t="str">
            <v>18: Sierra Nevada Foothills</v>
          </cell>
        </row>
        <row r="21">
          <cell r="A21" t="str">
            <v>19: Southern California Coastal Plain</v>
          </cell>
        </row>
        <row r="22">
          <cell r="A22" t="str">
            <v>20: Southern California Mountains</v>
          </cell>
        </row>
        <row r="23">
          <cell r="A23" t="str">
            <v>21: Klamath and Shasta Valleys and Basins</v>
          </cell>
        </row>
        <row r="24">
          <cell r="A24" t="str">
            <v>22A: Sierra Nevada Mountains</v>
          </cell>
        </row>
        <row r="25">
          <cell r="A25" t="str">
            <v>22B: Southern Cascade Mountains</v>
          </cell>
        </row>
        <row r="26">
          <cell r="A26" t="str">
            <v>23: Malheur High Plateau</v>
          </cell>
        </row>
        <row r="27">
          <cell r="A27" t="str">
            <v>24: Humboldt Area</v>
          </cell>
        </row>
        <row r="28">
          <cell r="A28" t="str">
            <v>25: Owyhee High Plateau</v>
          </cell>
        </row>
        <row r="29">
          <cell r="A29" t="str">
            <v>26: Carson Basin and Mountains</v>
          </cell>
        </row>
        <row r="30">
          <cell r="A30" t="str">
            <v>27: Fallon-Lovelock Area</v>
          </cell>
        </row>
        <row r="31">
          <cell r="A31" t="str">
            <v>28A: Great Salt Lake Area</v>
          </cell>
        </row>
        <row r="32">
          <cell r="A32" t="str">
            <v>28B: Central Nevada Basin And Range</v>
          </cell>
        </row>
        <row r="33">
          <cell r="A33" t="str">
            <v>29: Southern Nevada Basin and Range</v>
          </cell>
        </row>
        <row r="34">
          <cell r="A34" t="str">
            <v>30: Mojave Desert</v>
          </cell>
        </row>
        <row r="35">
          <cell r="A35" t="str">
            <v>31: Lower Colorado Desert</v>
          </cell>
        </row>
        <row r="36">
          <cell r="A36" t="str">
            <v>32: Northern Intermountain Desertic Basins</v>
          </cell>
        </row>
        <row r="37">
          <cell r="A37" t="str">
            <v>34A: Cool Central Desertic Basins and Plateaus</v>
          </cell>
        </row>
        <row r="38">
          <cell r="A38" t="str">
            <v>34B: Warm Central Desertic Basins and Plateaus</v>
          </cell>
        </row>
        <row r="39">
          <cell r="A39" t="str">
            <v>35: Colorado Plateau</v>
          </cell>
        </row>
        <row r="40">
          <cell r="A40" t="str">
            <v>36: Southwestern Plateaus, Mesas, and Foothills</v>
          </cell>
        </row>
        <row r="41">
          <cell r="A41" t="str">
            <v>38: Mogollon Transition</v>
          </cell>
        </row>
        <row r="42">
          <cell r="A42" t="str">
            <v>39: Arizona and New Mexico Mountains</v>
          </cell>
        </row>
        <row r="43">
          <cell r="A43" t="str">
            <v>40: Sonoran Basin and Range</v>
          </cell>
        </row>
        <row r="44">
          <cell r="A44" t="str">
            <v>41: Southeastern Arizona Basin and Range</v>
          </cell>
        </row>
        <row r="45">
          <cell r="A45" t="str">
            <v>42: Southern Desertic Basins, Plains, and Mountains</v>
          </cell>
        </row>
        <row r="46">
          <cell r="A46" t="str">
            <v>43A: Northern Rocky Mountains</v>
          </cell>
        </row>
        <row r="47">
          <cell r="A47" t="str">
            <v>43B: Central Rocky Mountains</v>
          </cell>
        </row>
        <row r="48">
          <cell r="A48" t="str">
            <v>43C: Blue and Seven Devils Mountains</v>
          </cell>
        </row>
        <row r="49">
          <cell r="A49" t="str">
            <v>44: Northern Rocky Mountain Valleys</v>
          </cell>
        </row>
        <row r="50">
          <cell r="A50" t="str">
            <v>46: Northern Rocky Mountain Foothills</v>
          </cell>
        </row>
        <row r="51">
          <cell r="A51" t="str">
            <v>47: Wasatch and Uinta Mountains</v>
          </cell>
        </row>
        <row r="52">
          <cell r="A52" t="str">
            <v>48A: Southern Rocky Mountains</v>
          </cell>
        </row>
        <row r="53">
          <cell r="A53" t="str">
            <v>48B: Southern Rocky Mountain Parks</v>
          </cell>
        </row>
        <row r="54">
          <cell r="A54" t="str">
            <v>49: Southern Rocky Mountain Foothills</v>
          </cell>
        </row>
        <row r="55">
          <cell r="A55" t="str">
            <v>51: High Intermountain Valleys</v>
          </cell>
        </row>
        <row r="56">
          <cell r="A56" t="str">
            <v>52: Brown Glaciated Plain</v>
          </cell>
        </row>
        <row r="57">
          <cell r="A57" t="str">
            <v>53A: Northern Dark Brown Glaciated Plains</v>
          </cell>
        </row>
        <row r="58">
          <cell r="A58" t="str">
            <v>53B: Central Dark Brown Glaciated Plains</v>
          </cell>
        </row>
        <row r="59">
          <cell r="A59" t="str">
            <v>53C: Southern Dark Brown Glaciated Plains</v>
          </cell>
        </row>
        <row r="60">
          <cell r="A60" t="str">
            <v>54: Rolling Soft Shale Plain</v>
          </cell>
        </row>
        <row r="61">
          <cell r="A61" t="str">
            <v>55A: Northern Black Glaciated Plains</v>
          </cell>
        </row>
        <row r="62">
          <cell r="A62" t="str">
            <v>55B: Central Black Glaciated Plains</v>
          </cell>
        </row>
        <row r="63">
          <cell r="A63" t="str">
            <v>55C: Southern Black Glaciated Plains</v>
          </cell>
        </row>
        <row r="64">
          <cell r="A64" t="str">
            <v>56: Red River Valley of the North</v>
          </cell>
        </row>
        <row r="65">
          <cell r="A65" t="str">
            <v>57: Northern Minnesota Gray Drift</v>
          </cell>
        </row>
        <row r="66">
          <cell r="A66" t="str">
            <v>58A: Northern Rolling High Plains, Northern Part</v>
          </cell>
        </row>
        <row r="67">
          <cell r="A67" t="str">
            <v>58B: Northern Rolling High Plains, Southern Part</v>
          </cell>
        </row>
        <row r="68">
          <cell r="A68" t="str">
            <v>58C: Northern Rolling High Plains, Northeastern Part</v>
          </cell>
        </row>
        <row r="69">
          <cell r="A69" t="str">
            <v>58D: Northern Rolling High Plains, Eastern Part</v>
          </cell>
        </row>
        <row r="70">
          <cell r="A70" t="str">
            <v>60A: Pierre Shale Plains</v>
          </cell>
        </row>
        <row r="71">
          <cell r="A71" t="str">
            <v>60B: Pierre Shale Plains, Northern Part</v>
          </cell>
        </row>
        <row r="72">
          <cell r="A72" t="str">
            <v>61: Black Hills Foot Slopes</v>
          </cell>
        </row>
        <row r="73">
          <cell r="A73" t="str">
            <v>62: Black Hills</v>
          </cell>
        </row>
        <row r="74">
          <cell r="A74" t="str">
            <v>63A: Northern Rolling Pierre Shale Plains</v>
          </cell>
        </row>
        <row r="75">
          <cell r="A75" t="str">
            <v>63B: Southern Rolling Pierre Shale Plains</v>
          </cell>
        </row>
        <row r="76">
          <cell r="A76" t="str">
            <v>64: Mixed Sandy and Silty Tableland and Badlands</v>
          </cell>
        </row>
        <row r="77">
          <cell r="A77" t="str">
            <v>65: Nebraska Sand Hills</v>
          </cell>
        </row>
        <row r="78">
          <cell r="A78" t="str">
            <v>66: Dakota-Nebraska Eroded Tableland</v>
          </cell>
        </row>
        <row r="79">
          <cell r="A79" t="str">
            <v>67A: Central High Plains, Northern Part</v>
          </cell>
        </row>
        <row r="80">
          <cell r="A80" t="str">
            <v>67B: Central High Plains, Southern Part</v>
          </cell>
        </row>
        <row r="81">
          <cell r="A81" t="str">
            <v>69: Upper Arkansas Valley Rolling Plains</v>
          </cell>
        </row>
        <row r="82">
          <cell r="A82" t="str">
            <v>70A: Canadian River Plains and Valleys</v>
          </cell>
        </row>
        <row r="83">
          <cell r="A83" t="str">
            <v>70B: Upper Pecos River Valley</v>
          </cell>
        </row>
        <row r="84">
          <cell r="A84" t="str">
            <v>70C: Central New Mexico Highlands</v>
          </cell>
        </row>
        <row r="85">
          <cell r="A85" t="str">
            <v>70D: Southern Desert Foothills</v>
          </cell>
        </row>
        <row r="86">
          <cell r="A86" t="str">
            <v>71: Central Nebraska Loess Hills</v>
          </cell>
        </row>
        <row r="87">
          <cell r="A87" t="str">
            <v>72: Central High Tableland</v>
          </cell>
        </row>
        <row r="88">
          <cell r="A88" t="str">
            <v>73: Rolling Plains and Breaks</v>
          </cell>
        </row>
        <row r="89">
          <cell r="A89" t="str">
            <v>74: Central Kansas Sandstone Hills</v>
          </cell>
        </row>
        <row r="90">
          <cell r="A90" t="str">
            <v>75: Central Loess Plains</v>
          </cell>
        </row>
        <row r="91">
          <cell r="A91" t="str">
            <v>76: Bluestem Hills</v>
          </cell>
        </row>
        <row r="92">
          <cell r="A92" t="str">
            <v>77A: Southern High Plains, Northern Part</v>
          </cell>
        </row>
        <row r="93">
          <cell r="A93" t="str">
            <v>77B: Southern High Plains, Northwestern Part</v>
          </cell>
        </row>
        <row r="94">
          <cell r="A94" t="str">
            <v>77C: Southern High Plains, Southern Part</v>
          </cell>
        </row>
        <row r="95">
          <cell r="A95" t="str">
            <v>77D: Southern High Plains, Southwestern Part</v>
          </cell>
        </row>
        <row r="96">
          <cell r="A96" t="str">
            <v>77E: Southern High Plains, Breaks</v>
          </cell>
        </row>
        <row r="97">
          <cell r="A97" t="str">
            <v>78A: Rolling Limestone Prairie</v>
          </cell>
        </row>
        <row r="98">
          <cell r="A98" t="str">
            <v>78B: Central Rolling Red Plains, Western Part</v>
          </cell>
        </row>
        <row r="99">
          <cell r="A99" t="str">
            <v>78C: Central Rolling Red Plains, Eastern Part</v>
          </cell>
        </row>
        <row r="100">
          <cell r="A100" t="str">
            <v>79: Great Bend Sand Plains</v>
          </cell>
        </row>
        <row r="101">
          <cell r="A101" t="str">
            <v>80A: Central Rolling Red Prairies</v>
          </cell>
        </row>
        <row r="102">
          <cell r="A102" t="str">
            <v>80B: Texas North-Central Prairies</v>
          </cell>
        </row>
        <row r="103">
          <cell r="A103" t="str">
            <v>81A: Edwards Plateau, Western Part</v>
          </cell>
        </row>
        <row r="104">
          <cell r="A104" t="str">
            <v>81B: Edwards Plateau, Central Part</v>
          </cell>
        </row>
        <row r="105">
          <cell r="A105" t="str">
            <v>81C: Edwards Plateau, Eastern Part</v>
          </cell>
        </row>
        <row r="106">
          <cell r="A106" t="str">
            <v>81D: Southern Edwards Plateau</v>
          </cell>
        </row>
        <row r="107">
          <cell r="A107" t="str">
            <v>82A: Texas Central Basin</v>
          </cell>
        </row>
        <row r="108">
          <cell r="A108" t="str">
            <v>82B: Wichita Mountains</v>
          </cell>
        </row>
        <row r="109">
          <cell r="A109" t="str">
            <v>83A: Northern Rio Grande Plain</v>
          </cell>
        </row>
        <row r="110">
          <cell r="A110" t="str">
            <v>83B: Western Rio Grande Plain</v>
          </cell>
        </row>
        <row r="111">
          <cell r="A111" t="str">
            <v>83C: Central Rio Grande Plain</v>
          </cell>
        </row>
        <row r="112">
          <cell r="A112" t="str">
            <v>83D: Lower Rio Grande Plain</v>
          </cell>
        </row>
        <row r="113">
          <cell r="A113" t="str">
            <v>83E: Sandsheet Prairie</v>
          </cell>
        </row>
        <row r="114">
          <cell r="A114" t="str">
            <v>84A: North Cross Timbers</v>
          </cell>
        </row>
        <row r="115">
          <cell r="A115" t="str">
            <v>84B: West Cross Timbers</v>
          </cell>
        </row>
        <row r="116">
          <cell r="A116" t="str">
            <v>84C: East Cross Timbers</v>
          </cell>
        </row>
        <row r="117">
          <cell r="A117" t="str">
            <v>85: Grand Prairie</v>
          </cell>
        </row>
        <row r="118">
          <cell r="A118" t="str">
            <v>86A: Texas Blackland Prairie, Northern Part</v>
          </cell>
        </row>
        <row r="119">
          <cell r="A119" t="str">
            <v>86B: Texas Blackland Prairie, Southern Part</v>
          </cell>
        </row>
        <row r="120">
          <cell r="A120" t="str">
            <v>87A: Texas Claypan Area, Southern Part</v>
          </cell>
        </row>
        <row r="121">
          <cell r="A121" t="str">
            <v>87B: Texas Claypan Area, Northern Part</v>
          </cell>
        </row>
        <row r="122">
          <cell r="A122" t="str">
            <v>88: Northern Minnesota Glacial Lake Basins</v>
          </cell>
        </row>
        <row r="123">
          <cell r="A123" t="str">
            <v>89: Wisconsin Central Sands</v>
          </cell>
        </row>
        <row r="124">
          <cell r="A124" t="str">
            <v>90A: Wisconsin and Minnesota Thin Loess and Till, Northern Part</v>
          </cell>
        </row>
        <row r="125">
          <cell r="A125" t="str">
            <v>90B: Wisconsin and Minnesota Thin Loess and Till, Southern Part</v>
          </cell>
        </row>
        <row r="126">
          <cell r="A126" t="str">
            <v>91A: Central Minnesota Sandy Outwash</v>
          </cell>
        </row>
        <row r="127">
          <cell r="A127" t="str">
            <v>91B: Wisconsin and Minnesota Sandy Outwash</v>
          </cell>
        </row>
        <row r="128">
          <cell r="A128" t="str">
            <v>92: Superior Lake Plain</v>
          </cell>
        </row>
        <row r="129">
          <cell r="A129" t="str">
            <v>93A: Superior Stony and Rocky Loamy Plains and Hills, Western Part</v>
          </cell>
        </row>
        <row r="130">
          <cell r="A130" t="str">
            <v>93B: Superior Stony and Rocky Loamy Plains and Hills, Eastern Part</v>
          </cell>
        </row>
        <row r="131">
          <cell r="A131" t="str">
            <v>94A: Northern Michigan and Wisconsin Sandy Drift</v>
          </cell>
        </row>
        <row r="132">
          <cell r="A132" t="str">
            <v>94B: Michigan Eastern Upper Peninsula Sandy Drift</v>
          </cell>
        </row>
        <row r="133">
          <cell r="A133" t="str">
            <v>94C: Michigan Northern Lower Peninsula Sandy Drift</v>
          </cell>
        </row>
        <row r="134">
          <cell r="A134" t="str">
            <v>94D: Northern Highland Sandy Drift</v>
          </cell>
        </row>
        <row r="135">
          <cell r="A135" t="str">
            <v>95A: Northeastern Wisconsin Drift Plain</v>
          </cell>
        </row>
        <row r="136">
          <cell r="A136" t="str">
            <v>95B: Southern Wisconsin and Northern Illinois Drift Plain</v>
          </cell>
        </row>
        <row r="137">
          <cell r="A137" t="str">
            <v>96: Western Michigan Fruit Belt</v>
          </cell>
        </row>
        <row r="138">
          <cell r="A138" t="str">
            <v>97: Southwestern Michigan Fruit and Truck Crop Belt</v>
          </cell>
        </row>
        <row r="139">
          <cell r="A139" t="str">
            <v>98: Southern Michigan and Northern Indiana Drift Plain</v>
          </cell>
        </row>
        <row r="140">
          <cell r="A140" t="str">
            <v>99: Erie-Huron Lake Plain</v>
          </cell>
        </row>
        <row r="141">
          <cell r="A141" t="str">
            <v>101: Ontario-Erie Plain and Finger Lakes Region</v>
          </cell>
        </row>
        <row r="142">
          <cell r="A142" t="str">
            <v>102A: Rolling Till Prairie</v>
          </cell>
        </row>
        <row r="143">
          <cell r="A143" t="str">
            <v>102B: Till Plains</v>
          </cell>
        </row>
        <row r="144">
          <cell r="A144" t="str">
            <v>102C: Loess Uplands</v>
          </cell>
        </row>
        <row r="145">
          <cell r="A145" t="str">
            <v>103: Central Iowa and Minnesota Till Prairies</v>
          </cell>
        </row>
        <row r="146">
          <cell r="A146" t="str">
            <v>104: Eastern Iowa and Minnesota Till Prairies</v>
          </cell>
        </row>
        <row r="147">
          <cell r="A147" t="str">
            <v>105: Northern Mississippi Valley Loess Hills</v>
          </cell>
        </row>
        <row r="148">
          <cell r="A148" t="str">
            <v>106: Nebraska and Kansas Loess-Drift Hills</v>
          </cell>
        </row>
        <row r="149">
          <cell r="A149" t="str">
            <v>107A: Iowa and Minnesota Loess Hills</v>
          </cell>
        </row>
        <row r="150">
          <cell r="A150" t="str">
            <v>107B: Iowa and Missouri Deep Loess Hills</v>
          </cell>
        </row>
        <row r="151">
          <cell r="A151" t="str">
            <v>108A: Illinois and Iowa Deep Loess and Drift, Eastern Part</v>
          </cell>
        </row>
        <row r="152">
          <cell r="A152" t="str">
            <v>108B: Illinois and Iowa Deep Loess and Drift, East-Central Part</v>
          </cell>
        </row>
        <row r="153">
          <cell r="A153" t="str">
            <v>108C: Illinois and Iowa Deep Loess and Drift, West-Central Part</v>
          </cell>
        </row>
        <row r="154">
          <cell r="A154" t="str">
            <v>108D: Illinois and Iowa Deep Loess and Drift, Western Part</v>
          </cell>
        </row>
        <row r="155">
          <cell r="A155" t="str">
            <v>109: Iowa and Missouri Heavy Till Plain</v>
          </cell>
        </row>
        <row r="156">
          <cell r="A156" t="str">
            <v>110: Northern Illinois and Indiana Heavy Till Plain</v>
          </cell>
        </row>
        <row r="157">
          <cell r="A157" t="str">
            <v>111A: Indiana and Ohio Till Plain, Central Part</v>
          </cell>
        </row>
        <row r="158">
          <cell r="A158" t="str">
            <v>111B: Indiana and Ohio Till Plain, Northeastern Part</v>
          </cell>
        </row>
        <row r="159">
          <cell r="A159" t="str">
            <v>111C: Indiana and Ohio Till Plain, Northwestern Part</v>
          </cell>
        </row>
        <row r="160">
          <cell r="A160" t="str">
            <v>111D: Indiana and Ohio Till Plain, Western Part</v>
          </cell>
        </row>
        <row r="161">
          <cell r="A161" t="str">
            <v>111E: Indiana and Ohio Till Plain, Eastern Part</v>
          </cell>
        </row>
        <row r="162">
          <cell r="A162" t="str">
            <v>112: Cherokee Prairies</v>
          </cell>
        </row>
        <row r="163">
          <cell r="A163" t="str">
            <v>113: Central Claypan Areas</v>
          </cell>
        </row>
        <row r="164">
          <cell r="A164" t="str">
            <v>114A: Southern Illinois and Indiana Thin Loess and Till Plain, Eastern Part</v>
          </cell>
        </row>
        <row r="165">
          <cell r="A165" t="str">
            <v>114B: Southern Illinois and Indiana Thin Loess and Till Plain, Western Part</v>
          </cell>
        </row>
        <row r="166">
          <cell r="A166" t="str">
            <v>115A: Central Mississippi Valley Wooded Slopes, Eastern Part</v>
          </cell>
        </row>
        <row r="167">
          <cell r="A167" t="str">
            <v>115B: Central Mississippi Valley Wooded Slopes, Western Part</v>
          </cell>
        </row>
        <row r="168">
          <cell r="A168" t="str">
            <v>115C: Central Mississippi Valley Wooded Slopes, Northern Part</v>
          </cell>
        </row>
        <row r="169">
          <cell r="A169" t="str">
            <v>116A: Ozark Highland</v>
          </cell>
        </row>
        <row r="170">
          <cell r="A170" t="str">
            <v>116B: Springfield Plain</v>
          </cell>
        </row>
        <row r="171">
          <cell r="A171" t="str">
            <v>116C: St. Francois Knobs and Basins</v>
          </cell>
        </row>
        <row r="172">
          <cell r="A172" t="str">
            <v>117: Boston Mountains</v>
          </cell>
        </row>
        <row r="173">
          <cell r="A173" t="str">
            <v>118A: Arkansas Valley and Ridges, Eastern Part</v>
          </cell>
        </row>
        <row r="174">
          <cell r="A174" t="str">
            <v>118B: Arkansas Valley and Ridges, Western Part</v>
          </cell>
        </row>
        <row r="175">
          <cell r="A175" t="str">
            <v>119: Ouachita Mountains</v>
          </cell>
        </row>
        <row r="176">
          <cell r="A176" t="str">
            <v>120A: Kentucky and Indiana Sandstone and Shale Hills and Valleys, Southern Part</v>
          </cell>
        </row>
        <row r="177">
          <cell r="A177" t="str">
            <v>120B: Kentucky and Indiana Sandstone and Shale Hills and Valleys, Northwestern Part</v>
          </cell>
        </row>
        <row r="178">
          <cell r="A178" t="str">
            <v>120C: Kentucky and Indiana Sandstone and Shale Hills and Valleys, Northeastern Part</v>
          </cell>
        </row>
        <row r="179">
          <cell r="A179" t="str">
            <v>121: Kentucky Bluegrass</v>
          </cell>
        </row>
        <row r="180">
          <cell r="A180" t="str">
            <v>122: Highland Rim and Pennyroyal</v>
          </cell>
        </row>
        <row r="181">
          <cell r="A181" t="str">
            <v>123: Nashville Basin</v>
          </cell>
        </row>
        <row r="182">
          <cell r="A182" t="str">
            <v>124: Western Allegheny Plateau</v>
          </cell>
        </row>
        <row r="183">
          <cell r="A183" t="str">
            <v>125: Cumberland Plateau and Mountains</v>
          </cell>
        </row>
        <row r="184">
          <cell r="A184" t="str">
            <v>126: Central Allegheny Plateau</v>
          </cell>
        </row>
        <row r="185">
          <cell r="A185" t="str">
            <v>127: Eastern Allegheny Plateau and Mountains</v>
          </cell>
        </row>
        <row r="186">
          <cell r="A186" t="str">
            <v>128: Southern Appalachian Ridges and Valleys</v>
          </cell>
        </row>
        <row r="187">
          <cell r="A187" t="str">
            <v>129: Sand Mountain</v>
          </cell>
        </row>
        <row r="188">
          <cell r="A188" t="str">
            <v>130A: Northern Blue Ridge</v>
          </cell>
        </row>
        <row r="189">
          <cell r="A189" t="str">
            <v>130B: Southern Blue Ridge</v>
          </cell>
        </row>
        <row r="190">
          <cell r="A190" t="str">
            <v>131A: Southern Mississippi River Alluvium</v>
          </cell>
        </row>
        <row r="191">
          <cell r="A191" t="str">
            <v>131B: Arkansas River Alluvium</v>
          </cell>
        </row>
        <row r="192">
          <cell r="A192" t="str">
            <v>131C: Red River Alluvium</v>
          </cell>
        </row>
        <row r="193">
          <cell r="A193" t="str">
            <v>131D: Southern Mississippi River Terraces</v>
          </cell>
        </row>
        <row r="194">
          <cell r="A194" t="str">
            <v>133A: Southern Coastal Plain</v>
          </cell>
        </row>
        <row r="195">
          <cell r="A195" t="str">
            <v>133B: Western Coastal Plain</v>
          </cell>
        </row>
        <row r="196">
          <cell r="A196" t="str">
            <v>134: Southern Mississippi Valley Loess</v>
          </cell>
        </row>
        <row r="197">
          <cell r="A197" t="str">
            <v>135A: Alabama and Mississippi Blackland Prairie</v>
          </cell>
        </row>
        <row r="198">
          <cell r="A198" t="str">
            <v>135B: Cretaceous Western Coastal Plain</v>
          </cell>
        </row>
        <row r="199">
          <cell r="A199" t="str">
            <v>136: Southern Piedmont</v>
          </cell>
        </row>
        <row r="200">
          <cell r="A200" t="str">
            <v>137: Carolina and Georgia Sand Hills</v>
          </cell>
        </row>
        <row r="201">
          <cell r="A201" t="str">
            <v>138: North-Central Florida Ridge</v>
          </cell>
        </row>
        <row r="202">
          <cell r="A202" t="str">
            <v>139: Lake Erie Glaciated Plateau</v>
          </cell>
        </row>
        <row r="203">
          <cell r="A203" t="str">
            <v>140: Glaciated Allegheny Plateau and Catskill Mountains</v>
          </cell>
        </row>
        <row r="204">
          <cell r="A204" t="str">
            <v>141: Tughill Plateau</v>
          </cell>
        </row>
        <row r="205">
          <cell r="A205" t="str">
            <v>142: St. Lawrence-Champlain Plain</v>
          </cell>
        </row>
        <row r="206">
          <cell r="A206" t="str">
            <v>143: Northeastern Mountains</v>
          </cell>
        </row>
        <row r="207">
          <cell r="A207" t="str">
            <v>144A: New England and Eastern New York Upland, Southern Part</v>
          </cell>
        </row>
        <row r="208">
          <cell r="A208" t="str">
            <v>144B: New England and Eastern New York Upland, Northern Part</v>
          </cell>
        </row>
        <row r="209">
          <cell r="A209" t="str">
            <v>145: Connecticut Valley</v>
          </cell>
        </row>
        <row r="210">
          <cell r="A210" t="str">
            <v>146: Aroostook Area</v>
          </cell>
        </row>
        <row r="211">
          <cell r="A211" t="str">
            <v>147: Northern Appalachian Ridges and Valleys</v>
          </cell>
        </row>
        <row r="212">
          <cell r="A212" t="str">
            <v>148: Northern Piedmont</v>
          </cell>
        </row>
        <row r="213">
          <cell r="A213" t="str">
            <v>149A: Northern Coastal Plain</v>
          </cell>
        </row>
        <row r="214">
          <cell r="A214" t="str">
            <v>149B: Long Island-Cape Cod Coastal Lowland</v>
          </cell>
        </row>
        <row r="215">
          <cell r="A215" t="str">
            <v>150A: Gulf Coast Prairies</v>
          </cell>
        </row>
        <row r="216">
          <cell r="A216" t="str">
            <v>150B: Gulf Coast Saline Prairies</v>
          </cell>
        </row>
        <row r="217">
          <cell r="A217" t="str">
            <v>151: Gulf Coast Marsh</v>
          </cell>
        </row>
        <row r="218">
          <cell r="A218" t="str">
            <v>152A: Eastern Gulf Coast Flatwoods</v>
          </cell>
        </row>
        <row r="219">
          <cell r="A219" t="str">
            <v>152B: Western Gulf Coast Flatwoods</v>
          </cell>
        </row>
        <row r="220">
          <cell r="A220" t="str">
            <v>153A: Atlantic Coast Flatwoods</v>
          </cell>
        </row>
        <row r="221">
          <cell r="A221" t="str">
            <v>153B: Tidewater Area</v>
          </cell>
        </row>
        <row r="222">
          <cell r="A222" t="str">
            <v>153C: Mid-Atlantic Coastal Plain</v>
          </cell>
        </row>
        <row r="223">
          <cell r="A223" t="str">
            <v>153B: Western Gulf Coast Flatwoods</v>
          </cell>
        </row>
        <row r="224">
          <cell r="A224" t="str">
            <v>153D: Northern Tidewater Area</v>
          </cell>
        </row>
        <row r="225">
          <cell r="A225" t="str">
            <v>154: South-Central Florida Ridge</v>
          </cell>
        </row>
        <row r="226">
          <cell r="A226" t="str">
            <v>155: Southern Florida Flatwoods</v>
          </cell>
        </row>
        <row r="227">
          <cell r="A227" t="str">
            <v>156A: Florida Everglades and Associated Areas</v>
          </cell>
        </row>
        <row r="228">
          <cell r="A228" t="str">
            <v>156B: Southern Florida Lowlands</v>
          </cell>
        </row>
        <row r="229">
          <cell r="A229" t="str">
            <v>157: Arid and Semiarid Low Mountain Slopes</v>
          </cell>
        </row>
        <row r="230">
          <cell r="A230" t="str">
            <v>158: Semiarid and Subhumid Low Mountain Slopes</v>
          </cell>
        </row>
        <row r="231">
          <cell r="A231" t="str">
            <v>159A: Humid and Very Humid Volcanic Ash Soils on Low and Intermediate Rolling Mountain Slopes</v>
          </cell>
        </row>
        <row r="232">
          <cell r="A232" t="str">
            <v>159B: Subhumid and Humid Low and Intermediate Mountain Slopes</v>
          </cell>
        </row>
        <row r="233">
          <cell r="A233" t="str">
            <v>160: Subhumid and Humid Intermediate and High Mountain Slopes</v>
          </cell>
        </row>
        <row r="234">
          <cell r="A234" t="str">
            <v>161A: Lava Flows and Rock Outcrops</v>
          </cell>
        </row>
        <row r="235">
          <cell r="A235" t="str">
            <v>161B: Semiarid and Subhumid Organic Soils on Lava Flows</v>
          </cell>
        </row>
        <row r="236">
          <cell r="A236" t="str">
            <v>162: Humid and Very Humid Organic Soils on Lava Flows</v>
          </cell>
        </row>
        <row r="237">
          <cell r="A237" t="str">
            <v>163: Alluvial Fans and Coastal Plains</v>
          </cell>
        </row>
        <row r="238">
          <cell r="A238" t="str">
            <v>164: Humid and Very Humid Steep and Very Steep Mountain Slopes</v>
          </cell>
        </row>
        <row r="239">
          <cell r="A239" t="str">
            <v>165: Subhumid Intermediate Mountain Slopes</v>
          </cell>
        </row>
        <row r="240">
          <cell r="A240" t="str">
            <v>166: Very Stony Land and Rock Land</v>
          </cell>
        </row>
        <row r="241">
          <cell r="A241" t="str">
            <v>167: Humid Oxidic Soils on Low and Intermediate Rolling Mountain Slopes</v>
          </cell>
        </row>
        <row r="242">
          <cell r="A242" t="str">
            <v>190: Stratovolcanoes of the Mariana Islands</v>
          </cell>
        </row>
        <row r="243">
          <cell r="A243" t="str">
            <v>191: High Limestone Plateaus of the Mariana Islands</v>
          </cell>
        </row>
        <row r="244">
          <cell r="A244" t="str">
            <v>192: Volcanic Highlands of the Mariana Islands</v>
          </cell>
        </row>
        <row r="245">
          <cell r="A245" t="str">
            <v>193: Volcanic Islands of Western Micronesia</v>
          </cell>
        </row>
        <row r="246">
          <cell r="A246" t="str">
            <v>194: Low Limestone Islands of Western Micronesia</v>
          </cell>
        </row>
        <row r="247">
          <cell r="A247" t="str">
            <v>195: Volcanic Islands of Central and  Eastern Micronesia</v>
          </cell>
        </row>
        <row r="248">
          <cell r="A248" t="str">
            <v>196: Coral Atolls of Micronesia</v>
          </cell>
        </row>
        <row r="249">
          <cell r="A249" t="str">
            <v>197: Volcanic Islands of American Samoa</v>
          </cell>
        </row>
        <row r="250">
          <cell r="A250" t="str">
            <v>220: Alexander Archipelago-Gulf of Alaska Coast</v>
          </cell>
        </row>
        <row r="251">
          <cell r="A251" t="str">
            <v>221: Kodiak Archipelago</v>
          </cell>
        </row>
        <row r="252">
          <cell r="A252" t="str">
            <v>222: Southern Alaska Coastal Mountains</v>
          </cell>
        </row>
        <row r="253">
          <cell r="A253" t="str">
            <v>223: Cook Inlet Mountains</v>
          </cell>
        </row>
        <row r="254">
          <cell r="A254" t="str">
            <v>224: Cook Inlet Lowlands</v>
          </cell>
        </row>
        <row r="255">
          <cell r="A255" t="str">
            <v>225: Southern Alaska Peninsula Mountains</v>
          </cell>
        </row>
        <row r="256">
          <cell r="A256" t="str">
            <v>226: Aleutian Islands-Western Alaska Peninsula</v>
          </cell>
        </row>
        <row r="257">
          <cell r="A257" t="str">
            <v>227: Copper River Basin</v>
          </cell>
        </row>
        <row r="258">
          <cell r="A258" t="str">
            <v>228: Interior Alaska Mountains</v>
          </cell>
        </row>
        <row r="259">
          <cell r="A259" t="str">
            <v>229: Interior Alaska Lowlands</v>
          </cell>
        </row>
        <row r="260">
          <cell r="A260" t="str">
            <v>230: Yukon-Kuskokwim Highlands</v>
          </cell>
        </row>
        <row r="261">
          <cell r="A261" t="str">
            <v>231: Interior Alaska Highlands</v>
          </cell>
        </row>
        <row r="262">
          <cell r="A262" t="str">
            <v>232: Yukon Flats Lowlands</v>
          </cell>
        </row>
        <row r="263">
          <cell r="A263" t="str">
            <v>233: Upper Kobuk and Koyukuk Hills and Valleys</v>
          </cell>
        </row>
        <row r="264">
          <cell r="A264" t="str">
            <v>234: Interior Brooks Range Mountains</v>
          </cell>
        </row>
        <row r="265">
          <cell r="A265" t="str">
            <v>235: Northern Alaska Peninsula Mountains</v>
          </cell>
        </row>
        <row r="266">
          <cell r="A266" t="str">
            <v>236: Bristol Bay-Northern Alaska Peninsula Lowlands</v>
          </cell>
        </row>
        <row r="267">
          <cell r="A267" t="str">
            <v>237: Ahklun Mountains</v>
          </cell>
        </row>
        <row r="268">
          <cell r="A268" t="str">
            <v>238: Yukon-Kuskokwin Coastal Plain</v>
          </cell>
        </row>
        <row r="269">
          <cell r="A269" t="str">
            <v>239: Northern Bering Sea Islands</v>
          </cell>
        </row>
        <row r="270">
          <cell r="A270" t="str">
            <v>240: Nulato Hills-Southern Seward Peninsula Highlands</v>
          </cell>
        </row>
        <row r="271">
          <cell r="A271" t="str">
            <v>241: Seward Peninsula Highlands</v>
          </cell>
        </row>
        <row r="272">
          <cell r="A272" t="str">
            <v>242: Northern Seward Peninsula-Selawik Lowlands</v>
          </cell>
        </row>
        <row r="273">
          <cell r="A273" t="str">
            <v>243: Western Brooks Range Mountains, Foothills, and Valleys</v>
          </cell>
        </row>
        <row r="274">
          <cell r="A274" t="str">
            <v>244: Northern Brooks Range Mountains</v>
          </cell>
        </row>
        <row r="275">
          <cell r="A275" t="str">
            <v>245: Arctic Foothills</v>
          </cell>
        </row>
        <row r="276">
          <cell r="A276" t="str">
            <v>246: Arctic Coastal Plain</v>
          </cell>
        </row>
        <row r="277">
          <cell r="A277" t="str">
            <v>270: Humid Mountains and Valleys</v>
          </cell>
        </row>
        <row r="278">
          <cell r="A278" t="str">
            <v>271: Semiarid Mountains and Valleys</v>
          </cell>
        </row>
        <row r="279">
          <cell r="A279" t="str">
            <v>272: Humid Coastal Plains</v>
          </cell>
        </row>
        <row r="280">
          <cell r="A280" t="str">
            <v>273: Semiarid Coastal Plains</v>
          </cell>
        </row>
      </sheetData>
      <sheetData sheetId="7" refreshError="1"/>
      <sheetData sheetId="8">
        <row r="2">
          <cell r="R2" t="str">
            <v>Stratum ID</v>
          </cell>
          <cell r="S2" t="str">
            <v>NICC</v>
          </cell>
          <cell r="T2" t="str">
            <v>ICC</v>
          </cell>
        </row>
        <row r="3">
          <cell r="R3" t="str">
            <v>1_fine_30</v>
          </cell>
          <cell r="S3">
            <v>1</v>
          </cell>
          <cell r="T3">
            <v>1</v>
          </cell>
        </row>
        <row r="4">
          <cell r="R4" t="str">
            <v>1_medium_30</v>
          </cell>
          <cell r="S4">
            <v>1</v>
          </cell>
          <cell r="T4">
            <v>1</v>
          </cell>
        </row>
        <row r="5">
          <cell r="R5" t="str">
            <v>10_fine_30</v>
          </cell>
          <cell r="S5">
            <v>0.74</v>
          </cell>
          <cell r="T5">
            <v>0.96</v>
          </cell>
        </row>
        <row r="6">
          <cell r="R6" t="str">
            <v>10_medium_30</v>
          </cell>
          <cell r="S6">
            <v>0.74</v>
          </cell>
          <cell r="T6">
            <v>0.96</v>
          </cell>
        </row>
        <row r="7">
          <cell r="R7" t="str">
            <v>10_coarse_30</v>
          </cell>
          <cell r="S7">
            <v>0.74</v>
          </cell>
          <cell r="T7">
            <v>0.96</v>
          </cell>
        </row>
        <row r="8">
          <cell r="R8" t="str">
            <v>101_fine_30</v>
          </cell>
          <cell r="S8">
            <v>0.94</v>
          </cell>
          <cell r="T8">
            <v>1</v>
          </cell>
        </row>
        <row r="9">
          <cell r="R9" t="str">
            <v>101_medium_30</v>
          </cell>
          <cell r="S9">
            <v>0.94</v>
          </cell>
          <cell r="T9">
            <v>1</v>
          </cell>
        </row>
        <row r="10">
          <cell r="R10" t="str">
            <v>101_coarse_30</v>
          </cell>
          <cell r="S10">
            <v>0.94</v>
          </cell>
          <cell r="T10">
            <v>1</v>
          </cell>
        </row>
        <row r="11">
          <cell r="R11" t="str">
            <v>102A_fine_30</v>
          </cell>
          <cell r="S11">
            <v>0.92</v>
          </cell>
          <cell r="T11">
            <v>0.95</v>
          </cell>
        </row>
        <row r="12">
          <cell r="R12" t="str">
            <v>102A_medium_30</v>
          </cell>
          <cell r="S12">
            <v>0.92</v>
          </cell>
          <cell r="T12">
            <v>0.95</v>
          </cell>
        </row>
        <row r="13">
          <cell r="R13" t="str">
            <v>102A_coarse_30</v>
          </cell>
          <cell r="S13">
            <v>0.92</v>
          </cell>
          <cell r="T13">
            <v>0.95</v>
          </cell>
        </row>
        <row r="14">
          <cell r="R14" t="str">
            <v>102B_fine_30</v>
          </cell>
          <cell r="S14">
            <v>0.89</v>
          </cell>
          <cell r="T14">
            <v>1</v>
          </cell>
        </row>
        <row r="15">
          <cell r="R15" t="str">
            <v>102B_medium_30</v>
          </cell>
          <cell r="S15">
            <v>0.89</v>
          </cell>
          <cell r="T15">
            <v>1</v>
          </cell>
        </row>
        <row r="16">
          <cell r="R16" t="str">
            <v>102C_fine_30</v>
          </cell>
          <cell r="S16">
            <v>0.87</v>
          </cell>
          <cell r="T16">
            <v>1</v>
          </cell>
        </row>
        <row r="17">
          <cell r="R17" t="str">
            <v>102C_medium_30</v>
          </cell>
          <cell r="S17">
            <v>0.87</v>
          </cell>
          <cell r="T17">
            <v>1</v>
          </cell>
        </row>
        <row r="18">
          <cell r="R18" t="str">
            <v>102C_coarse_30</v>
          </cell>
          <cell r="S18">
            <v>0.87</v>
          </cell>
          <cell r="T18">
            <v>1</v>
          </cell>
        </row>
        <row r="19">
          <cell r="R19" t="str">
            <v>103_fine_30</v>
          </cell>
          <cell r="S19">
            <v>0.97</v>
          </cell>
          <cell r="T19">
            <v>1</v>
          </cell>
        </row>
        <row r="20">
          <cell r="R20" t="str">
            <v>103_medium_30</v>
          </cell>
          <cell r="S20">
            <v>0.97</v>
          </cell>
          <cell r="T20">
            <v>1</v>
          </cell>
        </row>
        <row r="21">
          <cell r="R21" t="str">
            <v>103_coarse_30</v>
          </cell>
          <cell r="S21">
            <v>0.97</v>
          </cell>
          <cell r="T21">
            <v>1</v>
          </cell>
        </row>
        <row r="22">
          <cell r="R22" t="str">
            <v>104_fine_30</v>
          </cell>
          <cell r="S22">
            <v>0.94</v>
          </cell>
          <cell r="T22">
            <v>1</v>
          </cell>
        </row>
        <row r="23">
          <cell r="R23" t="str">
            <v>104_medium_30</v>
          </cell>
          <cell r="S23">
            <v>0.94</v>
          </cell>
          <cell r="T23">
            <v>1</v>
          </cell>
        </row>
        <row r="24">
          <cell r="R24" t="str">
            <v>105_fine_30</v>
          </cell>
          <cell r="S24">
            <v>0.86</v>
          </cell>
          <cell r="T24">
            <v>1</v>
          </cell>
        </row>
        <row r="25">
          <cell r="R25" t="str">
            <v>105_medium_30</v>
          </cell>
          <cell r="S25">
            <v>0.86</v>
          </cell>
          <cell r="T25">
            <v>1</v>
          </cell>
        </row>
        <row r="26">
          <cell r="R26" t="str">
            <v>105_coarse_30</v>
          </cell>
          <cell r="S26">
            <v>0.86</v>
          </cell>
          <cell r="T26">
            <v>1</v>
          </cell>
        </row>
        <row r="27">
          <cell r="R27" t="str">
            <v>106_fine_30</v>
          </cell>
          <cell r="S27">
            <v>0.96</v>
          </cell>
          <cell r="T27">
            <v>1</v>
          </cell>
        </row>
        <row r="28">
          <cell r="R28" t="str">
            <v>106_medium_30</v>
          </cell>
          <cell r="S28">
            <v>0.96</v>
          </cell>
          <cell r="T28">
            <v>1</v>
          </cell>
        </row>
        <row r="29">
          <cell r="R29" t="str">
            <v>107A_fine_30</v>
          </cell>
          <cell r="S29">
            <v>0.97</v>
          </cell>
          <cell r="T29">
            <v>1</v>
          </cell>
        </row>
        <row r="30">
          <cell r="R30" t="str">
            <v>107A_medium_30</v>
          </cell>
          <cell r="S30">
            <v>0.97</v>
          </cell>
          <cell r="T30">
            <v>1</v>
          </cell>
        </row>
        <row r="31">
          <cell r="R31" t="str">
            <v>107B_fine_30</v>
          </cell>
          <cell r="S31">
            <v>0.93</v>
          </cell>
          <cell r="T31">
            <v>1</v>
          </cell>
        </row>
        <row r="32">
          <cell r="R32" t="str">
            <v>107B_medium_30</v>
          </cell>
          <cell r="S32">
            <v>0.93</v>
          </cell>
          <cell r="T32">
            <v>1</v>
          </cell>
        </row>
        <row r="33">
          <cell r="R33" t="str">
            <v>108A_fine_30</v>
          </cell>
          <cell r="S33">
            <v>0.98</v>
          </cell>
          <cell r="T33">
            <v>1</v>
          </cell>
        </row>
        <row r="34">
          <cell r="R34" t="str">
            <v>108A_medium_30</v>
          </cell>
          <cell r="S34">
            <v>0.98</v>
          </cell>
          <cell r="T34">
            <v>1</v>
          </cell>
        </row>
        <row r="35">
          <cell r="R35" t="str">
            <v>108B_fine_30</v>
          </cell>
          <cell r="S35">
            <v>0.95</v>
          </cell>
          <cell r="T35">
            <v>1</v>
          </cell>
        </row>
        <row r="36">
          <cell r="R36" t="str">
            <v>108B_medium_30</v>
          </cell>
          <cell r="S36">
            <v>0.95</v>
          </cell>
          <cell r="T36">
            <v>1</v>
          </cell>
        </row>
        <row r="37">
          <cell r="R37" t="str">
            <v>108C_fine_30</v>
          </cell>
          <cell r="S37">
            <v>0.91</v>
          </cell>
          <cell r="T37">
            <v>1</v>
          </cell>
        </row>
        <row r="38">
          <cell r="R38" t="str">
            <v>108C_medium_30</v>
          </cell>
          <cell r="S38">
            <v>0.91</v>
          </cell>
          <cell r="T38">
            <v>1</v>
          </cell>
        </row>
        <row r="39">
          <cell r="R39" t="str">
            <v>108D_fine_30</v>
          </cell>
          <cell r="S39">
            <v>0.96</v>
          </cell>
          <cell r="T39">
            <v>1</v>
          </cell>
        </row>
        <row r="40">
          <cell r="R40" t="str">
            <v>108D_medium_30</v>
          </cell>
          <cell r="S40">
            <v>0.96</v>
          </cell>
          <cell r="T40">
            <v>1</v>
          </cell>
        </row>
        <row r="41">
          <cell r="R41" t="str">
            <v>109_fine_30</v>
          </cell>
          <cell r="S41">
            <v>0.94</v>
          </cell>
          <cell r="T41">
            <v>1</v>
          </cell>
        </row>
        <row r="42">
          <cell r="R42" t="str">
            <v>109_medium_30</v>
          </cell>
          <cell r="S42">
            <v>0.94</v>
          </cell>
          <cell r="T42">
            <v>1</v>
          </cell>
        </row>
        <row r="43">
          <cell r="R43" t="str">
            <v>109_coarse_30</v>
          </cell>
          <cell r="S43">
            <v>0.94</v>
          </cell>
          <cell r="T43">
            <v>1</v>
          </cell>
        </row>
        <row r="44">
          <cell r="R44" t="str">
            <v>11_fine_30</v>
          </cell>
          <cell r="S44">
            <v>0.5</v>
          </cell>
          <cell r="T44">
            <v>0.93</v>
          </cell>
        </row>
        <row r="45">
          <cell r="R45" t="str">
            <v>11_medium_30</v>
          </cell>
          <cell r="S45">
            <v>0.5</v>
          </cell>
          <cell r="T45">
            <v>0.93</v>
          </cell>
        </row>
        <row r="46">
          <cell r="R46" t="str">
            <v>11_coarse_30</v>
          </cell>
          <cell r="S46">
            <v>0.5</v>
          </cell>
          <cell r="T46">
            <v>0.93</v>
          </cell>
        </row>
        <row r="47">
          <cell r="R47" t="str">
            <v>110_fine_30</v>
          </cell>
          <cell r="S47">
            <v>0.97</v>
          </cell>
          <cell r="T47">
            <v>1</v>
          </cell>
        </row>
        <row r="48">
          <cell r="R48" t="str">
            <v>110_medium_30</v>
          </cell>
          <cell r="S48">
            <v>0.97</v>
          </cell>
          <cell r="T48">
            <v>1</v>
          </cell>
        </row>
        <row r="49">
          <cell r="R49" t="str">
            <v>111A_fine_30</v>
          </cell>
          <cell r="S49">
            <v>0.98</v>
          </cell>
          <cell r="T49">
            <v>1</v>
          </cell>
        </row>
        <row r="50">
          <cell r="R50" t="str">
            <v>111A_medium_30</v>
          </cell>
          <cell r="S50">
            <v>0.98</v>
          </cell>
          <cell r="T50">
            <v>1</v>
          </cell>
        </row>
        <row r="51">
          <cell r="R51" t="str">
            <v>111B_fine_30</v>
          </cell>
          <cell r="S51">
            <v>0.98</v>
          </cell>
          <cell r="T51">
            <v>1</v>
          </cell>
        </row>
        <row r="52">
          <cell r="R52" t="str">
            <v>111B_medium_30</v>
          </cell>
          <cell r="S52">
            <v>0.98</v>
          </cell>
          <cell r="T52">
            <v>1</v>
          </cell>
        </row>
        <row r="53">
          <cell r="R53" t="str">
            <v>111B_coarse_30</v>
          </cell>
          <cell r="S53">
            <v>0.98</v>
          </cell>
          <cell r="T53">
            <v>1</v>
          </cell>
        </row>
        <row r="54">
          <cell r="R54" t="str">
            <v>111C_medium_30</v>
          </cell>
          <cell r="S54">
            <v>1</v>
          </cell>
          <cell r="T54">
            <v>1</v>
          </cell>
        </row>
        <row r="55">
          <cell r="R55" t="str">
            <v>111C_coarse_30</v>
          </cell>
          <cell r="S55">
            <v>1</v>
          </cell>
          <cell r="T55">
            <v>1</v>
          </cell>
        </row>
        <row r="56">
          <cell r="R56" t="str">
            <v>111D_medium_30</v>
          </cell>
          <cell r="S56">
            <v>0.98</v>
          </cell>
          <cell r="T56">
            <v>1</v>
          </cell>
        </row>
        <row r="57">
          <cell r="R57" t="str">
            <v>111E_medium_30</v>
          </cell>
          <cell r="S57">
            <v>1</v>
          </cell>
          <cell r="T57">
            <v>1</v>
          </cell>
        </row>
        <row r="58">
          <cell r="R58" t="str">
            <v>112_fine_30</v>
          </cell>
          <cell r="S58">
            <v>0.95</v>
          </cell>
          <cell r="T58">
            <v>1</v>
          </cell>
        </row>
        <row r="59">
          <cell r="R59" t="str">
            <v>112_medium_30</v>
          </cell>
          <cell r="S59">
            <v>0.95</v>
          </cell>
          <cell r="T59">
            <v>1</v>
          </cell>
        </row>
        <row r="60">
          <cell r="R60" t="str">
            <v>112_coarse_30</v>
          </cell>
          <cell r="S60">
            <v>0.95</v>
          </cell>
          <cell r="T60">
            <v>1</v>
          </cell>
        </row>
        <row r="61">
          <cell r="R61" t="str">
            <v>113_fine_30</v>
          </cell>
          <cell r="S61">
            <v>0.97</v>
          </cell>
          <cell r="T61">
            <v>1</v>
          </cell>
        </row>
        <row r="62">
          <cell r="R62" t="str">
            <v>113_medium_30</v>
          </cell>
          <cell r="S62">
            <v>0.97</v>
          </cell>
          <cell r="T62">
            <v>1</v>
          </cell>
        </row>
        <row r="63">
          <cell r="R63" t="str">
            <v>114A_medium_30</v>
          </cell>
          <cell r="S63">
            <v>0.93</v>
          </cell>
          <cell r="T63">
            <v>1</v>
          </cell>
        </row>
        <row r="64">
          <cell r="R64" t="str">
            <v>114B_fine_30</v>
          </cell>
          <cell r="S64">
            <v>0.97</v>
          </cell>
          <cell r="T64">
            <v>1</v>
          </cell>
        </row>
        <row r="65">
          <cell r="R65" t="str">
            <v>114B_medium_30</v>
          </cell>
          <cell r="S65">
            <v>0.97</v>
          </cell>
          <cell r="T65">
            <v>1</v>
          </cell>
        </row>
        <row r="66">
          <cell r="R66" t="str">
            <v>115A_medium_30</v>
          </cell>
          <cell r="S66">
            <v>0.9</v>
          </cell>
          <cell r="T66">
            <v>1</v>
          </cell>
        </row>
        <row r="67">
          <cell r="R67" t="str">
            <v>115B_fine_30</v>
          </cell>
          <cell r="S67">
            <v>0.92</v>
          </cell>
          <cell r="T67">
            <v>1</v>
          </cell>
        </row>
        <row r="68">
          <cell r="R68" t="str">
            <v>115B_medium_30</v>
          </cell>
          <cell r="S68">
            <v>0.92</v>
          </cell>
          <cell r="T68">
            <v>1</v>
          </cell>
        </row>
        <row r="69">
          <cell r="R69" t="str">
            <v>115C_fine_30</v>
          </cell>
          <cell r="S69">
            <v>0.92</v>
          </cell>
          <cell r="T69">
            <v>1</v>
          </cell>
        </row>
        <row r="70">
          <cell r="R70" t="str">
            <v>115C_medium_30</v>
          </cell>
          <cell r="S70">
            <v>0.92</v>
          </cell>
          <cell r="T70">
            <v>1</v>
          </cell>
        </row>
        <row r="71">
          <cell r="R71" t="str">
            <v>115C_coarse_30</v>
          </cell>
          <cell r="S71">
            <v>0.92</v>
          </cell>
          <cell r="T71">
            <v>1</v>
          </cell>
        </row>
        <row r="72">
          <cell r="R72" t="str">
            <v>116A_fine_30</v>
          </cell>
          <cell r="S72">
            <v>1</v>
          </cell>
          <cell r="T72">
            <v>1</v>
          </cell>
        </row>
        <row r="73">
          <cell r="R73" t="str">
            <v>116A_medium_30</v>
          </cell>
          <cell r="S73">
            <v>1</v>
          </cell>
          <cell r="T73">
            <v>1</v>
          </cell>
        </row>
        <row r="74">
          <cell r="R74" t="str">
            <v>116A_coarse_30</v>
          </cell>
          <cell r="S74">
            <v>1</v>
          </cell>
          <cell r="T74">
            <v>1</v>
          </cell>
        </row>
        <row r="75">
          <cell r="R75" t="str">
            <v>116B_medium_30</v>
          </cell>
          <cell r="S75">
            <v>0.98</v>
          </cell>
          <cell r="T75">
            <v>1</v>
          </cell>
        </row>
        <row r="76">
          <cell r="R76" t="str">
            <v>116C_medium_30</v>
          </cell>
          <cell r="S76">
            <v>1</v>
          </cell>
          <cell r="T76">
            <v>1</v>
          </cell>
        </row>
        <row r="77">
          <cell r="R77" t="str">
            <v>117_fine_30</v>
          </cell>
          <cell r="S77">
            <v>1</v>
          </cell>
          <cell r="T77">
            <v>1</v>
          </cell>
        </row>
        <row r="78">
          <cell r="R78" t="str">
            <v>117_medium_30</v>
          </cell>
          <cell r="S78">
            <v>1</v>
          </cell>
          <cell r="T78">
            <v>1</v>
          </cell>
        </row>
        <row r="79">
          <cell r="R79" t="str">
            <v>117_coarse_30</v>
          </cell>
          <cell r="S79">
            <v>1</v>
          </cell>
          <cell r="T79">
            <v>1</v>
          </cell>
        </row>
        <row r="80">
          <cell r="R80" t="str">
            <v>118A_medium_30</v>
          </cell>
          <cell r="S80">
            <v>0.97</v>
          </cell>
          <cell r="T80">
            <v>1</v>
          </cell>
        </row>
        <row r="81">
          <cell r="R81" t="str">
            <v>118A_coarse_30</v>
          </cell>
          <cell r="S81">
            <v>0.97</v>
          </cell>
          <cell r="T81">
            <v>1</v>
          </cell>
        </row>
        <row r="82">
          <cell r="R82" t="str">
            <v>118B_fine_30</v>
          </cell>
          <cell r="S82">
            <v>1</v>
          </cell>
          <cell r="T82">
            <v>1</v>
          </cell>
        </row>
        <row r="83">
          <cell r="R83" t="str">
            <v>118B_medium_30</v>
          </cell>
          <cell r="S83">
            <v>1</v>
          </cell>
          <cell r="T83">
            <v>1</v>
          </cell>
        </row>
        <row r="84">
          <cell r="R84" t="str">
            <v>118B_coarse_30</v>
          </cell>
          <cell r="S84">
            <v>1</v>
          </cell>
          <cell r="T84">
            <v>1</v>
          </cell>
        </row>
        <row r="85">
          <cell r="R85" t="str">
            <v>119_fine_30</v>
          </cell>
          <cell r="S85">
            <v>1</v>
          </cell>
          <cell r="T85">
            <v>1</v>
          </cell>
        </row>
        <row r="86">
          <cell r="R86" t="str">
            <v>119_medium_30</v>
          </cell>
          <cell r="S86">
            <v>1</v>
          </cell>
          <cell r="T86">
            <v>1</v>
          </cell>
        </row>
        <row r="87">
          <cell r="R87" t="str">
            <v>119_coarse_30</v>
          </cell>
          <cell r="S87">
            <v>1</v>
          </cell>
          <cell r="T87">
            <v>1</v>
          </cell>
        </row>
        <row r="88">
          <cell r="R88" t="str">
            <v>12_medium_30</v>
          </cell>
          <cell r="S88">
            <v>1</v>
          </cell>
          <cell r="T88">
            <v>1</v>
          </cell>
        </row>
        <row r="89">
          <cell r="R89" t="str">
            <v>12_coarse_30</v>
          </cell>
          <cell r="S89">
            <v>1</v>
          </cell>
          <cell r="T89">
            <v>1</v>
          </cell>
        </row>
        <row r="90">
          <cell r="R90" t="str">
            <v>120A_fine_30</v>
          </cell>
          <cell r="S90">
            <v>0.92</v>
          </cell>
          <cell r="T90">
            <v>1</v>
          </cell>
        </row>
        <row r="91">
          <cell r="R91" t="str">
            <v>120A_medium_30</v>
          </cell>
          <cell r="S91">
            <v>0.92</v>
          </cell>
          <cell r="T91">
            <v>1</v>
          </cell>
        </row>
        <row r="92">
          <cell r="R92" t="str">
            <v>120B_medium_30</v>
          </cell>
          <cell r="S92">
            <v>1</v>
          </cell>
          <cell r="T92">
            <v>1</v>
          </cell>
        </row>
        <row r="93">
          <cell r="R93" t="str">
            <v>120C_medium_30</v>
          </cell>
          <cell r="S93">
            <v>1</v>
          </cell>
          <cell r="T93">
            <v>1</v>
          </cell>
        </row>
        <row r="94">
          <cell r="R94" t="str">
            <v>121_fine_30</v>
          </cell>
          <cell r="S94">
            <v>0.95</v>
          </cell>
          <cell r="T94">
            <v>1</v>
          </cell>
        </row>
        <row r="95">
          <cell r="R95" t="str">
            <v>121_medium_30</v>
          </cell>
          <cell r="S95">
            <v>0.95</v>
          </cell>
          <cell r="T95">
            <v>1</v>
          </cell>
        </row>
        <row r="96">
          <cell r="R96" t="str">
            <v>122_fine_30</v>
          </cell>
          <cell r="S96">
            <v>0.95</v>
          </cell>
          <cell r="T96">
            <v>1</v>
          </cell>
        </row>
        <row r="97">
          <cell r="R97" t="str">
            <v>122_medium_30</v>
          </cell>
          <cell r="S97">
            <v>0.95</v>
          </cell>
          <cell r="T97">
            <v>1</v>
          </cell>
        </row>
        <row r="98">
          <cell r="R98" t="str">
            <v>123_fine_30</v>
          </cell>
          <cell r="S98">
            <v>0.91</v>
          </cell>
          <cell r="T98">
            <v>1</v>
          </cell>
        </row>
        <row r="99">
          <cell r="R99" t="str">
            <v>123_medium_30</v>
          </cell>
          <cell r="S99">
            <v>0.91</v>
          </cell>
          <cell r="T99">
            <v>1</v>
          </cell>
        </row>
        <row r="100">
          <cell r="R100" t="str">
            <v>124_fine_30</v>
          </cell>
          <cell r="S100">
            <v>0.9</v>
          </cell>
          <cell r="T100">
            <v>1</v>
          </cell>
        </row>
        <row r="101">
          <cell r="R101" t="str">
            <v>124_medium_30</v>
          </cell>
          <cell r="S101">
            <v>0.9</v>
          </cell>
          <cell r="T101">
            <v>1</v>
          </cell>
        </row>
        <row r="102">
          <cell r="R102" t="str">
            <v>124_coarse_30</v>
          </cell>
          <cell r="S102">
            <v>0.9</v>
          </cell>
          <cell r="T102">
            <v>1</v>
          </cell>
        </row>
        <row r="103">
          <cell r="R103" t="str">
            <v>125_medium_30</v>
          </cell>
          <cell r="S103">
            <v>1</v>
          </cell>
          <cell r="T103">
            <v>1</v>
          </cell>
        </row>
        <row r="104">
          <cell r="R104" t="str">
            <v>125_coarse_30</v>
          </cell>
          <cell r="S104">
            <v>1</v>
          </cell>
          <cell r="T104">
            <v>1</v>
          </cell>
        </row>
        <row r="105">
          <cell r="R105" t="str">
            <v>126_fine_30</v>
          </cell>
          <cell r="S105">
            <v>0.87</v>
          </cell>
          <cell r="T105">
            <v>1</v>
          </cell>
        </row>
        <row r="106">
          <cell r="R106" t="str">
            <v>126_medium_30</v>
          </cell>
          <cell r="S106">
            <v>0.87</v>
          </cell>
          <cell r="T106">
            <v>1</v>
          </cell>
        </row>
        <row r="107">
          <cell r="R107" t="str">
            <v>127_medium_30</v>
          </cell>
          <cell r="S107">
            <v>1</v>
          </cell>
          <cell r="T107">
            <v>1</v>
          </cell>
        </row>
        <row r="108">
          <cell r="R108" t="str">
            <v>127_coarse_30</v>
          </cell>
          <cell r="S108">
            <v>1</v>
          </cell>
          <cell r="T108">
            <v>1</v>
          </cell>
        </row>
        <row r="109">
          <cell r="R109" t="str">
            <v>128_fine_30</v>
          </cell>
          <cell r="S109">
            <v>0.93</v>
          </cell>
          <cell r="T109">
            <v>1</v>
          </cell>
        </row>
        <row r="110">
          <cell r="R110" t="str">
            <v>128_medium_30</v>
          </cell>
          <cell r="S110">
            <v>0.93</v>
          </cell>
          <cell r="T110">
            <v>1</v>
          </cell>
        </row>
        <row r="111">
          <cell r="R111" t="str">
            <v>128_coarse_30</v>
          </cell>
          <cell r="S111">
            <v>0.93</v>
          </cell>
          <cell r="T111">
            <v>1</v>
          </cell>
        </row>
        <row r="112">
          <cell r="R112" t="str">
            <v>129_medium_30</v>
          </cell>
          <cell r="S112">
            <v>1</v>
          </cell>
          <cell r="T112">
            <v>1</v>
          </cell>
        </row>
        <row r="113">
          <cell r="R113" t="str">
            <v>129_coarse_30</v>
          </cell>
          <cell r="S113">
            <v>1</v>
          </cell>
          <cell r="T113">
            <v>1</v>
          </cell>
        </row>
        <row r="114">
          <cell r="R114" t="str">
            <v>13_fine_30</v>
          </cell>
          <cell r="S114">
            <v>0.77</v>
          </cell>
          <cell r="T114">
            <v>0.73</v>
          </cell>
        </row>
        <row r="115">
          <cell r="R115" t="str">
            <v>13_medium_30</v>
          </cell>
          <cell r="S115">
            <v>0.77</v>
          </cell>
          <cell r="T115">
            <v>0.73</v>
          </cell>
        </row>
        <row r="116">
          <cell r="R116" t="str">
            <v>13_coarse_30</v>
          </cell>
          <cell r="S116">
            <v>0.77</v>
          </cell>
          <cell r="T116">
            <v>0.73</v>
          </cell>
        </row>
        <row r="117">
          <cell r="R117" t="str">
            <v>130A_medium_30</v>
          </cell>
          <cell r="S117">
            <v>1</v>
          </cell>
          <cell r="T117">
            <v>1</v>
          </cell>
        </row>
        <row r="118">
          <cell r="R118" t="str">
            <v>130B_fine_30</v>
          </cell>
          <cell r="S118">
            <v>1</v>
          </cell>
          <cell r="T118">
            <v>1</v>
          </cell>
        </row>
        <row r="119">
          <cell r="R119" t="str">
            <v>130B_medium_30</v>
          </cell>
          <cell r="S119">
            <v>1</v>
          </cell>
          <cell r="T119">
            <v>1</v>
          </cell>
        </row>
        <row r="120">
          <cell r="R120" t="str">
            <v>130B_coarse_30</v>
          </cell>
          <cell r="S120">
            <v>1</v>
          </cell>
          <cell r="T120">
            <v>1</v>
          </cell>
        </row>
        <row r="121">
          <cell r="R121" t="str">
            <v>131A_fine_30</v>
          </cell>
          <cell r="S121">
            <v>0.91</v>
          </cell>
          <cell r="T121">
            <v>1</v>
          </cell>
        </row>
        <row r="122">
          <cell r="R122" t="str">
            <v>131A_medium_30</v>
          </cell>
          <cell r="S122">
            <v>0.91</v>
          </cell>
          <cell r="T122">
            <v>1</v>
          </cell>
        </row>
        <row r="123">
          <cell r="R123" t="str">
            <v>131B_medium_30</v>
          </cell>
          <cell r="S123">
            <v>0.99</v>
          </cell>
          <cell r="T123">
            <v>1</v>
          </cell>
        </row>
        <row r="124">
          <cell r="R124" t="str">
            <v>131C_fine_30</v>
          </cell>
          <cell r="S124">
            <v>0.98</v>
          </cell>
          <cell r="T124">
            <v>1</v>
          </cell>
        </row>
        <row r="125">
          <cell r="R125" t="str">
            <v>131C_medium_30</v>
          </cell>
          <cell r="S125">
            <v>0.98</v>
          </cell>
          <cell r="T125">
            <v>1</v>
          </cell>
        </row>
        <row r="126">
          <cell r="R126" t="str">
            <v>131C_coarse_30</v>
          </cell>
          <cell r="S126">
            <v>0.98</v>
          </cell>
          <cell r="T126">
            <v>1</v>
          </cell>
        </row>
        <row r="127">
          <cell r="R127" t="str">
            <v>131D_medium_30</v>
          </cell>
          <cell r="S127">
            <v>0.98</v>
          </cell>
          <cell r="T127">
            <v>1</v>
          </cell>
        </row>
        <row r="128">
          <cell r="R128" t="str">
            <v>133A_fine_30</v>
          </cell>
          <cell r="S128">
            <v>0.91</v>
          </cell>
          <cell r="T128">
            <v>1</v>
          </cell>
        </row>
        <row r="129">
          <cell r="R129" t="str">
            <v>133A_medium_30</v>
          </cell>
          <cell r="S129">
            <v>0.91</v>
          </cell>
          <cell r="T129">
            <v>1</v>
          </cell>
        </row>
        <row r="130">
          <cell r="R130" t="str">
            <v>133A_coarse_30</v>
          </cell>
          <cell r="S130">
            <v>0.91</v>
          </cell>
          <cell r="T130">
            <v>1</v>
          </cell>
        </row>
        <row r="131">
          <cell r="R131" t="str">
            <v>133B_fine_30</v>
          </cell>
          <cell r="S131">
            <v>1</v>
          </cell>
          <cell r="T131">
            <v>1</v>
          </cell>
        </row>
        <row r="132">
          <cell r="R132" t="str">
            <v>133B_medium_30</v>
          </cell>
          <cell r="S132">
            <v>1</v>
          </cell>
          <cell r="T132">
            <v>1</v>
          </cell>
        </row>
        <row r="133">
          <cell r="R133" t="str">
            <v>133B_coarse_30</v>
          </cell>
          <cell r="S133">
            <v>1</v>
          </cell>
          <cell r="T133">
            <v>1</v>
          </cell>
        </row>
        <row r="134">
          <cell r="R134" t="str">
            <v>134_medium_30</v>
          </cell>
          <cell r="S134">
            <v>0.88</v>
          </cell>
          <cell r="T134">
            <v>1</v>
          </cell>
        </row>
        <row r="135">
          <cell r="R135" t="str">
            <v>134_coarse_30</v>
          </cell>
          <cell r="S135">
            <v>0.88</v>
          </cell>
          <cell r="T135">
            <v>1</v>
          </cell>
        </row>
        <row r="136">
          <cell r="R136" t="str">
            <v>135A_fine_30</v>
          </cell>
          <cell r="S136">
            <v>0.93</v>
          </cell>
          <cell r="T136">
            <v>0.99</v>
          </cell>
        </row>
        <row r="137">
          <cell r="R137" t="str">
            <v>135A_medium_30</v>
          </cell>
          <cell r="S137">
            <v>0.93</v>
          </cell>
          <cell r="T137">
            <v>0.99</v>
          </cell>
        </row>
        <row r="138">
          <cell r="R138" t="str">
            <v>135A_coarse_30</v>
          </cell>
          <cell r="S138">
            <v>0.93</v>
          </cell>
          <cell r="T138">
            <v>0.99</v>
          </cell>
        </row>
        <row r="139">
          <cell r="R139" t="str">
            <v>135B_fine_30</v>
          </cell>
          <cell r="S139">
            <v>1</v>
          </cell>
          <cell r="T139">
            <v>1</v>
          </cell>
        </row>
        <row r="140">
          <cell r="R140" t="str">
            <v>135B_medium_30</v>
          </cell>
          <cell r="S140">
            <v>1</v>
          </cell>
          <cell r="T140">
            <v>1</v>
          </cell>
        </row>
        <row r="141">
          <cell r="R141" t="str">
            <v>135B_coarse_30</v>
          </cell>
          <cell r="S141">
            <v>1</v>
          </cell>
          <cell r="T141">
            <v>1</v>
          </cell>
        </row>
        <row r="142">
          <cell r="R142" t="str">
            <v>136_fine_30</v>
          </cell>
          <cell r="S142">
            <v>0.94</v>
          </cell>
          <cell r="T142">
            <v>1</v>
          </cell>
        </row>
        <row r="143">
          <cell r="R143" t="str">
            <v>136_medium_30</v>
          </cell>
          <cell r="S143">
            <v>0.94</v>
          </cell>
          <cell r="T143">
            <v>1</v>
          </cell>
        </row>
        <row r="144">
          <cell r="R144" t="str">
            <v>136_coarse_30</v>
          </cell>
          <cell r="S144">
            <v>0.94</v>
          </cell>
          <cell r="T144">
            <v>1</v>
          </cell>
        </row>
        <row r="145">
          <cell r="R145" t="str">
            <v>137_coarse_30</v>
          </cell>
          <cell r="S145">
            <v>0.93</v>
          </cell>
          <cell r="T145">
            <v>1</v>
          </cell>
        </row>
        <row r="146">
          <cell r="R146" t="str">
            <v>138_coarse_30</v>
          </cell>
          <cell r="S146">
            <v>0.96</v>
          </cell>
          <cell r="T146">
            <v>1</v>
          </cell>
        </row>
        <row r="147">
          <cell r="R147" t="str">
            <v>139_medium_30</v>
          </cell>
          <cell r="S147">
            <v>0.98</v>
          </cell>
          <cell r="T147">
            <v>1</v>
          </cell>
        </row>
        <row r="148">
          <cell r="R148" t="str">
            <v>14_fine_30</v>
          </cell>
          <cell r="S148">
            <v>0.78</v>
          </cell>
          <cell r="T148">
            <v>0.99</v>
          </cell>
        </row>
        <row r="149">
          <cell r="R149" t="str">
            <v>14_medium_30</v>
          </cell>
          <cell r="S149">
            <v>0.78</v>
          </cell>
          <cell r="T149">
            <v>0.99</v>
          </cell>
        </row>
        <row r="150">
          <cell r="R150" t="str">
            <v>14_coarse_30</v>
          </cell>
          <cell r="S150">
            <v>0.78</v>
          </cell>
          <cell r="T150">
            <v>0.99</v>
          </cell>
        </row>
        <row r="151">
          <cell r="R151" t="str">
            <v>140_medium_30</v>
          </cell>
          <cell r="S151">
            <v>0.93</v>
          </cell>
          <cell r="T151">
            <v>1</v>
          </cell>
        </row>
        <row r="152">
          <cell r="R152" t="str">
            <v>141_medium_30</v>
          </cell>
          <cell r="S152">
            <v>0.93</v>
          </cell>
          <cell r="T152">
            <v>1</v>
          </cell>
        </row>
        <row r="153">
          <cell r="R153" t="str">
            <v>142_fine_30</v>
          </cell>
          <cell r="S153">
            <v>0.88</v>
          </cell>
          <cell r="T153">
            <v>1</v>
          </cell>
        </row>
        <row r="154">
          <cell r="R154" t="str">
            <v>142_medium_30</v>
          </cell>
          <cell r="S154">
            <v>0.88</v>
          </cell>
          <cell r="T154">
            <v>1</v>
          </cell>
        </row>
        <row r="155">
          <cell r="R155" t="str">
            <v>142_coarse_30</v>
          </cell>
          <cell r="S155">
            <v>0.88</v>
          </cell>
          <cell r="T155">
            <v>1</v>
          </cell>
        </row>
        <row r="156">
          <cell r="R156" t="str">
            <v>143_medium_30</v>
          </cell>
          <cell r="S156">
            <v>1</v>
          </cell>
          <cell r="T156">
            <v>1</v>
          </cell>
        </row>
        <row r="157">
          <cell r="R157" t="str">
            <v>143_coarse_30</v>
          </cell>
          <cell r="S157">
            <v>1</v>
          </cell>
          <cell r="T157">
            <v>1</v>
          </cell>
        </row>
        <row r="158">
          <cell r="R158" t="str">
            <v>144A_medium_30</v>
          </cell>
          <cell r="S158">
            <v>0.82</v>
          </cell>
          <cell r="T158">
            <v>1</v>
          </cell>
        </row>
        <row r="159">
          <cell r="R159" t="str">
            <v>144A_coarse_30</v>
          </cell>
          <cell r="S159">
            <v>0.82</v>
          </cell>
          <cell r="T159">
            <v>1</v>
          </cell>
        </row>
        <row r="160">
          <cell r="R160" t="str">
            <v>144B_medium_30</v>
          </cell>
          <cell r="S160">
            <v>1</v>
          </cell>
          <cell r="T160">
            <v>1</v>
          </cell>
        </row>
        <row r="161">
          <cell r="R161" t="str">
            <v>144B_coarse_30</v>
          </cell>
          <cell r="S161">
            <v>1</v>
          </cell>
          <cell r="T161">
            <v>1</v>
          </cell>
        </row>
        <row r="162">
          <cell r="R162" t="str">
            <v>145_medium_30</v>
          </cell>
          <cell r="S162">
            <v>0.88</v>
          </cell>
          <cell r="T162">
            <v>1</v>
          </cell>
        </row>
        <row r="163">
          <cell r="R163" t="str">
            <v>145_coarse_30</v>
          </cell>
          <cell r="S163">
            <v>0.88</v>
          </cell>
          <cell r="T163">
            <v>1</v>
          </cell>
        </row>
        <row r="164">
          <cell r="R164" t="str">
            <v>146_medium_30</v>
          </cell>
          <cell r="S164">
            <v>0.96</v>
          </cell>
          <cell r="T164">
            <v>1</v>
          </cell>
        </row>
        <row r="165">
          <cell r="R165" t="str">
            <v>147_fine_30</v>
          </cell>
          <cell r="S165">
            <v>0.89</v>
          </cell>
          <cell r="T165">
            <v>1</v>
          </cell>
        </row>
        <row r="166">
          <cell r="R166" t="str">
            <v>147_medium_30</v>
          </cell>
          <cell r="S166">
            <v>0.89</v>
          </cell>
          <cell r="T166">
            <v>1</v>
          </cell>
        </row>
        <row r="167">
          <cell r="R167" t="str">
            <v>147_coarse_30</v>
          </cell>
          <cell r="S167">
            <v>0.89</v>
          </cell>
          <cell r="T167">
            <v>1</v>
          </cell>
        </row>
        <row r="168">
          <cell r="R168" t="str">
            <v>148_fine_30</v>
          </cell>
          <cell r="S168">
            <v>0.93</v>
          </cell>
          <cell r="T168">
            <v>1</v>
          </cell>
        </row>
        <row r="169">
          <cell r="R169" t="str">
            <v>148_medium_30</v>
          </cell>
          <cell r="S169">
            <v>0.93</v>
          </cell>
          <cell r="T169">
            <v>1</v>
          </cell>
        </row>
        <row r="170">
          <cell r="R170" t="str">
            <v>148_coarse_30</v>
          </cell>
          <cell r="S170">
            <v>0.93</v>
          </cell>
          <cell r="T170">
            <v>1</v>
          </cell>
        </row>
        <row r="171">
          <cell r="R171" t="str">
            <v>149A_medium_30</v>
          </cell>
          <cell r="S171">
            <v>0.85</v>
          </cell>
          <cell r="T171">
            <v>1</v>
          </cell>
        </row>
        <row r="172">
          <cell r="R172" t="str">
            <v>149A_coarse_30</v>
          </cell>
          <cell r="S172">
            <v>0.85</v>
          </cell>
          <cell r="T172">
            <v>1</v>
          </cell>
        </row>
        <row r="173">
          <cell r="R173" t="str">
            <v>149B_coarse_30</v>
          </cell>
          <cell r="S173">
            <v>1</v>
          </cell>
          <cell r="T173">
            <v>1</v>
          </cell>
        </row>
        <row r="174">
          <cell r="R174" t="str">
            <v>15_fine_30</v>
          </cell>
          <cell r="S174">
            <v>0.61</v>
          </cell>
          <cell r="T174">
            <v>0.94</v>
          </cell>
        </row>
        <row r="175">
          <cell r="R175" t="str">
            <v>15_medium_30</v>
          </cell>
          <cell r="S175">
            <v>0.61</v>
          </cell>
          <cell r="T175">
            <v>0.94</v>
          </cell>
        </row>
        <row r="176">
          <cell r="R176" t="str">
            <v>15_coarse_30</v>
          </cell>
          <cell r="S176">
            <v>0.61</v>
          </cell>
          <cell r="T176">
            <v>0.94</v>
          </cell>
        </row>
        <row r="177">
          <cell r="R177" t="str">
            <v>150A_fine_30</v>
          </cell>
          <cell r="S177">
            <v>0.98</v>
          </cell>
          <cell r="T177">
            <v>1</v>
          </cell>
        </row>
        <row r="178">
          <cell r="R178" t="str">
            <v>150A_medium_30</v>
          </cell>
          <cell r="S178">
            <v>0.98</v>
          </cell>
          <cell r="T178">
            <v>1</v>
          </cell>
        </row>
        <row r="179">
          <cell r="R179" t="str">
            <v>150A_coarse_30</v>
          </cell>
          <cell r="S179">
            <v>0.98</v>
          </cell>
          <cell r="T179">
            <v>1</v>
          </cell>
        </row>
        <row r="180">
          <cell r="R180" t="str">
            <v>150B_fine_30</v>
          </cell>
          <cell r="S180">
            <v>0.66</v>
          </cell>
          <cell r="T180">
            <v>0.99</v>
          </cell>
        </row>
        <row r="181">
          <cell r="R181" t="str">
            <v>150B_medium_30</v>
          </cell>
          <cell r="S181">
            <v>0.66</v>
          </cell>
          <cell r="T181">
            <v>0.99</v>
          </cell>
        </row>
        <row r="182">
          <cell r="R182" t="str">
            <v>150B_coarse_30</v>
          </cell>
          <cell r="S182">
            <v>0.66</v>
          </cell>
          <cell r="T182">
            <v>0.99</v>
          </cell>
        </row>
        <row r="183">
          <cell r="R183" t="str">
            <v>151_fine_30</v>
          </cell>
          <cell r="S183">
            <v>1</v>
          </cell>
          <cell r="T183">
            <v>1</v>
          </cell>
        </row>
        <row r="184">
          <cell r="R184" t="str">
            <v>152A_medium_30</v>
          </cell>
          <cell r="S184">
            <v>1</v>
          </cell>
          <cell r="T184">
            <v>1</v>
          </cell>
        </row>
        <row r="185">
          <cell r="R185" t="str">
            <v>152A_coarse_30</v>
          </cell>
          <cell r="S185">
            <v>1</v>
          </cell>
          <cell r="T185">
            <v>1</v>
          </cell>
        </row>
        <row r="186">
          <cell r="R186" t="str">
            <v>152B_medium_30</v>
          </cell>
          <cell r="S186">
            <v>1</v>
          </cell>
          <cell r="T186">
            <v>1</v>
          </cell>
        </row>
        <row r="187">
          <cell r="R187" t="str">
            <v>152B_coarse_30</v>
          </cell>
          <cell r="S187">
            <v>1</v>
          </cell>
          <cell r="T187">
            <v>1</v>
          </cell>
        </row>
        <row r="188">
          <cell r="R188" t="str">
            <v>153A_coarse_30</v>
          </cell>
          <cell r="S188">
            <v>0.84</v>
          </cell>
          <cell r="T188">
            <v>1</v>
          </cell>
        </row>
        <row r="189">
          <cell r="R189" t="str">
            <v>153B_coarse_30</v>
          </cell>
          <cell r="S189">
            <v>0.94</v>
          </cell>
          <cell r="T189">
            <v>1</v>
          </cell>
        </row>
        <row r="190">
          <cell r="R190" t="str">
            <v>153D_coarse_30</v>
          </cell>
          <cell r="S190">
            <v>0.9</v>
          </cell>
          <cell r="T190">
            <v>1</v>
          </cell>
        </row>
        <row r="191">
          <cell r="R191" t="str">
            <v>154_coarse_30</v>
          </cell>
          <cell r="S191">
            <v>0.74</v>
          </cell>
          <cell r="T191">
            <v>1</v>
          </cell>
        </row>
        <row r="192">
          <cell r="R192" t="str">
            <v>155_coarse_30</v>
          </cell>
          <cell r="S192">
            <v>0.78</v>
          </cell>
          <cell r="T192">
            <v>1</v>
          </cell>
        </row>
        <row r="193">
          <cell r="R193" t="str">
            <v>156A_coarse_30</v>
          </cell>
          <cell r="S193">
            <v>0.77</v>
          </cell>
          <cell r="T193">
            <v>1</v>
          </cell>
        </row>
        <row r="194">
          <cell r="R194" t="str">
            <v>156B_coarse_30</v>
          </cell>
          <cell r="S194">
            <v>0.85</v>
          </cell>
          <cell r="T194">
            <v>1</v>
          </cell>
        </row>
        <row r="195">
          <cell r="R195" t="str">
            <v>17_fine_30</v>
          </cell>
          <cell r="S195">
            <v>0.6</v>
          </cell>
          <cell r="T195">
            <v>0.97</v>
          </cell>
        </row>
        <row r="196">
          <cell r="R196" t="str">
            <v>17_medium_30</v>
          </cell>
          <cell r="S196">
            <v>0.6</v>
          </cell>
          <cell r="T196">
            <v>0.97</v>
          </cell>
        </row>
        <row r="197">
          <cell r="R197" t="str">
            <v>17_coarse_30</v>
          </cell>
          <cell r="S197">
            <v>0.6</v>
          </cell>
          <cell r="T197">
            <v>0.97</v>
          </cell>
        </row>
        <row r="198">
          <cell r="R198" t="str">
            <v>18_fine_30</v>
          </cell>
          <cell r="S198">
            <v>1</v>
          </cell>
          <cell r="T198">
            <v>1</v>
          </cell>
        </row>
        <row r="199">
          <cell r="R199" t="str">
            <v>18_medium_30</v>
          </cell>
          <cell r="S199">
            <v>1</v>
          </cell>
          <cell r="T199">
            <v>1</v>
          </cell>
        </row>
        <row r="200">
          <cell r="R200" t="str">
            <v>18_coarse_30</v>
          </cell>
          <cell r="S200">
            <v>1</v>
          </cell>
          <cell r="T200">
            <v>1</v>
          </cell>
        </row>
        <row r="201">
          <cell r="R201" t="str">
            <v>19_fine_30</v>
          </cell>
          <cell r="S201">
            <v>1</v>
          </cell>
          <cell r="T201">
            <v>1</v>
          </cell>
        </row>
        <row r="202">
          <cell r="R202" t="str">
            <v>19_medium_30</v>
          </cell>
          <cell r="S202">
            <v>1</v>
          </cell>
          <cell r="T202">
            <v>1</v>
          </cell>
        </row>
        <row r="203">
          <cell r="R203" t="str">
            <v>19_coarse_30</v>
          </cell>
          <cell r="S203">
            <v>1</v>
          </cell>
          <cell r="T203">
            <v>1</v>
          </cell>
        </row>
        <row r="204">
          <cell r="R204" t="str">
            <v>2_fine_30</v>
          </cell>
          <cell r="S204">
            <v>0.94</v>
          </cell>
          <cell r="T204">
            <v>1</v>
          </cell>
        </row>
        <row r="205">
          <cell r="R205" t="str">
            <v>2_medium_30</v>
          </cell>
          <cell r="S205">
            <v>0.94</v>
          </cell>
          <cell r="T205">
            <v>1</v>
          </cell>
        </row>
        <row r="206">
          <cell r="R206" t="str">
            <v>2_coarse_30</v>
          </cell>
          <cell r="S206">
            <v>0.94</v>
          </cell>
          <cell r="T206">
            <v>1</v>
          </cell>
        </row>
        <row r="207">
          <cell r="R207" t="str">
            <v>20_fine_30</v>
          </cell>
          <cell r="S207">
            <v>1</v>
          </cell>
          <cell r="T207">
            <v>1</v>
          </cell>
        </row>
        <row r="208">
          <cell r="R208" t="str">
            <v>20_medium_30</v>
          </cell>
          <cell r="S208">
            <v>1</v>
          </cell>
          <cell r="T208">
            <v>1</v>
          </cell>
        </row>
        <row r="209">
          <cell r="R209" t="str">
            <v>20_coarse_30</v>
          </cell>
          <cell r="S209">
            <v>1</v>
          </cell>
          <cell r="T209">
            <v>1</v>
          </cell>
        </row>
        <row r="210">
          <cell r="R210" t="str">
            <v>21_fine_30</v>
          </cell>
          <cell r="S210">
            <v>0.57999999999999996</v>
          </cell>
          <cell r="T210">
            <v>0.94</v>
          </cell>
        </row>
        <row r="211">
          <cell r="R211" t="str">
            <v>21_medium_30</v>
          </cell>
          <cell r="S211">
            <v>0.57999999999999996</v>
          </cell>
          <cell r="T211">
            <v>0.94</v>
          </cell>
        </row>
        <row r="212">
          <cell r="R212" t="str">
            <v>21_coarse_30</v>
          </cell>
          <cell r="S212">
            <v>0.57999999999999996</v>
          </cell>
          <cell r="T212">
            <v>0.94</v>
          </cell>
        </row>
        <row r="213">
          <cell r="R213" t="str">
            <v>22A_medium_30</v>
          </cell>
          <cell r="S213">
            <v>1</v>
          </cell>
          <cell r="T213">
            <v>1</v>
          </cell>
        </row>
        <row r="214">
          <cell r="R214" t="str">
            <v>22A_coarse_30</v>
          </cell>
          <cell r="S214">
            <v>1</v>
          </cell>
          <cell r="T214">
            <v>1</v>
          </cell>
        </row>
        <row r="215">
          <cell r="R215" t="str">
            <v>23_fine_30</v>
          </cell>
          <cell r="S215">
            <v>1</v>
          </cell>
          <cell r="T215">
            <v>1</v>
          </cell>
        </row>
        <row r="216">
          <cell r="R216" t="str">
            <v>23_medium_30</v>
          </cell>
          <cell r="S216">
            <v>1</v>
          </cell>
          <cell r="T216">
            <v>1</v>
          </cell>
        </row>
        <row r="217">
          <cell r="R217" t="str">
            <v>23_coarse_30</v>
          </cell>
          <cell r="S217">
            <v>1</v>
          </cell>
          <cell r="T217">
            <v>1</v>
          </cell>
        </row>
        <row r="218">
          <cell r="R218" t="str">
            <v>24_fine_30</v>
          </cell>
          <cell r="S218">
            <v>1</v>
          </cell>
          <cell r="T218">
            <v>1</v>
          </cell>
        </row>
        <row r="219">
          <cell r="R219" t="str">
            <v>24_medium_30</v>
          </cell>
          <cell r="S219">
            <v>1</v>
          </cell>
          <cell r="T219">
            <v>1</v>
          </cell>
        </row>
        <row r="220">
          <cell r="R220" t="str">
            <v>24_coarse_30</v>
          </cell>
          <cell r="S220">
            <v>1</v>
          </cell>
          <cell r="T220">
            <v>1</v>
          </cell>
        </row>
        <row r="221">
          <cell r="R221" t="str">
            <v>25_fine_30</v>
          </cell>
          <cell r="S221">
            <v>1</v>
          </cell>
          <cell r="T221">
            <v>1</v>
          </cell>
        </row>
        <row r="222">
          <cell r="R222" t="str">
            <v>25_medium_30</v>
          </cell>
          <cell r="S222">
            <v>1</v>
          </cell>
          <cell r="T222">
            <v>1</v>
          </cell>
        </row>
        <row r="223">
          <cell r="R223" t="str">
            <v>25_coarse_30</v>
          </cell>
          <cell r="S223">
            <v>1</v>
          </cell>
          <cell r="T223">
            <v>1</v>
          </cell>
        </row>
        <row r="224">
          <cell r="R224" t="str">
            <v>26_fine_30</v>
          </cell>
          <cell r="S224">
            <v>1</v>
          </cell>
          <cell r="T224">
            <v>1</v>
          </cell>
        </row>
        <row r="225">
          <cell r="R225" t="str">
            <v>26_medium_30</v>
          </cell>
          <cell r="S225">
            <v>1</v>
          </cell>
          <cell r="T225">
            <v>1</v>
          </cell>
        </row>
        <row r="226">
          <cell r="R226" t="str">
            <v>26_coarse_30</v>
          </cell>
          <cell r="S226">
            <v>1</v>
          </cell>
          <cell r="T226">
            <v>1</v>
          </cell>
        </row>
        <row r="227">
          <cell r="R227" t="str">
            <v>27_fine_30</v>
          </cell>
          <cell r="S227">
            <v>1</v>
          </cell>
          <cell r="T227">
            <v>1</v>
          </cell>
        </row>
        <row r="228">
          <cell r="R228" t="str">
            <v>27_medium_30</v>
          </cell>
          <cell r="S228">
            <v>1</v>
          </cell>
          <cell r="T228">
            <v>1</v>
          </cell>
        </row>
        <row r="229">
          <cell r="R229" t="str">
            <v>27_coarse_30</v>
          </cell>
          <cell r="S229">
            <v>1</v>
          </cell>
          <cell r="T229">
            <v>1</v>
          </cell>
        </row>
        <row r="230">
          <cell r="R230" t="str">
            <v>28A_fine_30</v>
          </cell>
          <cell r="S230">
            <v>0.5</v>
          </cell>
          <cell r="T230">
            <v>0.97</v>
          </cell>
        </row>
        <row r="231">
          <cell r="R231" t="str">
            <v>28A_medium_30</v>
          </cell>
          <cell r="S231">
            <v>0.5</v>
          </cell>
          <cell r="T231">
            <v>0.97</v>
          </cell>
        </row>
        <row r="232">
          <cell r="R232" t="str">
            <v>28A_coarse_30</v>
          </cell>
          <cell r="S232">
            <v>0.5</v>
          </cell>
          <cell r="T232">
            <v>0.97</v>
          </cell>
        </row>
        <row r="233">
          <cell r="R233" t="str">
            <v>28B_fine_30</v>
          </cell>
          <cell r="S233">
            <v>1</v>
          </cell>
          <cell r="T233">
            <v>1</v>
          </cell>
        </row>
        <row r="234">
          <cell r="R234" t="str">
            <v>28B_medium_30</v>
          </cell>
          <cell r="S234">
            <v>1</v>
          </cell>
          <cell r="T234">
            <v>1</v>
          </cell>
        </row>
        <row r="235">
          <cell r="R235" t="str">
            <v>28B_coarse_30</v>
          </cell>
          <cell r="S235">
            <v>1</v>
          </cell>
          <cell r="T235">
            <v>1</v>
          </cell>
        </row>
        <row r="236">
          <cell r="R236" t="str">
            <v>29_fine_30</v>
          </cell>
          <cell r="S236">
            <v>1</v>
          </cell>
          <cell r="T236">
            <v>1</v>
          </cell>
        </row>
        <row r="237">
          <cell r="R237" t="str">
            <v>29_medium_30</v>
          </cell>
          <cell r="S237">
            <v>1</v>
          </cell>
          <cell r="T237">
            <v>1</v>
          </cell>
        </row>
        <row r="238">
          <cell r="R238" t="str">
            <v>29_coarse_30</v>
          </cell>
          <cell r="S238">
            <v>1</v>
          </cell>
          <cell r="T238">
            <v>1</v>
          </cell>
        </row>
        <row r="239">
          <cell r="R239" t="str">
            <v>3_medium_30</v>
          </cell>
          <cell r="S239">
            <v>1</v>
          </cell>
          <cell r="T239">
            <v>1</v>
          </cell>
        </row>
        <row r="240">
          <cell r="R240" t="str">
            <v>30_fine_30</v>
          </cell>
          <cell r="S240">
            <v>1</v>
          </cell>
          <cell r="T240">
            <v>1</v>
          </cell>
        </row>
        <row r="241">
          <cell r="R241" t="str">
            <v>30_medium_30</v>
          </cell>
          <cell r="S241">
            <v>1</v>
          </cell>
          <cell r="T241">
            <v>1</v>
          </cell>
        </row>
        <row r="242">
          <cell r="R242" t="str">
            <v>30_coarse_30</v>
          </cell>
          <cell r="S242">
            <v>1</v>
          </cell>
          <cell r="T242">
            <v>1</v>
          </cell>
        </row>
        <row r="243">
          <cell r="R243" t="str">
            <v>31_medium_30</v>
          </cell>
          <cell r="S243">
            <v>1</v>
          </cell>
          <cell r="T243">
            <v>1</v>
          </cell>
        </row>
        <row r="244">
          <cell r="R244" t="str">
            <v>31_coarse_30</v>
          </cell>
          <cell r="S244">
            <v>1</v>
          </cell>
          <cell r="T244">
            <v>1</v>
          </cell>
        </row>
        <row r="245">
          <cell r="R245" t="str">
            <v>32_fine_30</v>
          </cell>
          <cell r="S245">
            <v>0.5</v>
          </cell>
          <cell r="T245">
            <v>0.87</v>
          </cell>
        </row>
        <row r="246">
          <cell r="R246" t="str">
            <v>32_medium_30</v>
          </cell>
          <cell r="S246">
            <v>0.5</v>
          </cell>
          <cell r="T246">
            <v>0.87</v>
          </cell>
        </row>
        <row r="247">
          <cell r="R247" t="str">
            <v>32_coarse_30</v>
          </cell>
          <cell r="S247">
            <v>0.5</v>
          </cell>
          <cell r="T247">
            <v>0.87</v>
          </cell>
        </row>
        <row r="248">
          <cell r="R248" t="str">
            <v>34A_fine_30</v>
          </cell>
          <cell r="S248">
            <v>1</v>
          </cell>
          <cell r="T248">
            <v>1</v>
          </cell>
        </row>
        <row r="249">
          <cell r="R249" t="str">
            <v>34A_medium_30</v>
          </cell>
          <cell r="S249">
            <v>1</v>
          </cell>
          <cell r="T249">
            <v>1</v>
          </cell>
        </row>
        <row r="250">
          <cell r="R250" t="str">
            <v>34A_coarse_30</v>
          </cell>
          <cell r="S250">
            <v>1</v>
          </cell>
          <cell r="T250">
            <v>1</v>
          </cell>
        </row>
        <row r="251">
          <cell r="R251" t="str">
            <v>34B_fine_30</v>
          </cell>
          <cell r="S251">
            <v>0.5</v>
          </cell>
          <cell r="T251">
            <v>0.93</v>
          </cell>
        </row>
        <row r="252">
          <cell r="R252" t="str">
            <v>34B_medium_30</v>
          </cell>
          <cell r="S252">
            <v>0.5</v>
          </cell>
          <cell r="T252">
            <v>0.93</v>
          </cell>
        </row>
        <row r="253">
          <cell r="R253" t="str">
            <v>34B_coarse_30</v>
          </cell>
          <cell r="S253">
            <v>0.5</v>
          </cell>
          <cell r="T253">
            <v>0.93</v>
          </cell>
        </row>
        <row r="254">
          <cell r="R254" t="str">
            <v>35_fine_30</v>
          </cell>
          <cell r="S254">
            <v>1</v>
          </cell>
          <cell r="T254">
            <v>1</v>
          </cell>
        </row>
        <row r="255">
          <cell r="R255" t="str">
            <v>35_medium_30</v>
          </cell>
          <cell r="S255">
            <v>1</v>
          </cell>
          <cell r="T255">
            <v>1</v>
          </cell>
        </row>
        <row r="256">
          <cell r="R256" t="str">
            <v>35_coarse_30</v>
          </cell>
          <cell r="S256">
            <v>1</v>
          </cell>
          <cell r="T256">
            <v>1</v>
          </cell>
        </row>
        <row r="257">
          <cell r="R257" t="str">
            <v>36_fine_30</v>
          </cell>
          <cell r="S257">
            <v>0.76</v>
          </cell>
          <cell r="T257">
            <v>0.98</v>
          </cell>
        </row>
        <row r="258">
          <cell r="R258" t="str">
            <v>36_medium_30</v>
          </cell>
          <cell r="S258">
            <v>0.76</v>
          </cell>
          <cell r="T258">
            <v>0.98</v>
          </cell>
        </row>
        <row r="259">
          <cell r="R259" t="str">
            <v>36_coarse_30</v>
          </cell>
          <cell r="S259">
            <v>0.76</v>
          </cell>
          <cell r="T259">
            <v>0.98</v>
          </cell>
        </row>
        <row r="260">
          <cell r="R260" t="str">
            <v>38_fine_30</v>
          </cell>
          <cell r="S260">
            <v>1</v>
          </cell>
          <cell r="T260">
            <v>1</v>
          </cell>
        </row>
        <row r="261">
          <cell r="R261" t="str">
            <v>38_medium_30</v>
          </cell>
          <cell r="S261">
            <v>1</v>
          </cell>
          <cell r="T261">
            <v>1</v>
          </cell>
        </row>
        <row r="262">
          <cell r="R262" t="str">
            <v>38_coarse_30</v>
          </cell>
          <cell r="S262">
            <v>1</v>
          </cell>
          <cell r="T262">
            <v>1</v>
          </cell>
        </row>
        <row r="263">
          <cell r="R263" t="str">
            <v>39_fine_30</v>
          </cell>
          <cell r="S263">
            <v>1</v>
          </cell>
          <cell r="T263">
            <v>1</v>
          </cell>
        </row>
        <row r="264">
          <cell r="R264" t="str">
            <v>39_medium_30</v>
          </cell>
          <cell r="S264">
            <v>1</v>
          </cell>
          <cell r="T264">
            <v>1</v>
          </cell>
        </row>
        <row r="265">
          <cell r="R265" t="str">
            <v>39_coarse_30</v>
          </cell>
          <cell r="S265">
            <v>1</v>
          </cell>
          <cell r="T265">
            <v>1</v>
          </cell>
        </row>
        <row r="266">
          <cell r="R266" t="str">
            <v>40_fine_30</v>
          </cell>
          <cell r="S266">
            <v>1</v>
          </cell>
          <cell r="T266">
            <v>1</v>
          </cell>
        </row>
        <row r="267">
          <cell r="R267" t="str">
            <v>40_medium_30</v>
          </cell>
          <cell r="S267">
            <v>1</v>
          </cell>
          <cell r="T267">
            <v>1</v>
          </cell>
        </row>
        <row r="268">
          <cell r="R268" t="str">
            <v>40_coarse_30</v>
          </cell>
          <cell r="S268">
            <v>1</v>
          </cell>
          <cell r="T268">
            <v>1</v>
          </cell>
        </row>
        <row r="269">
          <cell r="R269" t="str">
            <v>41_fine_30</v>
          </cell>
          <cell r="S269">
            <v>1</v>
          </cell>
          <cell r="T269">
            <v>1</v>
          </cell>
        </row>
        <row r="270">
          <cell r="R270" t="str">
            <v>41_medium_30</v>
          </cell>
          <cell r="S270">
            <v>1</v>
          </cell>
          <cell r="T270">
            <v>1</v>
          </cell>
        </row>
        <row r="271">
          <cell r="R271" t="str">
            <v>41_coarse_30</v>
          </cell>
          <cell r="S271">
            <v>1</v>
          </cell>
          <cell r="T271">
            <v>1</v>
          </cell>
        </row>
        <row r="272">
          <cell r="R272" t="str">
            <v>42_fine_30</v>
          </cell>
          <cell r="S272">
            <v>0.5</v>
          </cell>
          <cell r="T272">
            <v>0.99</v>
          </cell>
        </row>
        <row r="273">
          <cell r="R273" t="str">
            <v>42_medium_30</v>
          </cell>
          <cell r="S273">
            <v>0.5</v>
          </cell>
          <cell r="T273">
            <v>0.99</v>
          </cell>
        </row>
        <row r="274">
          <cell r="R274" t="str">
            <v>42_coarse_30</v>
          </cell>
          <cell r="S274">
            <v>0.5</v>
          </cell>
          <cell r="T274">
            <v>0.99</v>
          </cell>
        </row>
        <row r="275">
          <cell r="R275" t="str">
            <v>43A_medium_30</v>
          </cell>
          <cell r="S275">
            <v>1</v>
          </cell>
          <cell r="T275">
            <v>1</v>
          </cell>
        </row>
        <row r="276">
          <cell r="R276" t="str">
            <v>43A_coarse_30</v>
          </cell>
          <cell r="S276">
            <v>1</v>
          </cell>
          <cell r="T276">
            <v>1</v>
          </cell>
        </row>
        <row r="277">
          <cell r="R277" t="str">
            <v>43B_fine_30</v>
          </cell>
          <cell r="S277">
            <v>1</v>
          </cell>
          <cell r="T277">
            <v>1</v>
          </cell>
        </row>
        <row r="278">
          <cell r="R278" t="str">
            <v>43B_medium_30</v>
          </cell>
          <cell r="S278">
            <v>1</v>
          </cell>
          <cell r="T278">
            <v>1</v>
          </cell>
        </row>
        <row r="279">
          <cell r="R279" t="str">
            <v>43B_coarse_30</v>
          </cell>
          <cell r="S279">
            <v>1</v>
          </cell>
          <cell r="T279">
            <v>1</v>
          </cell>
        </row>
        <row r="280">
          <cell r="R280" t="str">
            <v>43C_fine_30</v>
          </cell>
          <cell r="S280">
            <v>1</v>
          </cell>
          <cell r="T280">
            <v>1</v>
          </cell>
        </row>
        <row r="281">
          <cell r="R281" t="str">
            <v>43C_medium_30</v>
          </cell>
          <cell r="S281">
            <v>1</v>
          </cell>
          <cell r="T281">
            <v>1</v>
          </cell>
        </row>
        <row r="282">
          <cell r="R282" t="str">
            <v>44_fine_30</v>
          </cell>
          <cell r="S282">
            <v>0.83</v>
          </cell>
          <cell r="T282">
            <v>0.95</v>
          </cell>
        </row>
        <row r="283">
          <cell r="R283" t="str">
            <v>44_medium_30</v>
          </cell>
          <cell r="S283">
            <v>0.83</v>
          </cell>
          <cell r="T283">
            <v>0.95</v>
          </cell>
        </row>
        <row r="284">
          <cell r="R284" t="str">
            <v>44_coarse_30</v>
          </cell>
          <cell r="S284">
            <v>0.83</v>
          </cell>
          <cell r="T284">
            <v>0.95</v>
          </cell>
        </row>
        <row r="285">
          <cell r="R285" t="str">
            <v>46_fine_30</v>
          </cell>
          <cell r="S285">
            <v>0.78</v>
          </cell>
          <cell r="T285">
            <v>0.97</v>
          </cell>
        </row>
        <row r="286">
          <cell r="R286" t="str">
            <v>46_medium_30</v>
          </cell>
          <cell r="S286">
            <v>0.78</v>
          </cell>
          <cell r="T286">
            <v>0.97</v>
          </cell>
        </row>
        <row r="287">
          <cell r="R287" t="str">
            <v>46_coarse_30</v>
          </cell>
          <cell r="S287">
            <v>0.78</v>
          </cell>
          <cell r="T287">
            <v>0.97</v>
          </cell>
        </row>
        <row r="288">
          <cell r="R288" t="str">
            <v>47_fine_30</v>
          </cell>
          <cell r="S288">
            <v>1</v>
          </cell>
          <cell r="T288">
            <v>1</v>
          </cell>
        </row>
        <row r="289">
          <cell r="R289" t="str">
            <v>47_medium_30</v>
          </cell>
          <cell r="S289">
            <v>1</v>
          </cell>
          <cell r="T289">
            <v>1</v>
          </cell>
        </row>
        <row r="290">
          <cell r="R290" t="str">
            <v>47_coarse_30</v>
          </cell>
          <cell r="S290">
            <v>1</v>
          </cell>
          <cell r="T290">
            <v>1</v>
          </cell>
        </row>
        <row r="291">
          <cell r="R291" t="str">
            <v>48A_fine_30</v>
          </cell>
          <cell r="S291">
            <v>1</v>
          </cell>
          <cell r="T291">
            <v>1</v>
          </cell>
        </row>
        <row r="292">
          <cell r="R292" t="str">
            <v>48A_medium_30</v>
          </cell>
          <cell r="S292">
            <v>1</v>
          </cell>
          <cell r="T292">
            <v>1</v>
          </cell>
        </row>
        <row r="293">
          <cell r="R293" t="str">
            <v>48A_coarse_30</v>
          </cell>
          <cell r="S293">
            <v>1</v>
          </cell>
          <cell r="T293">
            <v>1</v>
          </cell>
        </row>
        <row r="294">
          <cell r="R294" t="str">
            <v>48B_fine_30</v>
          </cell>
          <cell r="S294">
            <v>1</v>
          </cell>
          <cell r="T294">
            <v>1</v>
          </cell>
        </row>
        <row r="295">
          <cell r="R295" t="str">
            <v>48B_medium_30</v>
          </cell>
          <cell r="S295">
            <v>1</v>
          </cell>
          <cell r="T295">
            <v>1</v>
          </cell>
        </row>
        <row r="296">
          <cell r="R296" t="str">
            <v>48B_coarse_30</v>
          </cell>
          <cell r="S296">
            <v>1</v>
          </cell>
          <cell r="T296">
            <v>1</v>
          </cell>
        </row>
        <row r="297">
          <cell r="R297" t="str">
            <v>49_fine_30</v>
          </cell>
          <cell r="S297">
            <v>1</v>
          </cell>
          <cell r="T297">
            <v>1</v>
          </cell>
        </row>
        <row r="298">
          <cell r="R298" t="str">
            <v>49_medium_30</v>
          </cell>
          <cell r="S298">
            <v>1</v>
          </cell>
          <cell r="T298">
            <v>1</v>
          </cell>
        </row>
        <row r="299">
          <cell r="R299" t="str">
            <v>49_coarse_30</v>
          </cell>
          <cell r="S299">
            <v>1</v>
          </cell>
          <cell r="T299">
            <v>1</v>
          </cell>
        </row>
        <row r="300">
          <cell r="R300" t="str">
            <v>4A_fine_30</v>
          </cell>
          <cell r="S300">
            <v>1</v>
          </cell>
          <cell r="T300">
            <v>1</v>
          </cell>
        </row>
        <row r="301">
          <cell r="R301" t="str">
            <v>4A_medium_30</v>
          </cell>
          <cell r="S301">
            <v>1</v>
          </cell>
          <cell r="T301">
            <v>1</v>
          </cell>
        </row>
        <row r="302">
          <cell r="R302" t="str">
            <v>4B_fine_30</v>
          </cell>
          <cell r="S302">
            <v>1</v>
          </cell>
          <cell r="T302">
            <v>1</v>
          </cell>
        </row>
        <row r="303">
          <cell r="R303" t="str">
            <v>4B_medium_30</v>
          </cell>
          <cell r="S303">
            <v>1</v>
          </cell>
          <cell r="T303">
            <v>1</v>
          </cell>
        </row>
        <row r="304">
          <cell r="R304" t="str">
            <v>4B_coarse_30</v>
          </cell>
          <cell r="S304">
            <v>1</v>
          </cell>
          <cell r="T304">
            <v>1</v>
          </cell>
        </row>
        <row r="305">
          <cell r="R305" t="str">
            <v>5_fine_30</v>
          </cell>
          <cell r="S305">
            <v>1</v>
          </cell>
          <cell r="T305">
            <v>1</v>
          </cell>
        </row>
        <row r="306">
          <cell r="R306" t="str">
            <v>5_medium_30</v>
          </cell>
          <cell r="S306">
            <v>1</v>
          </cell>
          <cell r="T306">
            <v>1</v>
          </cell>
        </row>
        <row r="307">
          <cell r="R307" t="str">
            <v>5_coarse_30</v>
          </cell>
          <cell r="S307">
            <v>1</v>
          </cell>
          <cell r="T307">
            <v>1</v>
          </cell>
        </row>
        <row r="308">
          <cell r="R308" t="str">
            <v>51_fine_30</v>
          </cell>
          <cell r="S308">
            <v>1</v>
          </cell>
          <cell r="T308">
            <v>0.87</v>
          </cell>
        </row>
        <row r="309">
          <cell r="R309" t="str">
            <v>51_medium_30</v>
          </cell>
          <cell r="S309">
            <v>1</v>
          </cell>
          <cell r="T309">
            <v>0.87</v>
          </cell>
        </row>
        <row r="310">
          <cell r="R310" t="str">
            <v>51_coarse_30</v>
          </cell>
          <cell r="S310">
            <v>1</v>
          </cell>
          <cell r="T310">
            <v>0.87</v>
          </cell>
        </row>
        <row r="311">
          <cell r="R311" t="str">
            <v>52_fine_30</v>
          </cell>
          <cell r="S311">
            <v>0.91</v>
          </cell>
          <cell r="T311">
            <v>0.97</v>
          </cell>
        </row>
        <row r="312">
          <cell r="R312" t="str">
            <v>52_medium_30</v>
          </cell>
          <cell r="S312">
            <v>0.91</v>
          </cell>
          <cell r="T312">
            <v>0.97</v>
          </cell>
        </row>
        <row r="313">
          <cell r="R313" t="str">
            <v>52_coarse_30</v>
          </cell>
          <cell r="S313">
            <v>0.91</v>
          </cell>
          <cell r="T313">
            <v>0.97</v>
          </cell>
        </row>
        <row r="314">
          <cell r="R314" t="str">
            <v>53A_fine_30</v>
          </cell>
          <cell r="S314">
            <v>0.9</v>
          </cell>
          <cell r="T314">
            <v>1</v>
          </cell>
        </row>
        <row r="315">
          <cell r="R315" t="str">
            <v>53A_medium_30</v>
          </cell>
          <cell r="S315">
            <v>0.9</v>
          </cell>
          <cell r="T315">
            <v>1</v>
          </cell>
        </row>
        <row r="316">
          <cell r="R316" t="str">
            <v>53A_coarse_30</v>
          </cell>
          <cell r="S316">
            <v>0.9</v>
          </cell>
          <cell r="T316">
            <v>1</v>
          </cell>
        </row>
        <row r="317">
          <cell r="R317" t="str">
            <v>53B_fine_30</v>
          </cell>
          <cell r="S317">
            <v>0.86</v>
          </cell>
          <cell r="T317">
            <v>1</v>
          </cell>
        </row>
        <row r="318">
          <cell r="R318" t="str">
            <v>53B_medium_30</v>
          </cell>
          <cell r="S318">
            <v>0.86</v>
          </cell>
          <cell r="T318">
            <v>1</v>
          </cell>
        </row>
        <row r="319">
          <cell r="R319" t="str">
            <v>53B_coarse_30</v>
          </cell>
          <cell r="S319">
            <v>0.86</v>
          </cell>
          <cell r="T319">
            <v>1</v>
          </cell>
        </row>
        <row r="320">
          <cell r="R320" t="str">
            <v>53C_fine_30</v>
          </cell>
          <cell r="S320">
            <v>0.93</v>
          </cell>
          <cell r="T320">
            <v>1</v>
          </cell>
        </row>
        <row r="321">
          <cell r="R321" t="str">
            <v>53C_medium_30</v>
          </cell>
          <cell r="S321">
            <v>0.93</v>
          </cell>
          <cell r="T321">
            <v>1</v>
          </cell>
        </row>
        <row r="322">
          <cell r="R322" t="str">
            <v>54_fine_30</v>
          </cell>
          <cell r="S322">
            <v>0.86</v>
          </cell>
          <cell r="T322">
            <v>1</v>
          </cell>
        </row>
        <row r="323">
          <cell r="R323" t="str">
            <v>54_medium_30</v>
          </cell>
          <cell r="S323">
            <v>0.86</v>
          </cell>
          <cell r="T323">
            <v>1</v>
          </cell>
        </row>
        <row r="324">
          <cell r="R324" t="str">
            <v>54_coarse_30</v>
          </cell>
          <cell r="S324">
            <v>0.86</v>
          </cell>
          <cell r="T324">
            <v>1</v>
          </cell>
        </row>
        <row r="325">
          <cell r="R325" t="str">
            <v>55A_fine_30</v>
          </cell>
          <cell r="S325">
            <v>0.93</v>
          </cell>
          <cell r="T325">
            <v>1</v>
          </cell>
        </row>
        <row r="326">
          <cell r="R326" t="str">
            <v>55A_medium_30</v>
          </cell>
          <cell r="S326">
            <v>0.93</v>
          </cell>
          <cell r="T326">
            <v>1</v>
          </cell>
        </row>
        <row r="327">
          <cell r="R327" t="str">
            <v>55A_coarse_30</v>
          </cell>
          <cell r="S327">
            <v>0.93</v>
          </cell>
          <cell r="T327">
            <v>1</v>
          </cell>
        </row>
        <row r="328">
          <cell r="R328" t="str">
            <v>55B_fine_30</v>
          </cell>
          <cell r="S328">
            <v>0.92</v>
          </cell>
          <cell r="T328">
            <v>1</v>
          </cell>
        </row>
        <row r="329">
          <cell r="R329" t="str">
            <v>55B_medium_30</v>
          </cell>
          <cell r="S329">
            <v>0.92</v>
          </cell>
          <cell r="T329">
            <v>1</v>
          </cell>
        </row>
        <row r="330">
          <cell r="R330" t="str">
            <v>55B_coarse_30</v>
          </cell>
          <cell r="S330">
            <v>0.92</v>
          </cell>
          <cell r="T330">
            <v>1</v>
          </cell>
        </row>
        <row r="331">
          <cell r="R331" t="str">
            <v>55C_fine_30</v>
          </cell>
          <cell r="S331">
            <v>0.94</v>
          </cell>
          <cell r="T331">
            <v>1</v>
          </cell>
        </row>
        <row r="332">
          <cell r="R332" t="str">
            <v>55C_medium_30</v>
          </cell>
          <cell r="S332">
            <v>0.94</v>
          </cell>
          <cell r="T332">
            <v>1</v>
          </cell>
        </row>
        <row r="333">
          <cell r="R333" t="str">
            <v>55C_coarse_30</v>
          </cell>
          <cell r="S333">
            <v>0.94</v>
          </cell>
          <cell r="T333">
            <v>1</v>
          </cell>
        </row>
        <row r="334">
          <cell r="R334" t="str">
            <v>56_fine_30</v>
          </cell>
          <cell r="S334">
            <v>0.93</v>
          </cell>
          <cell r="T334">
            <v>1</v>
          </cell>
        </row>
        <row r="335">
          <cell r="R335" t="str">
            <v>56_medium_30</v>
          </cell>
          <cell r="S335">
            <v>0.93</v>
          </cell>
          <cell r="T335">
            <v>1</v>
          </cell>
        </row>
        <row r="336">
          <cell r="R336" t="str">
            <v>56_coarse_30</v>
          </cell>
          <cell r="S336">
            <v>0.93</v>
          </cell>
          <cell r="T336">
            <v>1</v>
          </cell>
        </row>
        <row r="337">
          <cell r="R337" t="str">
            <v>57_medium_30</v>
          </cell>
          <cell r="S337">
            <v>0.91</v>
          </cell>
          <cell r="T337">
            <v>1</v>
          </cell>
        </row>
        <row r="338">
          <cell r="R338" t="str">
            <v>57_coarse_30</v>
          </cell>
          <cell r="S338">
            <v>0.91</v>
          </cell>
          <cell r="T338">
            <v>1</v>
          </cell>
        </row>
        <row r="339">
          <cell r="R339" t="str">
            <v>58A_fine_30</v>
          </cell>
          <cell r="S339">
            <v>0.8</v>
          </cell>
          <cell r="T339">
            <v>0.95</v>
          </cell>
        </row>
        <row r="340">
          <cell r="R340" t="str">
            <v>58A_medium_30</v>
          </cell>
          <cell r="S340">
            <v>0.8</v>
          </cell>
          <cell r="T340">
            <v>0.95</v>
          </cell>
        </row>
        <row r="341">
          <cell r="R341" t="str">
            <v>58A_coarse_30</v>
          </cell>
          <cell r="S341">
            <v>0.8</v>
          </cell>
          <cell r="T341">
            <v>0.95</v>
          </cell>
        </row>
        <row r="342">
          <cell r="R342" t="str">
            <v>58B_fine_30</v>
          </cell>
          <cell r="S342">
            <v>1</v>
          </cell>
          <cell r="T342">
            <v>1</v>
          </cell>
        </row>
        <row r="343">
          <cell r="R343" t="str">
            <v>58B_medium_30</v>
          </cell>
          <cell r="S343">
            <v>1</v>
          </cell>
          <cell r="T343">
            <v>1</v>
          </cell>
        </row>
        <row r="344">
          <cell r="R344" t="str">
            <v>58B_coarse_30</v>
          </cell>
          <cell r="S344">
            <v>1</v>
          </cell>
          <cell r="T344">
            <v>1</v>
          </cell>
        </row>
        <row r="345">
          <cell r="R345" t="str">
            <v>58C_fine_30</v>
          </cell>
          <cell r="S345">
            <v>1</v>
          </cell>
          <cell r="T345">
            <v>1</v>
          </cell>
        </row>
        <row r="346">
          <cell r="R346" t="str">
            <v>58C_medium_30</v>
          </cell>
          <cell r="S346">
            <v>1</v>
          </cell>
          <cell r="T346">
            <v>1</v>
          </cell>
        </row>
        <row r="347">
          <cell r="R347" t="str">
            <v>58C_coarse_30</v>
          </cell>
          <cell r="S347">
            <v>1</v>
          </cell>
          <cell r="T347">
            <v>1</v>
          </cell>
        </row>
        <row r="348">
          <cell r="R348" t="str">
            <v>58D_medium_30</v>
          </cell>
          <cell r="S348">
            <v>1</v>
          </cell>
          <cell r="T348">
            <v>1</v>
          </cell>
        </row>
        <row r="349">
          <cell r="R349" t="str">
            <v>58D_coarse_30</v>
          </cell>
          <cell r="S349">
            <v>1</v>
          </cell>
          <cell r="T349">
            <v>1</v>
          </cell>
        </row>
        <row r="350">
          <cell r="R350" t="str">
            <v>6_medium_30</v>
          </cell>
          <cell r="S350">
            <v>1</v>
          </cell>
          <cell r="T350">
            <v>1</v>
          </cell>
        </row>
        <row r="351">
          <cell r="R351" t="str">
            <v>6_coarse_30</v>
          </cell>
          <cell r="S351">
            <v>1</v>
          </cell>
          <cell r="T351">
            <v>1</v>
          </cell>
        </row>
        <row r="352">
          <cell r="R352" t="str">
            <v>60A_fine_30</v>
          </cell>
          <cell r="S352">
            <v>0.83</v>
          </cell>
          <cell r="T352">
            <v>0.97</v>
          </cell>
        </row>
        <row r="353">
          <cell r="R353" t="str">
            <v>60A_medium_30</v>
          </cell>
          <cell r="S353">
            <v>0.83</v>
          </cell>
          <cell r="T353">
            <v>0.97</v>
          </cell>
        </row>
        <row r="354">
          <cell r="R354" t="str">
            <v>60A_coarse_30</v>
          </cell>
          <cell r="S354">
            <v>0.83</v>
          </cell>
          <cell r="T354">
            <v>0.97</v>
          </cell>
        </row>
        <row r="355">
          <cell r="R355" t="str">
            <v>60B_fine_30</v>
          </cell>
          <cell r="S355">
            <v>1</v>
          </cell>
          <cell r="T355">
            <v>1</v>
          </cell>
        </row>
        <row r="356">
          <cell r="R356" t="str">
            <v>60B_medium_30</v>
          </cell>
          <cell r="S356">
            <v>1</v>
          </cell>
          <cell r="T356">
            <v>1</v>
          </cell>
        </row>
        <row r="357">
          <cell r="R357" t="str">
            <v>61_fine_30</v>
          </cell>
          <cell r="S357">
            <v>0.75</v>
          </cell>
          <cell r="T357">
            <v>0.94</v>
          </cell>
        </row>
        <row r="358">
          <cell r="R358" t="str">
            <v>61_medium_30</v>
          </cell>
          <cell r="S358">
            <v>0.75</v>
          </cell>
          <cell r="T358">
            <v>0.94</v>
          </cell>
        </row>
        <row r="359">
          <cell r="R359" t="str">
            <v>61_coarse_30</v>
          </cell>
          <cell r="S359">
            <v>0.75</v>
          </cell>
          <cell r="T359">
            <v>0.94</v>
          </cell>
        </row>
        <row r="360">
          <cell r="R360" t="str">
            <v>62_medium_30</v>
          </cell>
          <cell r="S360">
            <v>1</v>
          </cell>
          <cell r="T360">
            <v>1</v>
          </cell>
        </row>
        <row r="361">
          <cell r="R361" t="str">
            <v>63A_fine_30</v>
          </cell>
          <cell r="S361">
            <v>0.84</v>
          </cell>
          <cell r="T361">
            <v>0.97</v>
          </cell>
        </row>
        <row r="362">
          <cell r="R362" t="str">
            <v>63A_medium_30</v>
          </cell>
          <cell r="S362">
            <v>0.84</v>
          </cell>
          <cell r="T362">
            <v>0.97</v>
          </cell>
        </row>
        <row r="363">
          <cell r="R363" t="str">
            <v>63A_coarse_30</v>
          </cell>
          <cell r="S363">
            <v>0.84</v>
          </cell>
          <cell r="T363">
            <v>0.97</v>
          </cell>
        </row>
        <row r="364">
          <cell r="R364" t="str">
            <v>63B_fine_30</v>
          </cell>
          <cell r="S364">
            <v>0.9</v>
          </cell>
          <cell r="T364">
            <v>0.97</v>
          </cell>
        </row>
        <row r="365">
          <cell r="R365" t="str">
            <v>63B_medium_30</v>
          </cell>
          <cell r="S365">
            <v>0.9</v>
          </cell>
          <cell r="T365">
            <v>0.97</v>
          </cell>
        </row>
        <row r="366">
          <cell r="R366" t="str">
            <v>63B_coarse_30</v>
          </cell>
          <cell r="S366">
            <v>0.9</v>
          </cell>
          <cell r="T366">
            <v>0.97</v>
          </cell>
        </row>
        <row r="367">
          <cell r="R367" t="str">
            <v>64_fine_30</v>
          </cell>
          <cell r="S367">
            <v>0.85</v>
          </cell>
          <cell r="T367">
            <v>0.99</v>
          </cell>
        </row>
        <row r="368">
          <cell r="R368" t="str">
            <v>64_medium_30</v>
          </cell>
          <cell r="S368">
            <v>0.85</v>
          </cell>
          <cell r="T368">
            <v>0.99</v>
          </cell>
        </row>
        <row r="369">
          <cell r="R369" t="str">
            <v>64_coarse_30</v>
          </cell>
          <cell r="S369">
            <v>0.85</v>
          </cell>
          <cell r="T369">
            <v>0.99</v>
          </cell>
        </row>
        <row r="370">
          <cell r="R370" t="str">
            <v>65_medium_30</v>
          </cell>
          <cell r="S370">
            <v>0.5</v>
          </cell>
          <cell r="T370">
            <v>1</v>
          </cell>
        </row>
        <row r="371">
          <cell r="R371" t="str">
            <v>65_coarse_30</v>
          </cell>
          <cell r="S371">
            <v>0.5</v>
          </cell>
          <cell r="T371">
            <v>1</v>
          </cell>
        </row>
        <row r="372">
          <cell r="R372" t="str">
            <v>66_fine_30</v>
          </cell>
          <cell r="S372">
            <v>0.82</v>
          </cell>
          <cell r="T372">
            <v>1</v>
          </cell>
        </row>
        <row r="373">
          <cell r="R373" t="str">
            <v>66_medium_30</v>
          </cell>
          <cell r="S373">
            <v>0.82</v>
          </cell>
          <cell r="T373">
            <v>1</v>
          </cell>
        </row>
        <row r="374">
          <cell r="R374" t="str">
            <v>66_coarse_30</v>
          </cell>
          <cell r="S374">
            <v>0.82</v>
          </cell>
          <cell r="T374">
            <v>1</v>
          </cell>
        </row>
        <row r="375">
          <cell r="R375" t="str">
            <v>67A_fine_30</v>
          </cell>
          <cell r="S375">
            <v>0.84</v>
          </cell>
          <cell r="T375">
            <v>0.96</v>
          </cell>
        </row>
        <row r="376">
          <cell r="R376" t="str">
            <v>67A_medium_30</v>
          </cell>
          <cell r="S376">
            <v>0.84</v>
          </cell>
          <cell r="T376">
            <v>0.96</v>
          </cell>
        </row>
        <row r="377">
          <cell r="R377" t="str">
            <v>67A_coarse_30</v>
          </cell>
          <cell r="S377">
            <v>0.84</v>
          </cell>
          <cell r="T377">
            <v>0.96</v>
          </cell>
        </row>
        <row r="378">
          <cell r="R378" t="str">
            <v>67B_fine_30</v>
          </cell>
          <cell r="S378">
            <v>0.84</v>
          </cell>
          <cell r="T378">
            <v>0.97</v>
          </cell>
        </row>
        <row r="379">
          <cell r="R379" t="str">
            <v>67B_medium_30</v>
          </cell>
          <cell r="S379">
            <v>0.84</v>
          </cell>
          <cell r="T379">
            <v>0.97</v>
          </cell>
        </row>
        <row r="380">
          <cell r="R380" t="str">
            <v>67B_coarse_30</v>
          </cell>
          <cell r="S380">
            <v>0.84</v>
          </cell>
          <cell r="T380">
            <v>0.97</v>
          </cell>
        </row>
        <row r="381">
          <cell r="R381" t="str">
            <v>69_fine_30</v>
          </cell>
          <cell r="S381">
            <v>0.67</v>
          </cell>
          <cell r="T381">
            <v>1</v>
          </cell>
        </row>
        <row r="382">
          <cell r="R382" t="str">
            <v>69_medium_30</v>
          </cell>
          <cell r="S382">
            <v>0.67</v>
          </cell>
          <cell r="T382">
            <v>1</v>
          </cell>
        </row>
        <row r="383">
          <cell r="R383" t="str">
            <v>69_coarse_30</v>
          </cell>
          <cell r="S383">
            <v>0.67</v>
          </cell>
          <cell r="T383">
            <v>1</v>
          </cell>
        </row>
        <row r="384">
          <cell r="R384" t="str">
            <v>7_medium_30</v>
          </cell>
          <cell r="S384">
            <v>0.5</v>
          </cell>
          <cell r="T384">
            <v>0.88</v>
          </cell>
        </row>
        <row r="385">
          <cell r="R385" t="str">
            <v>7_coarse_30</v>
          </cell>
          <cell r="S385">
            <v>0.5</v>
          </cell>
          <cell r="T385">
            <v>0.88</v>
          </cell>
        </row>
        <row r="386">
          <cell r="R386" t="str">
            <v>70A_fine_30</v>
          </cell>
          <cell r="S386">
            <v>1</v>
          </cell>
          <cell r="T386">
            <v>1</v>
          </cell>
        </row>
        <row r="387">
          <cell r="R387" t="str">
            <v>70A_medium_30</v>
          </cell>
          <cell r="S387">
            <v>1</v>
          </cell>
          <cell r="T387">
            <v>1</v>
          </cell>
        </row>
        <row r="388">
          <cell r="R388" t="str">
            <v>70A_coarse_30</v>
          </cell>
          <cell r="S388">
            <v>1</v>
          </cell>
          <cell r="T388">
            <v>1</v>
          </cell>
        </row>
        <row r="389">
          <cell r="R389" t="str">
            <v>70B_fine_30</v>
          </cell>
          <cell r="S389">
            <v>1</v>
          </cell>
          <cell r="T389">
            <v>1</v>
          </cell>
        </row>
        <row r="390">
          <cell r="R390" t="str">
            <v>70B_medium_30</v>
          </cell>
          <cell r="S390">
            <v>1</v>
          </cell>
          <cell r="T390">
            <v>1</v>
          </cell>
        </row>
        <row r="391">
          <cell r="R391" t="str">
            <v>70B_coarse_30</v>
          </cell>
          <cell r="S391">
            <v>1</v>
          </cell>
          <cell r="T391">
            <v>1</v>
          </cell>
        </row>
        <row r="392">
          <cell r="R392" t="str">
            <v>70C_fine_30</v>
          </cell>
          <cell r="S392">
            <v>1</v>
          </cell>
          <cell r="T392">
            <v>1</v>
          </cell>
        </row>
        <row r="393">
          <cell r="R393" t="str">
            <v>70C_medium_30</v>
          </cell>
          <cell r="S393">
            <v>1</v>
          </cell>
          <cell r="T393">
            <v>1</v>
          </cell>
        </row>
        <row r="394">
          <cell r="R394" t="str">
            <v>70C_coarse_30</v>
          </cell>
          <cell r="S394">
            <v>1</v>
          </cell>
          <cell r="T394">
            <v>1</v>
          </cell>
        </row>
        <row r="395">
          <cell r="R395" t="str">
            <v>70D_medium_30</v>
          </cell>
          <cell r="S395">
            <v>1</v>
          </cell>
          <cell r="T395">
            <v>1</v>
          </cell>
        </row>
        <row r="396">
          <cell r="R396" t="str">
            <v>71_fine_30</v>
          </cell>
          <cell r="S396">
            <v>0.67</v>
          </cell>
          <cell r="T396">
            <v>1</v>
          </cell>
        </row>
        <row r="397">
          <cell r="R397" t="str">
            <v>71_medium_30</v>
          </cell>
          <cell r="S397">
            <v>0.67</v>
          </cell>
          <cell r="T397">
            <v>1</v>
          </cell>
        </row>
        <row r="398">
          <cell r="R398" t="str">
            <v>71_coarse_30</v>
          </cell>
          <cell r="S398">
            <v>0.67</v>
          </cell>
          <cell r="T398">
            <v>1</v>
          </cell>
        </row>
        <row r="399">
          <cell r="R399" t="str">
            <v>72_fine_30</v>
          </cell>
          <cell r="S399">
            <v>0.93</v>
          </cell>
          <cell r="T399">
            <v>0.97</v>
          </cell>
        </row>
        <row r="400">
          <cell r="R400" t="str">
            <v>72_medium_30</v>
          </cell>
          <cell r="S400">
            <v>0.93</v>
          </cell>
          <cell r="T400">
            <v>0.97</v>
          </cell>
        </row>
        <row r="401">
          <cell r="R401" t="str">
            <v>72_coarse_30</v>
          </cell>
          <cell r="S401">
            <v>0.93</v>
          </cell>
          <cell r="T401">
            <v>0.97</v>
          </cell>
        </row>
        <row r="402">
          <cell r="R402" t="str">
            <v>73_fine_30</v>
          </cell>
          <cell r="S402">
            <v>0.9</v>
          </cell>
          <cell r="T402">
            <v>1</v>
          </cell>
        </row>
        <row r="403">
          <cell r="R403" t="str">
            <v>73_medium_30</v>
          </cell>
          <cell r="S403">
            <v>0.9</v>
          </cell>
          <cell r="T403">
            <v>1</v>
          </cell>
        </row>
        <row r="404">
          <cell r="R404" t="str">
            <v>73_coarse_30</v>
          </cell>
          <cell r="S404">
            <v>0.9</v>
          </cell>
          <cell r="T404">
            <v>1</v>
          </cell>
        </row>
        <row r="405">
          <cell r="R405" t="str">
            <v>74_fine_30</v>
          </cell>
          <cell r="S405">
            <v>0.97</v>
          </cell>
          <cell r="T405">
            <v>1</v>
          </cell>
        </row>
        <row r="406">
          <cell r="R406" t="str">
            <v>74_medium_30</v>
          </cell>
          <cell r="S406">
            <v>0.97</v>
          </cell>
          <cell r="T406">
            <v>1</v>
          </cell>
        </row>
        <row r="407">
          <cell r="R407" t="str">
            <v>74_coarse_30</v>
          </cell>
          <cell r="S407">
            <v>0.97</v>
          </cell>
          <cell r="T407">
            <v>1</v>
          </cell>
        </row>
        <row r="408">
          <cell r="R408" t="str">
            <v>75_fine_30</v>
          </cell>
          <cell r="S408">
            <v>0.83</v>
          </cell>
          <cell r="T408">
            <v>1</v>
          </cell>
        </row>
        <row r="409">
          <cell r="R409" t="str">
            <v>75_medium_30</v>
          </cell>
          <cell r="S409">
            <v>0.83</v>
          </cell>
          <cell r="T409">
            <v>1</v>
          </cell>
        </row>
        <row r="410">
          <cell r="R410" t="str">
            <v>75_coarse_30</v>
          </cell>
          <cell r="S410">
            <v>0.83</v>
          </cell>
          <cell r="T410">
            <v>1</v>
          </cell>
        </row>
        <row r="411">
          <cell r="R411" t="str">
            <v>76_fine_30</v>
          </cell>
          <cell r="S411">
            <v>0.92</v>
          </cell>
          <cell r="T411">
            <v>1</v>
          </cell>
        </row>
        <row r="412">
          <cell r="R412" t="str">
            <v>76_medium_30</v>
          </cell>
          <cell r="S412">
            <v>0.92</v>
          </cell>
          <cell r="T412">
            <v>1</v>
          </cell>
        </row>
        <row r="413">
          <cell r="R413" t="str">
            <v>77A_fine_30</v>
          </cell>
          <cell r="S413">
            <v>0.97</v>
          </cell>
          <cell r="T413">
            <v>0.98</v>
          </cell>
        </row>
        <row r="414">
          <cell r="R414" t="str">
            <v>77A_medium_30</v>
          </cell>
          <cell r="S414">
            <v>0.97</v>
          </cell>
          <cell r="T414">
            <v>0.98</v>
          </cell>
        </row>
        <row r="415">
          <cell r="R415" t="str">
            <v>77A_coarse_30</v>
          </cell>
          <cell r="S415">
            <v>0.97</v>
          </cell>
          <cell r="T415">
            <v>0.98</v>
          </cell>
        </row>
        <row r="416">
          <cell r="R416" t="str">
            <v>77B_fine_30</v>
          </cell>
          <cell r="S416">
            <v>0.85</v>
          </cell>
          <cell r="T416">
            <v>0.92</v>
          </cell>
        </row>
        <row r="417">
          <cell r="R417" t="str">
            <v>77B_medium_30</v>
          </cell>
          <cell r="S417">
            <v>0.85</v>
          </cell>
          <cell r="T417">
            <v>0.92</v>
          </cell>
        </row>
        <row r="418">
          <cell r="R418" t="str">
            <v>77B_coarse_30</v>
          </cell>
          <cell r="S418">
            <v>0.85</v>
          </cell>
          <cell r="T418">
            <v>0.92</v>
          </cell>
        </row>
        <row r="419">
          <cell r="R419" t="str">
            <v>77C_fine_30</v>
          </cell>
          <cell r="S419">
            <v>0.92</v>
          </cell>
          <cell r="T419">
            <v>1</v>
          </cell>
        </row>
        <row r="420">
          <cell r="R420" t="str">
            <v>77C_medium_30</v>
          </cell>
          <cell r="S420">
            <v>0.92</v>
          </cell>
          <cell r="T420">
            <v>1</v>
          </cell>
        </row>
        <row r="421">
          <cell r="R421" t="str">
            <v>77C_coarse_30</v>
          </cell>
          <cell r="S421">
            <v>0.92</v>
          </cell>
          <cell r="T421">
            <v>1</v>
          </cell>
        </row>
        <row r="422">
          <cell r="R422" t="str">
            <v>77D_fine_30</v>
          </cell>
          <cell r="S422">
            <v>0.63</v>
          </cell>
          <cell r="T422">
            <v>0.96</v>
          </cell>
        </row>
        <row r="423">
          <cell r="R423" t="str">
            <v>77D_medium_30</v>
          </cell>
          <cell r="S423">
            <v>0.63</v>
          </cell>
          <cell r="T423">
            <v>0.96</v>
          </cell>
        </row>
        <row r="424">
          <cell r="R424" t="str">
            <v>77D_coarse_30</v>
          </cell>
          <cell r="S424">
            <v>0.63</v>
          </cell>
          <cell r="T424">
            <v>0.96</v>
          </cell>
        </row>
        <row r="425">
          <cell r="R425" t="str">
            <v>77E_fine_30</v>
          </cell>
          <cell r="S425">
            <v>0.84</v>
          </cell>
          <cell r="T425">
            <v>0.96</v>
          </cell>
        </row>
        <row r="426">
          <cell r="R426" t="str">
            <v>77E_medium_30</v>
          </cell>
          <cell r="S426">
            <v>0.84</v>
          </cell>
          <cell r="T426">
            <v>0.96</v>
          </cell>
        </row>
        <row r="427">
          <cell r="R427" t="str">
            <v>77E_coarse_30</v>
          </cell>
          <cell r="S427">
            <v>0.84</v>
          </cell>
          <cell r="T427">
            <v>0.96</v>
          </cell>
        </row>
        <row r="428">
          <cell r="R428" t="str">
            <v>78A_fine_30</v>
          </cell>
          <cell r="S428">
            <v>0.87</v>
          </cell>
          <cell r="T428">
            <v>1</v>
          </cell>
        </row>
        <row r="429">
          <cell r="R429" t="str">
            <v>78A_medium_30</v>
          </cell>
          <cell r="S429">
            <v>0.87</v>
          </cell>
          <cell r="T429">
            <v>1</v>
          </cell>
        </row>
        <row r="430">
          <cell r="R430" t="str">
            <v>78A_coarse_30</v>
          </cell>
          <cell r="S430">
            <v>0.87</v>
          </cell>
          <cell r="T430">
            <v>1</v>
          </cell>
        </row>
        <row r="431">
          <cell r="R431" t="str">
            <v>78B_fine_30</v>
          </cell>
          <cell r="S431">
            <v>0.93</v>
          </cell>
          <cell r="T431">
            <v>0.99</v>
          </cell>
        </row>
        <row r="432">
          <cell r="R432" t="str">
            <v>78B_medium_30</v>
          </cell>
          <cell r="S432">
            <v>0.93</v>
          </cell>
          <cell r="T432">
            <v>0.99</v>
          </cell>
        </row>
        <row r="433">
          <cell r="R433" t="str">
            <v>78B_coarse_30</v>
          </cell>
          <cell r="S433">
            <v>0.93</v>
          </cell>
          <cell r="T433">
            <v>0.99</v>
          </cell>
        </row>
        <row r="434">
          <cell r="R434" t="str">
            <v>78C_fine_30</v>
          </cell>
          <cell r="S434">
            <v>0.89</v>
          </cell>
          <cell r="T434">
            <v>1</v>
          </cell>
        </row>
        <row r="435">
          <cell r="R435" t="str">
            <v>78C_medium_30</v>
          </cell>
          <cell r="S435">
            <v>0.89</v>
          </cell>
          <cell r="T435">
            <v>1</v>
          </cell>
        </row>
        <row r="436">
          <cell r="R436" t="str">
            <v>78C_coarse_30</v>
          </cell>
          <cell r="S436">
            <v>0.89</v>
          </cell>
          <cell r="T436">
            <v>1</v>
          </cell>
        </row>
        <row r="437">
          <cell r="R437" t="str">
            <v>79_fine_30</v>
          </cell>
          <cell r="S437">
            <v>0.97</v>
          </cell>
          <cell r="T437">
            <v>1</v>
          </cell>
        </row>
        <row r="438">
          <cell r="R438" t="str">
            <v>79_medium_30</v>
          </cell>
          <cell r="S438">
            <v>0.97</v>
          </cell>
          <cell r="T438">
            <v>1</v>
          </cell>
        </row>
        <row r="439">
          <cell r="R439" t="str">
            <v>79_coarse_30</v>
          </cell>
          <cell r="S439">
            <v>0.97</v>
          </cell>
          <cell r="T439">
            <v>1</v>
          </cell>
        </row>
        <row r="440">
          <cell r="R440" t="str">
            <v>8_fine_30</v>
          </cell>
          <cell r="S440">
            <v>0.75</v>
          </cell>
          <cell r="T440">
            <v>0.78</v>
          </cell>
        </row>
        <row r="441">
          <cell r="R441" t="str">
            <v>8_medium_30</v>
          </cell>
          <cell r="S441">
            <v>0.75</v>
          </cell>
          <cell r="T441">
            <v>0.78</v>
          </cell>
        </row>
        <row r="442">
          <cell r="R442" t="str">
            <v>8_coarse_30</v>
          </cell>
          <cell r="S442">
            <v>0.75</v>
          </cell>
          <cell r="T442">
            <v>0.78</v>
          </cell>
        </row>
        <row r="443">
          <cell r="R443" t="str">
            <v>80A_fine_30</v>
          </cell>
          <cell r="S443">
            <v>0.9</v>
          </cell>
          <cell r="T443">
            <v>1</v>
          </cell>
        </row>
        <row r="444">
          <cell r="R444" t="str">
            <v>80A_medium_30</v>
          </cell>
          <cell r="S444">
            <v>0.9</v>
          </cell>
          <cell r="T444">
            <v>1</v>
          </cell>
        </row>
        <row r="445">
          <cell r="R445" t="str">
            <v>80A_coarse_30</v>
          </cell>
          <cell r="S445">
            <v>0.9</v>
          </cell>
          <cell r="T445">
            <v>1</v>
          </cell>
        </row>
        <row r="446">
          <cell r="R446" t="str">
            <v>80B_fine_30</v>
          </cell>
          <cell r="S446">
            <v>0.89</v>
          </cell>
          <cell r="T446">
            <v>0.99</v>
          </cell>
        </row>
        <row r="447">
          <cell r="R447" t="str">
            <v>80B_medium_30</v>
          </cell>
          <cell r="S447">
            <v>0.89</v>
          </cell>
          <cell r="T447">
            <v>0.99</v>
          </cell>
        </row>
        <row r="448">
          <cell r="R448" t="str">
            <v>80B_coarse_30</v>
          </cell>
          <cell r="S448">
            <v>0.89</v>
          </cell>
          <cell r="T448">
            <v>0.99</v>
          </cell>
        </row>
        <row r="449">
          <cell r="R449" t="str">
            <v>81A_fine_30</v>
          </cell>
          <cell r="S449">
            <v>0.52</v>
          </cell>
          <cell r="T449">
            <v>0.99</v>
          </cell>
        </row>
        <row r="450">
          <cell r="R450" t="str">
            <v>81A_medium_30</v>
          </cell>
          <cell r="S450">
            <v>0.52</v>
          </cell>
          <cell r="T450">
            <v>0.99</v>
          </cell>
        </row>
        <row r="451">
          <cell r="R451" t="str">
            <v>81A_coarse_30</v>
          </cell>
          <cell r="S451">
            <v>0.52</v>
          </cell>
          <cell r="T451">
            <v>0.99</v>
          </cell>
        </row>
        <row r="452">
          <cell r="R452" t="str">
            <v>81B_fine_30</v>
          </cell>
          <cell r="S452">
            <v>1</v>
          </cell>
          <cell r="T452">
            <v>1</v>
          </cell>
        </row>
        <row r="453">
          <cell r="R453" t="str">
            <v>81B_medium_30</v>
          </cell>
          <cell r="S453">
            <v>1</v>
          </cell>
          <cell r="T453">
            <v>1</v>
          </cell>
        </row>
        <row r="454">
          <cell r="R454" t="str">
            <v>81B_coarse_30</v>
          </cell>
          <cell r="S454">
            <v>1</v>
          </cell>
          <cell r="T454">
            <v>1</v>
          </cell>
        </row>
        <row r="455">
          <cell r="R455" t="str">
            <v>81C_fine_30</v>
          </cell>
          <cell r="S455">
            <v>1</v>
          </cell>
          <cell r="T455">
            <v>1</v>
          </cell>
        </row>
        <row r="456">
          <cell r="R456" t="str">
            <v>81C_medium_30</v>
          </cell>
          <cell r="S456">
            <v>1</v>
          </cell>
          <cell r="T456">
            <v>1</v>
          </cell>
        </row>
        <row r="457">
          <cell r="R457" t="str">
            <v>81C_coarse_30</v>
          </cell>
          <cell r="S457">
            <v>1</v>
          </cell>
          <cell r="T457">
            <v>1</v>
          </cell>
        </row>
        <row r="458">
          <cell r="R458" t="str">
            <v>81D_fine_30</v>
          </cell>
          <cell r="S458">
            <v>1</v>
          </cell>
          <cell r="T458">
            <v>1</v>
          </cell>
        </row>
        <row r="459">
          <cell r="R459" t="str">
            <v>81D_medium_30</v>
          </cell>
          <cell r="S459">
            <v>1</v>
          </cell>
          <cell r="T459">
            <v>1</v>
          </cell>
        </row>
        <row r="460">
          <cell r="R460" t="str">
            <v>81D_coarse_30</v>
          </cell>
          <cell r="S460">
            <v>1</v>
          </cell>
          <cell r="T460">
            <v>1</v>
          </cell>
        </row>
        <row r="461">
          <cell r="R461" t="str">
            <v>82A_fine_30</v>
          </cell>
          <cell r="S461">
            <v>1</v>
          </cell>
          <cell r="T461">
            <v>1</v>
          </cell>
        </row>
        <row r="462">
          <cell r="R462" t="str">
            <v>82A_medium_30</v>
          </cell>
          <cell r="S462">
            <v>1</v>
          </cell>
          <cell r="T462">
            <v>1</v>
          </cell>
        </row>
        <row r="463">
          <cell r="R463" t="str">
            <v>82A_coarse_30</v>
          </cell>
          <cell r="S463">
            <v>1</v>
          </cell>
          <cell r="T463">
            <v>1</v>
          </cell>
        </row>
        <row r="464">
          <cell r="R464" t="str">
            <v>82B_fine_30</v>
          </cell>
          <cell r="S464">
            <v>0.85</v>
          </cell>
          <cell r="T464">
            <v>1</v>
          </cell>
        </row>
        <row r="465">
          <cell r="R465" t="str">
            <v>82B_medium_30</v>
          </cell>
          <cell r="S465">
            <v>0.85</v>
          </cell>
          <cell r="T465">
            <v>1</v>
          </cell>
        </row>
        <row r="466">
          <cell r="R466" t="str">
            <v>83A_fine_30</v>
          </cell>
          <cell r="S466">
            <v>0.96</v>
          </cell>
          <cell r="T466">
            <v>0.99</v>
          </cell>
        </row>
        <row r="467">
          <cell r="R467" t="str">
            <v>83A_medium_30</v>
          </cell>
          <cell r="S467">
            <v>0.96</v>
          </cell>
          <cell r="T467">
            <v>0.99</v>
          </cell>
        </row>
        <row r="468">
          <cell r="R468" t="str">
            <v>83A_coarse_30</v>
          </cell>
          <cell r="S468">
            <v>0.96</v>
          </cell>
          <cell r="T468">
            <v>0.99</v>
          </cell>
        </row>
        <row r="469">
          <cell r="R469" t="str">
            <v>83B_fine_30</v>
          </cell>
          <cell r="S469">
            <v>1</v>
          </cell>
          <cell r="T469">
            <v>1</v>
          </cell>
        </row>
        <row r="470">
          <cell r="R470" t="str">
            <v>83B_medium_30</v>
          </cell>
          <cell r="S470">
            <v>1</v>
          </cell>
          <cell r="T470">
            <v>1</v>
          </cell>
        </row>
        <row r="471">
          <cell r="R471" t="str">
            <v>83B_coarse_30</v>
          </cell>
          <cell r="S471">
            <v>1</v>
          </cell>
          <cell r="T471">
            <v>1</v>
          </cell>
        </row>
        <row r="472">
          <cell r="R472" t="str">
            <v>83C_fine_30</v>
          </cell>
          <cell r="S472">
            <v>1</v>
          </cell>
          <cell r="T472">
            <v>1</v>
          </cell>
        </row>
        <row r="473">
          <cell r="R473" t="str">
            <v>83C_medium_30</v>
          </cell>
          <cell r="S473">
            <v>1</v>
          </cell>
          <cell r="T473">
            <v>1</v>
          </cell>
        </row>
        <row r="474">
          <cell r="R474" t="str">
            <v>83C_coarse_30</v>
          </cell>
          <cell r="S474">
            <v>1</v>
          </cell>
          <cell r="T474">
            <v>1</v>
          </cell>
        </row>
        <row r="475">
          <cell r="R475" t="str">
            <v>83D_fine_30</v>
          </cell>
          <cell r="S475">
            <v>0.91</v>
          </cell>
          <cell r="T475">
            <v>1</v>
          </cell>
        </row>
        <row r="476">
          <cell r="R476" t="str">
            <v>83D_medium_30</v>
          </cell>
          <cell r="S476">
            <v>0.91</v>
          </cell>
          <cell r="T476">
            <v>1</v>
          </cell>
        </row>
        <row r="477">
          <cell r="R477" t="str">
            <v>83D_coarse_30</v>
          </cell>
          <cell r="S477">
            <v>0.91</v>
          </cell>
          <cell r="T477">
            <v>1</v>
          </cell>
        </row>
        <row r="478">
          <cell r="R478" t="str">
            <v>83E_fine_30</v>
          </cell>
          <cell r="S478">
            <v>0.78</v>
          </cell>
          <cell r="T478">
            <v>1</v>
          </cell>
        </row>
        <row r="479">
          <cell r="R479" t="str">
            <v>83E_coarse_30</v>
          </cell>
          <cell r="S479">
            <v>0.78</v>
          </cell>
          <cell r="T479">
            <v>1</v>
          </cell>
        </row>
        <row r="480">
          <cell r="R480" t="str">
            <v>84A_fine_30</v>
          </cell>
          <cell r="S480">
            <v>0.85</v>
          </cell>
          <cell r="T480">
            <v>1</v>
          </cell>
        </row>
        <row r="481">
          <cell r="R481" t="str">
            <v>84A_medium_30</v>
          </cell>
          <cell r="S481">
            <v>0.85</v>
          </cell>
          <cell r="T481">
            <v>1</v>
          </cell>
        </row>
        <row r="482">
          <cell r="R482" t="str">
            <v>84A_coarse_30</v>
          </cell>
          <cell r="S482">
            <v>0.85</v>
          </cell>
          <cell r="T482">
            <v>1</v>
          </cell>
        </row>
        <row r="483">
          <cell r="R483" t="str">
            <v>84B_fine_30</v>
          </cell>
          <cell r="S483">
            <v>0.91</v>
          </cell>
          <cell r="T483">
            <v>1</v>
          </cell>
        </row>
        <row r="484">
          <cell r="R484" t="str">
            <v>84B_medium_30</v>
          </cell>
          <cell r="S484">
            <v>0.91</v>
          </cell>
          <cell r="T484">
            <v>1</v>
          </cell>
        </row>
        <row r="485">
          <cell r="R485" t="str">
            <v>84B_coarse_30</v>
          </cell>
          <cell r="S485">
            <v>0.91</v>
          </cell>
          <cell r="T485">
            <v>1</v>
          </cell>
        </row>
        <row r="486">
          <cell r="R486" t="str">
            <v>84C_fine_30</v>
          </cell>
          <cell r="S486">
            <v>1</v>
          </cell>
          <cell r="T486">
            <v>1</v>
          </cell>
        </row>
        <row r="487">
          <cell r="R487" t="str">
            <v>84C_coarse_30</v>
          </cell>
          <cell r="S487">
            <v>1</v>
          </cell>
          <cell r="T487">
            <v>1</v>
          </cell>
        </row>
        <row r="488">
          <cell r="R488" t="str">
            <v>85_fine_30</v>
          </cell>
          <cell r="S488">
            <v>0.9</v>
          </cell>
          <cell r="T488">
            <v>1</v>
          </cell>
        </row>
        <row r="489">
          <cell r="R489" t="str">
            <v>85_medium_30</v>
          </cell>
          <cell r="S489">
            <v>0.9</v>
          </cell>
          <cell r="T489">
            <v>1</v>
          </cell>
        </row>
        <row r="490">
          <cell r="R490" t="str">
            <v>85_coarse_30</v>
          </cell>
          <cell r="S490">
            <v>0.9</v>
          </cell>
          <cell r="T490">
            <v>1</v>
          </cell>
        </row>
        <row r="491">
          <cell r="R491" t="str">
            <v>86A_fine_30</v>
          </cell>
          <cell r="S491">
            <v>0.92</v>
          </cell>
          <cell r="T491">
            <v>0.99</v>
          </cell>
        </row>
        <row r="492">
          <cell r="R492" t="str">
            <v>86A_medium_30</v>
          </cell>
          <cell r="S492">
            <v>0.92</v>
          </cell>
          <cell r="T492">
            <v>0.99</v>
          </cell>
        </row>
        <row r="493">
          <cell r="R493" t="str">
            <v>86A_coarse_30</v>
          </cell>
          <cell r="S493">
            <v>0.92</v>
          </cell>
          <cell r="T493">
            <v>0.99</v>
          </cell>
        </row>
        <row r="494">
          <cell r="R494" t="str">
            <v>86B_fine_30</v>
          </cell>
          <cell r="S494">
            <v>1</v>
          </cell>
          <cell r="T494">
            <v>1</v>
          </cell>
        </row>
        <row r="495">
          <cell r="R495" t="str">
            <v>86B_medium_30</v>
          </cell>
          <cell r="S495">
            <v>1</v>
          </cell>
          <cell r="T495">
            <v>1</v>
          </cell>
        </row>
        <row r="496">
          <cell r="R496" t="str">
            <v>86B_coarse_30</v>
          </cell>
          <cell r="S496">
            <v>1</v>
          </cell>
          <cell r="T496">
            <v>1</v>
          </cell>
        </row>
        <row r="497">
          <cell r="R497" t="str">
            <v>87A_fine_30</v>
          </cell>
          <cell r="S497">
            <v>0.86</v>
          </cell>
          <cell r="T497">
            <v>1</v>
          </cell>
        </row>
        <row r="498">
          <cell r="R498" t="str">
            <v>87A_medium_30</v>
          </cell>
          <cell r="S498">
            <v>0.86</v>
          </cell>
          <cell r="T498">
            <v>1</v>
          </cell>
        </row>
        <row r="499">
          <cell r="R499" t="str">
            <v>87A_coarse_30</v>
          </cell>
          <cell r="S499">
            <v>0.86</v>
          </cell>
          <cell r="T499">
            <v>1</v>
          </cell>
        </row>
        <row r="500">
          <cell r="R500" t="str">
            <v>87B_fine_30</v>
          </cell>
          <cell r="S500">
            <v>1</v>
          </cell>
          <cell r="T500">
            <v>1</v>
          </cell>
        </row>
        <row r="501">
          <cell r="R501" t="str">
            <v>87B_medium_30</v>
          </cell>
          <cell r="S501">
            <v>1</v>
          </cell>
          <cell r="T501">
            <v>1</v>
          </cell>
        </row>
        <row r="502">
          <cell r="R502" t="str">
            <v>87B_coarse_30</v>
          </cell>
          <cell r="S502">
            <v>1</v>
          </cell>
          <cell r="T502">
            <v>1</v>
          </cell>
        </row>
        <row r="503">
          <cell r="R503" t="str">
            <v>89_coarse_30</v>
          </cell>
          <cell r="S503">
            <v>0.7</v>
          </cell>
          <cell r="T503">
            <v>1</v>
          </cell>
        </row>
        <row r="504">
          <cell r="R504" t="str">
            <v>9_fine_30</v>
          </cell>
          <cell r="S504">
            <v>0.85</v>
          </cell>
          <cell r="T504">
            <v>0.75</v>
          </cell>
        </row>
        <row r="505">
          <cell r="R505" t="str">
            <v>9_medium_30</v>
          </cell>
          <cell r="S505">
            <v>0.85</v>
          </cell>
          <cell r="T505">
            <v>0.75</v>
          </cell>
        </row>
        <row r="506">
          <cell r="R506" t="str">
            <v>9_coarse_30</v>
          </cell>
          <cell r="S506">
            <v>0.85</v>
          </cell>
          <cell r="T506">
            <v>0.75</v>
          </cell>
        </row>
        <row r="507">
          <cell r="R507" t="str">
            <v>90A_medium_30</v>
          </cell>
          <cell r="S507">
            <v>0.87</v>
          </cell>
          <cell r="T507">
            <v>1</v>
          </cell>
        </row>
        <row r="508">
          <cell r="R508" t="str">
            <v>90A_coarse_30</v>
          </cell>
          <cell r="S508">
            <v>0.87</v>
          </cell>
          <cell r="T508">
            <v>1</v>
          </cell>
        </row>
        <row r="509">
          <cell r="R509" t="str">
            <v>90B_medium_30</v>
          </cell>
          <cell r="S509">
            <v>0.92</v>
          </cell>
          <cell r="T509">
            <v>1</v>
          </cell>
        </row>
        <row r="510">
          <cell r="R510" t="str">
            <v>90B_coarse_30</v>
          </cell>
          <cell r="S510">
            <v>0.92</v>
          </cell>
          <cell r="T510">
            <v>1</v>
          </cell>
        </row>
        <row r="511">
          <cell r="R511" t="str">
            <v>91A_coarse_30</v>
          </cell>
          <cell r="S511">
            <v>0.92</v>
          </cell>
          <cell r="T511">
            <v>0.95</v>
          </cell>
        </row>
        <row r="512">
          <cell r="R512" t="str">
            <v>91B_coarse_30</v>
          </cell>
          <cell r="S512">
            <v>0.73</v>
          </cell>
          <cell r="T512">
            <v>0.98</v>
          </cell>
        </row>
        <row r="513">
          <cell r="R513" t="str">
            <v>92_fine_30</v>
          </cell>
          <cell r="S513">
            <v>1</v>
          </cell>
          <cell r="T513">
            <v>1</v>
          </cell>
        </row>
        <row r="514">
          <cell r="R514" t="str">
            <v>94A_medium_30</v>
          </cell>
          <cell r="S514">
            <v>0.89</v>
          </cell>
          <cell r="T514">
            <v>1</v>
          </cell>
        </row>
        <row r="515">
          <cell r="R515" t="str">
            <v>94A_coarse_30</v>
          </cell>
          <cell r="S515">
            <v>0.89</v>
          </cell>
          <cell r="T515">
            <v>1</v>
          </cell>
        </row>
        <row r="516">
          <cell r="R516" t="str">
            <v>94B_medium_30</v>
          </cell>
          <cell r="S516">
            <v>1</v>
          </cell>
          <cell r="T516">
            <v>1</v>
          </cell>
        </row>
        <row r="517">
          <cell r="R517" t="str">
            <v>94B_coarse_30</v>
          </cell>
          <cell r="S517">
            <v>1</v>
          </cell>
          <cell r="T517">
            <v>1</v>
          </cell>
        </row>
        <row r="518">
          <cell r="R518" t="str">
            <v>94C_coarse_30</v>
          </cell>
          <cell r="S518">
            <v>0.86</v>
          </cell>
          <cell r="T518">
            <v>1</v>
          </cell>
        </row>
        <row r="519">
          <cell r="R519" t="str">
            <v>95A_medium_30</v>
          </cell>
          <cell r="S519">
            <v>0.94</v>
          </cell>
          <cell r="T519">
            <v>1</v>
          </cell>
        </row>
        <row r="520">
          <cell r="R520" t="str">
            <v>95A_coarse_30</v>
          </cell>
          <cell r="S520">
            <v>0.94</v>
          </cell>
          <cell r="T520">
            <v>1</v>
          </cell>
        </row>
        <row r="521">
          <cell r="R521" t="str">
            <v>95B_fine_30</v>
          </cell>
          <cell r="S521">
            <v>0.95</v>
          </cell>
          <cell r="T521">
            <v>1</v>
          </cell>
        </row>
        <row r="522">
          <cell r="R522" t="str">
            <v>95B_medium_30</v>
          </cell>
          <cell r="S522">
            <v>0.95</v>
          </cell>
          <cell r="T522">
            <v>1</v>
          </cell>
        </row>
        <row r="523">
          <cell r="R523" t="str">
            <v>95B_coarse_30</v>
          </cell>
          <cell r="S523">
            <v>0.95</v>
          </cell>
          <cell r="T523">
            <v>1</v>
          </cell>
        </row>
        <row r="524">
          <cell r="R524" t="str">
            <v>96_coarse_30</v>
          </cell>
          <cell r="S524">
            <v>0.8</v>
          </cell>
          <cell r="T524">
            <v>1</v>
          </cell>
        </row>
        <row r="525">
          <cell r="R525" t="str">
            <v>97_medium_30</v>
          </cell>
          <cell r="S525">
            <v>0.94</v>
          </cell>
          <cell r="T525">
            <v>1</v>
          </cell>
        </row>
        <row r="526">
          <cell r="R526" t="str">
            <v>97_coarse_30</v>
          </cell>
          <cell r="S526">
            <v>0.94</v>
          </cell>
          <cell r="T526">
            <v>1</v>
          </cell>
        </row>
        <row r="527">
          <cell r="R527" t="str">
            <v>98_medium_30</v>
          </cell>
          <cell r="S527">
            <v>0.9</v>
          </cell>
          <cell r="T527">
            <v>1</v>
          </cell>
        </row>
        <row r="528">
          <cell r="R528" t="str">
            <v>98_coarse_30</v>
          </cell>
          <cell r="S528">
            <v>0.9</v>
          </cell>
          <cell r="T528">
            <v>1</v>
          </cell>
        </row>
        <row r="529">
          <cell r="R529" t="str">
            <v>99_medium_30</v>
          </cell>
          <cell r="S529">
            <v>0.97</v>
          </cell>
          <cell r="T529">
            <v>1</v>
          </cell>
        </row>
        <row r="530">
          <cell r="R530" t="str">
            <v>99_coarse_30</v>
          </cell>
          <cell r="S530">
            <v>0.97</v>
          </cell>
          <cell r="T530">
            <v>1</v>
          </cell>
        </row>
        <row r="531">
          <cell r="R531" t="str">
            <v>10_fine_10</v>
          </cell>
          <cell r="S531">
            <v>0.74</v>
          </cell>
          <cell r="T531">
            <v>0.96</v>
          </cell>
        </row>
        <row r="532">
          <cell r="R532" t="str">
            <v>10_medium_10</v>
          </cell>
          <cell r="S532">
            <v>0.74</v>
          </cell>
          <cell r="T532">
            <v>0.96</v>
          </cell>
        </row>
        <row r="533">
          <cell r="R533" t="str">
            <v>10_coarse_10</v>
          </cell>
          <cell r="S533">
            <v>0.74</v>
          </cell>
          <cell r="T533">
            <v>0.96</v>
          </cell>
        </row>
        <row r="534">
          <cell r="R534" t="str">
            <v>101_fine_10</v>
          </cell>
          <cell r="S534">
            <v>0.94</v>
          </cell>
          <cell r="T534">
            <v>1</v>
          </cell>
        </row>
        <row r="535">
          <cell r="R535" t="str">
            <v>101_medium_10</v>
          </cell>
          <cell r="S535">
            <v>0.94</v>
          </cell>
          <cell r="T535">
            <v>1</v>
          </cell>
        </row>
        <row r="536">
          <cell r="R536" t="str">
            <v>101_coarse_10</v>
          </cell>
          <cell r="S536">
            <v>0.94</v>
          </cell>
          <cell r="T536">
            <v>1</v>
          </cell>
        </row>
        <row r="537">
          <cell r="R537" t="str">
            <v>102A_fine_10</v>
          </cell>
          <cell r="S537">
            <v>0.92</v>
          </cell>
          <cell r="T537">
            <v>0.95</v>
          </cell>
        </row>
        <row r="538">
          <cell r="R538" t="str">
            <v>102A_medium_10</v>
          </cell>
          <cell r="S538">
            <v>0.92</v>
          </cell>
          <cell r="T538">
            <v>0.95</v>
          </cell>
        </row>
        <row r="539">
          <cell r="R539" t="str">
            <v>102A_coarse_10</v>
          </cell>
          <cell r="S539">
            <v>0.92</v>
          </cell>
          <cell r="T539">
            <v>0.95</v>
          </cell>
        </row>
        <row r="540">
          <cell r="R540" t="str">
            <v>102B_fine_10</v>
          </cell>
          <cell r="S540">
            <v>0.89</v>
          </cell>
          <cell r="T540">
            <v>1</v>
          </cell>
        </row>
        <row r="541">
          <cell r="R541" t="str">
            <v>102B_medium_10</v>
          </cell>
          <cell r="S541">
            <v>0.89</v>
          </cell>
          <cell r="T541">
            <v>1</v>
          </cell>
        </row>
        <row r="542">
          <cell r="R542" t="str">
            <v>102C_fine_10</v>
          </cell>
          <cell r="S542">
            <v>0.87</v>
          </cell>
          <cell r="T542">
            <v>1</v>
          </cell>
        </row>
        <row r="543">
          <cell r="R543" t="str">
            <v>102C_medium_10</v>
          </cell>
          <cell r="S543">
            <v>0.87</v>
          </cell>
          <cell r="T543">
            <v>1</v>
          </cell>
        </row>
        <row r="544">
          <cell r="R544" t="str">
            <v>102C_coarse_10</v>
          </cell>
          <cell r="S544">
            <v>0.87</v>
          </cell>
          <cell r="T544">
            <v>1</v>
          </cell>
        </row>
        <row r="545">
          <cell r="R545" t="str">
            <v>103_fine_10</v>
          </cell>
          <cell r="S545">
            <v>0.97</v>
          </cell>
          <cell r="T545">
            <v>1</v>
          </cell>
        </row>
        <row r="546">
          <cell r="R546" t="str">
            <v>103_medium_10</v>
          </cell>
          <cell r="S546">
            <v>0.97</v>
          </cell>
          <cell r="T546">
            <v>1</v>
          </cell>
        </row>
        <row r="547">
          <cell r="R547" t="str">
            <v>103_coarse_10</v>
          </cell>
          <cell r="S547">
            <v>0.97</v>
          </cell>
          <cell r="T547">
            <v>1</v>
          </cell>
        </row>
        <row r="548">
          <cell r="R548" t="str">
            <v>104_fine_10</v>
          </cell>
          <cell r="S548">
            <v>0.94</v>
          </cell>
          <cell r="T548">
            <v>1</v>
          </cell>
        </row>
        <row r="549">
          <cell r="R549" t="str">
            <v>104_medium_10</v>
          </cell>
          <cell r="S549">
            <v>0.94</v>
          </cell>
          <cell r="T549">
            <v>1</v>
          </cell>
        </row>
        <row r="550">
          <cell r="R550" t="str">
            <v>104_coarse_10</v>
          </cell>
          <cell r="S550">
            <v>0.94</v>
          </cell>
          <cell r="T550">
            <v>1</v>
          </cell>
        </row>
        <row r="551">
          <cell r="R551" t="str">
            <v>105_fine_10</v>
          </cell>
          <cell r="S551">
            <v>0.86</v>
          </cell>
          <cell r="T551">
            <v>1</v>
          </cell>
        </row>
        <row r="552">
          <cell r="R552" t="str">
            <v>105_medium_10</v>
          </cell>
          <cell r="S552">
            <v>0.86</v>
          </cell>
          <cell r="T552">
            <v>1</v>
          </cell>
        </row>
        <row r="553">
          <cell r="R553" t="str">
            <v>105_coarse_10</v>
          </cell>
          <cell r="S553">
            <v>0.86</v>
          </cell>
          <cell r="T553">
            <v>1</v>
          </cell>
        </row>
        <row r="554">
          <cell r="R554" t="str">
            <v>106_fine_10</v>
          </cell>
          <cell r="S554">
            <v>0.96</v>
          </cell>
          <cell r="T554">
            <v>1</v>
          </cell>
        </row>
        <row r="555">
          <cell r="R555" t="str">
            <v>106_medium_10</v>
          </cell>
          <cell r="S555">
            <v>0.96</v>
          </cell>
          <cell r="T555">
            <v>1</v>
          </cell>
        </row>
        <row r="556">
          <cell r="R556" t="str">
            <v>106_coarse_10</v>
          </cell>
          <cell r="S556">
            <v>0.96</v>
          </cell>
          <cell r="T556">
            <v>1</v>
          </cell>
        </row>
        <row r="557">
          <cell r="R557" t="str">
            <v>107A_fine_10</v>
          </cell>
          <cell r="S557">
            <v>0.97</v>
          </cell>
          <cell r="T557">
            <v>1</v>
          </cell>
        </row>
        <row r="558">
          <cell r="R558" t="str">
            <v>107A_medium_10</v>
          </cell>
          <cell r="S558">
            <v>0.97</v>
          </cell>
          <cell r="T558">
            <v>1</v>
          </cell>
        </row>
        <row r="559">
          <cell r="R559" t="str">
            <v>107A_coarse_10</v>
          </cell>
          <cell r="S559">
            <v>0.97</v>
          </cell>
          <cell r="T559">
            <v>1</v>
          </cell>
        </row>
        <row r="560">
          <cell r="R560" t="str">
            <v>107B_fine_10</v>
          </cell>
          <cell r="S560">
            <v>0.93</v>
          </cell>
          <cell r="T560">
            <v>1</v>
          </cell>
        </row>
        <row r="561">
          <cell r="R561" t="str">
            <v>107B_medium_10</v>
          </cell>
          <cell r="S561">
            <v>0.93</v>
          </cell>
          <cell r="T561">
            <v>1</v>
          </cell>
        </row>
        <row r="562">
          <cell r="R562" t="str">
            <v>107B_coarse_10</v>
          </cell>
          <cell r="S562">
            <v>0.93</v>
          </cell>
          <cell r="T562">
            <v>1</v>
          </cell>
        </row>
        <row r="563">
          <cell r="R563" t="str">
            <v>108A_fine_10</v>
          </cell>
          <cell r="S563">
            <v>0.98</v>
          </cell>
          <cell r="T563">
            <v>1</v>
          </cell>
        </row>
        <row r="564">
          <cell r="R564" t="str">
            <v>108A_medium_10</v>
          </cell>
          <cell r="S564">
            <v>0.98</v>
          </cell>
          <cell r="T564">
            <v>1</v>
          </cell>
        </row>
        <row r="565">
          <cell r="R565" t="str">
            <v>108A_coarse_10</v>
          </cell>
          <cell r="S565">
            <v>0.98</v>
          </cell>
          <cell r="T565">
            <v>1</v>
          </cell>
        </row>
        <row r="566">
          <cell r="R566" t="str">
            <v>108B_fine_10</v>
          </cell>
          <cell r="S566">
            <v>0.95</v>
          </cell>
          <cell r="T566">
            <v>1</v>
          </cell>
        </row>
        <row r="567">
          <cell r="R567" t="str">
            <v>108B_medium_10</v>
          </cell>
          <cell r="S567">
            <v>0.95</v>
          </cell>
          <cell r="T567">
            <v>1</v>
          </cell>
        </row>
        <row r="568">
          <cell r="R568" t="str">
            <v>108B_coarse_10</v>
          </cell>
          <cell r="S568">
            <v>0.95</v>
          </cell>
          <cell r="T568">
            <v>1</v>
          </cell>
        </row>
        <row r="569">
          <cell r="R569" t="str">
            <v>108C_fine_10</v>
          </cell>
          <cell r="S569">
            <v>0.91</v>
          </cell>
          <cell r="T569">
            <v>1</v>
          </cell>
        </row>
        <row r="570">
          <cell r="R570" t="str">
            <v>108C_medium_10</v>
          </cell>
          <cell r="S570">
            <v>0.91</v>
          </cell>
          <cell r="T570">
            <v>1</v>
          </cell>
        </row>
        <row r="571">
          <cell r="R571" t="str">
            <v>108C_coarse_10</v>
          </cell>
          <cell r="S571">
            <v>0.91</v>
          </cell>
          <cell r="T571">
            <v>1</v>
          </cell>
        </row>
        <row r="572">
          <cell r="R572" t="str">
            <v>108D_fine_10</v>
          </cell>
          <cell r="S572">
            <v>0.96</v>
          </cell>
          <cell r="T572">
            <v>1</v>
          </cell>
        </row>
        <row r="573">
          <cell r="R573" t="str">
            <v>108D_medium_10</v>
          </cell>
          <cell r="S573">
            <v>0.96</v>
          </cell>
          <cell r="T573">
            <v>1</v>
          </cell>
        </row>
        <row r="574">
          <cell r="R574" t="str">
            <v>109_fine_10</v>
          </cell>
          <cell r="S574">
            <v>0.94</v>
          </cell>
          <cell r="T574">
            <v>1</v>
          </cell>
        </row>
        <row r="575">
          <cell r="R575" t="str">
            <v>109_medium_10</v>
          </cell>
          <cell r="S575">
            <v>0.94</v>
          </cell>
          <cell r="T575">
            <v>1</v>
          </cell>
        </row>
        <row r="576">
          <cell r="R576" t="str">
            <v>109_coarse_10</v>
          </cell>
          <cell r="S576">
            <v>0.94</v>
          </cell>
          <cell r="T576">
            <v>1</v>
          </cell>
        </row>
        <row r="577">
          <cell r="R577" t="str">
            <v>11_fine_10</v>
          </cell>
          <cell r="S577">
            <v>0.5</v>
          </cell>
          <cell r="T577">
            <v>0.93</v>
          </cell>
        </row>
        <row r="578">
          <cell r="R578" t="str">
            <v>11_medium_10</v>
          </cell>
          <cell r="S578">
            <v>0.5</v>
          </cell>
          <cell r="T578">
            <v>0.93</v>
          </cell>
        </row>
        <row r="579">
          <cell r="R579" t="str">
            <v>11_coarse_10</v>
          </cell>
          <cell r="S579">
            <v>0.5</v>
          </cell>
          <cell r="T579">
            <v>0.93</v>
          </cell>
        </row>
        <row r="580">
          <cell r="R580" t="str">
            <v>110_fine_10</v>
          </cell>
          <cell r="S580">
            <v>0.97</v>
          </cell>
          <cell r="T580">
            <v>1</v>
          </cell>
        </row>
        <row r="581">
          <cell r="R581" t="str">
            <v>110_medium_10</v>
          </cell>
          <cell r="S581">
            <v>0.97</v>
          </cell>
          <cell r="T581">
            <v>1</v>
          </cell>
        </row>
        <row r="582">
          <cell r="R582" t="str">
            <v>110_coarse_10</v>
          </cell>
          <cell r="S582">
            <v>0.97</v>
          </cell>
          <cell r="T582">
            <v>1</v>
          </cell>
        </row>
        <row r="583">
          <cell r="R583" t="str">
            <v>111A_fine_10</v>
          </cell>
          <cell r="S583">
            <v>0.98</v>
          </cell>
          <cell r="T583">
            <v>1</v>
          </cell>
        </row>
        <row r="584">
          <cell r="R584" t="str">
            <v>111A_medium_10</v>
          </cell>
          <cell r="S584">
            <v>0.98</v>
          </cell>
          <cell r="T584">
            <v>1</v>
          </cell>
        </row>
        <row r="585">
          <cell r="R585" t="str">
            <v>111A_coarse_10</v>
          </cell>
          <cell r="S585">
            <v>0.98</v>
          </cell>
          <cell r="T585">
            <v>1</v>
          </cell>
        </row>
        <row r="586">
          <cell r="R586" t="str">
            <v>111B_fine_10</v>
          </cell>
          <cell r="S586">
            <v>0.98</v>
          </cell>
          <cell r="T586">
            <v>1</v>
          </cell>
        </row>
        <row r="587">
          <cell r="R587" t="str">
            <v>111B_medium_10</v>
          </cell>
          <cell r="S587">
            <v>0.98</v>
          </cell>
          <cell r="T587">
            <v>1</v>
          </cell>
        </row>
        <row r="588">
          <cell r="R588" t="str">
            <v>111B_coarse_10</v>
          </cell>
          <cell r="S588">
            <v>0.98</v>
          </cell>
          <cell r="T588">
            <v>1</v>
          </cell>
        </row>
        <row r="589">
          <cell r="R589" t="str">
            <v>111C_fine_10</v>
          </cell>
          <cell r="S589">
            <v>1</v>
          </cell>
          <cell r="T589">
            <v>1</v>
          </cell>
        </row>
        <row r="590">
          <cell r="R590" t="str">
            <v>111C_medium_10</v>
          </cell>
          <cell r="S590">
            <v>1</v>
          </cell>
          <cell r="T590">
            <v>1</v>
          </cell>
        </row>
        <row r="591">
          <cell r="R591" t="str">
            <v>111C_coarse_10</v>
          </cell>
          <cell r="S591">
            <v>1</v>
          </cell>
          <cell r="T591">
            <v>1</v>
          </cell>
        </row>
        <row r="592">
          <cell r="R592" t="str">
            <v>111D_fine_10</v>
          </cell>
          <cell r="S592">
            <v>0.98</v>
          </cell>
          <cell r="T592">
            <v>1</v>
          </cell>
        </row>
        <row r="593">
          <cell r="R593" t="str">
            <v>111D_medium_10</v>
          </cell>
          <cell r="S593">
            <v>0.98</v>
          </cell>
          <cell r="T593">
            <v>1</v>
          </cell>
        </row>
        <row r="594">
          <cell r="R594" t="str">
            <v>111D_coarse_10</v>
          </cell>
          <cell r="S594">
            <v>0.98</v>
          </cell>
          <cell r="T594">
            <v>1</v>
          </cell>
        </row>
        <row r="595">
          <cell r="R595" t="str">
            <v>111E_fine_10</v>
          </cell>
          <cell r="S595">
            <v>1</v>
          </cell>
          <cell r="T595">
            <v>1</v>
          </cell>
        </row>
        <row r="596">
          <cell r="R596" t="str">
            <v>111E_medium_10</v>
          </cell>
          <cell r="S596">
            <v>1</v>
          </cell>
          <cell r="T596">
            <v>1</v>
          </cell>
        </row>
        <row r="597">
          <cell r="R597" t="str">
            <v>112_fine_10</v>
          </cell>
          <cell r="S597">
            <v>0.95</v>
          </cell>
          <cell r="T597">
            <v>1</v>
          </cell>
        </row>
        <row r="598">
          <cell r="R598" t="str">
            <v>112_medium_10</v>
          </cell>
          <cell r="S598">
            <v>0.95</v>
          </cell>
          <cell r="T598">
            <v>1</v>
          </cell>
        </row>
        <row r="599">
          <cell r="R599" t="str">
            <v>112_coarse_10</v>
          </cell>
          <cell r="S599">
            <v>0.95</v>
          </cell>
          <cell r="T599">
            <v>1</v>
          </cell>
        </row>
        <row r="600">
          <cell r="R600" t="str">
            <v>113_fine_10</v>
          </cell>
          <cell r="S600">
            <v>0.97</v>
          </cell>
          <cell r="T600">
            <v>1</v>
          </cell>
        </row>
        <row r="601">
          <cell r="R601" t="str">
            <v>113_medium_10</v>
          </cell>
          <cell r="S601">
            <v>0.97</v>
          </cell>
          <cell r="T601">
            <v>1</v>
          </cell>
        </row>
        <row r="602">
          <cell r="R602" t="str">
            <v>113_coarse_10</v>
          </cell>
          <cell r="S602">
            <v>0.97</v>
          </cell>
          <cell r="T602">
            <v>1</v>
          </cell>
        </row>
        <row r="603">
          <cell r="R603" t="str">
            <v>114A_fine_10</v>
          </cell>
          <cell r="S603">
            <v>0.93</v>
          </cell>
          <cell r="T603">
            <v>1</v>
          </cell>
        </row>
        <row r="604">
          <cell r="R604" t="str">
            <v>114A_medium_10</v>
          </cell>
          <cell r="S604">
            <v>0.93</v>
          </cell>
          <cell r="T604">
            <v>1</v>
          </cell>
        </row>
        <row r="605">
          <cell r="R605" t="str">
            <v>114A_coarse_10</v>
          </cell>
          <cell r="S605">
            <v>0.93</v>
          </cell>
          <cell r="T605">
            <v>1</v>
          </cell>
        </row>
        <row r="606">
          <cell r="R606" t="str">
            <v>114B_fine_10</v>
          </cell>
          <cell r="S606">
            <v>0.97</v>
          </cell>
          <cell r="T606">
            <v>1</v>
          </cell>
        </row>
        <row r="607">
          <cell r="R607" t="str">
            <v>114B_medium_10</v>
          </cell>
          <cell r="S607">
            <v>0.97</v>
          </cell>
          <cell r="T607">
            <v>1</v>
          </cell>
        </row>
        <row r="608">
          <cell r="R608" t="str">
            <v>114B_coarse_10</v>
          </cell>
          <cell r="S608">
            <v>0.97</v>
          </cell>
          <cell r="T608">
            <v>1</v>
          </cell>
        </row>
        <row r="609">
          <cell r="R609" t="str">
            <v>115A_fine_10</v>
          </cell>
          <cell r="S609">
            <v>0.9</v>
          </cell>
          <cell r="T609">
            <v>1</v>
          </cell>
        </row>
        <row r="610">
          <cell r="R610" t="str">
            <v>115A_medium_10</v>
          </cell>
          <cell r="S610">
            <v>0.9</v>
          </cell>
          <cell r="T610">
            <v>1</v>
          </cell>
        </row>
        <row r="611">
          <cell r="R611" t="str">
            <v>115A_coarse_10</v>
          </cell>
          <cell r="S611">
            <v>0.9</v>
          </cell>
          <cell r="T611">
            <v>1</v>
          </cell>
        </row>
        <row r="612">
          <cell r="R612" t="str">
            <v>115B_fine_10</v>
          </cell>
          <cell r="S612">
            <v>0.92</v>
          </cell>
          <cell r="T612">
            <v>1</v>
          </cell>
        </row>
        <row r="613">
          <cell r="R613" t="str">
            <v>115B_medium_10</v>
          </cell>
          <cell r="S613">
            <v>0.92</v>
          </cell>
          <cell r="T613">
            <v>1</v>
          </cell>
        </row>
        <row r="614">
          <cell r="R614" t="str">
            <v>115B_coarse_10</v>
          </cell>
          <cell r="S614">
            <v>0.92</v>
          </cell>
          <cell r="T614">
            <v>1</v>
          </cell>
        </row>
        <row r="615">
          <cell r="R615" t="str">
            <v>115C_fine_10</v>
          </cell>
          <cell r="S615">
            <v>0.92</v>
          </cell>
          <cell r="T615">
            <v>1</v>
          </cell>
        </row>
        <row r="616">
          <cell r="R616" t="str">
            <v>115C_medium_10</v>
          </cell>
          <cell r="S616">
            <v>0.92</v>
          </cell>
          <cell r="T616">
            <v>1</v>
          </cell>
        </row>
        <row r="617">
          <cell r="R617" t="str">
            <v>115C_coarse_10</v>
          </cell>
          <cell r="S617">
            <v>0.92</v>
          </cell>
          <cell r="T617">
            <v>1</v>
          </cell>
        </row>
        <row r="618">
          <cell r="R618" t="str">
            <v>116A_medium_10</v>
          </cell>
          <cell r="S618">
            <v>1</v>
          </cell>
          <cell r="T618">
            <v>1</v>
          </cell>
        </row>
        <row r="619">
          <cell r="R619" t="str">
            <v>116B_medium_10</v>
          </cell>
          <cell r="S619">
            <v>0.98</v>
          </cell>
          <cell r="T619">
            <v>1</v>
          </cell>
        </row>
        <row r="620">
          <cell r="R620" t="str">
            <v>118A_fine_10</v>
          </cell>
          <cell r="S620">
            <v>0.97</v>
          </cell>
          <cell r="T620">
            <v>1</v>
          </cell>
        </row>
        <row r="621">
          <cell r="R621" t="str">
            <v>118A_medium_10</v>
          </cell>
          <cell r="S621">
            <v>0.97</v>
          </cell>
          <cell r="T621">
            <v>1</v>
          </cell>
        </row>
        <row r="622">
          <cell r="R622" t="str">
            <v>118A_coarse_10</v>
          </cell>
          <cell r="S622">
            <v>0.97</v>
          </cell>
          <cell r="T622">
            <v>1</v>
          </cell>
        </row>
        <row r="623">
          <cell r="R623" t="str">
            <v>12_medium_10</v>
          </cell>
          <cell r="S623">
            <v>1</v>
          </cell>
          <cell r="T623">
            <v>1</v>
          </cell>
        </row>
        <row r="624">
          <cell r="R624" t="str">
            <v>120A_fine_10</v>
          </cell>
          <cell r="S624">
            <v>0.92</v>
          </cell>
          <cell r="T624">
            <v>1</v>
          </cell>
        </row>
        <row r="625">
          <cell r="R625" t="str">
            <v>120A_medium_10</v>
          </cell>
          <cell r="S625">
            <v>0.92</v>
          </cell>
          <cell r="T625">
            <v>1</v>
          </cell>
        </row>
        <row r="626">
          <cell r="R626" t="str">
            <v>120A_coarse_10</v>
          </cell>
          <cell r="S626">
            <v>0.92</v>
          </cell>
          <cell r="T626">
            <v>1</v>
          </cell>
        </row>
        <row r="627">
          <cell r="R627" t="str">
            <v>120B_medium_10</v>
          </cell>
          <cell r="S627">
            <v>1</v>
          </cell>
          <cell r="T627">
            <v>1</v>
          </cell>
        </row>
        <row r="628">
          <cell r="R628" t="str">
            <v>120C_medium_10</v>
          </cell>
          <cell r="S628">
            <v>1</v>
          </cell>
          <cell r="T628">
            <v>1</v>
          </cell>
        </row>
        <row r="629">
          <cell r="R629" t="str">
            <v>121_fine_10</v>
          </cell>
          <cell r="S629">
            <v>0.95</v>
          </cell>
          <cell r="T629">
            <v>1</v>
          </cell>
        </row>
        <row r="630">
          <cell r="R630" t="str">
            <v>121_medium_10</v>
          </cell>
          <cell r="S630">
            <v>0.95</v>
          </cell>
          <cell r="T630">
            <v>1</v>
          </cell>
        </row>
        <row r="631">
          <cell r="R631" t="str">
            <v>122_fine_10</v>
          </cell>
          <cell r="S631">
            <v>0.95</v>
          </cell>
          <cell r="T631">
            <v>1</v>
          </cell>
        </row>
        <row r="632">
          <cell r="R632" t="str">
            <v>122_medium_10</v>
          </cell>
          <cell r="S632">
            <v>0.95</v>
          </cell>
          <cell r="T632">
            <v>1</v>
          </cell>
        </row>
        <row r="633">
          <cell r="R633" t="str">
            <v>123_fine_10</v>
          </cell>
          <cell r="S633">
            <v>0.91</v>
          </cell>
          <cell r="T633">
            <v>1</v>
          </cell>
        </row>
        <row r="634">
          <cell r="R634" t="str">
            <v>123_medium_10</v>
          </cell>
          <cell r="S634">
            <v>0.91</v>
          </cell>
          <cell r="T634">
            <v>1</v>
          </cell>
        </row>
        <row r="635">
          <cell r="R635" t="str">
            <v>124_fine_10</v>
          </cell>
          <cell r="S635">
            <v>0.9</v>
          </cell>
          <cell r="T635">
            <v>1</v>
          </cell>
        </row>
        <row r="636">
          <cell r="R636" t="str">
            <v>124_medium_10</v>
          </cell>
          <cell r="S636">
            <v>0.9</v>
          </cell>
          <cell r="T636">
            <v>1</v>
          </cell>
        </row>
        <row r="637">
          <cell r="R637" t="str">
            <v>124_coarse_10</v>
          </cell>
          <cell r="S637">
            <v>0.9</v>
          </cell>
          <cell r="T637">
            <v>1</v>
          </cell>
        </row>
        <row r="638">
          <cell r="R638" t="str">
            <v>125_medium_10</v>
          </cell>
          <cell r="S638">
            <v>1</v>
          </cell>
          <cell r="T638">
            <v>1</v>
          </cell>
        </row>
        <row r="639">
          <cell r="R639" t="str">
            <v>125_coarse_10</v>
          </cell>
          <cell r="S639">
            <v>1</v>
          </cell>
          <cell r="T639">
            <v>1</v>
          </cell>
        </row>
        <row r="640">
          <cell r="R640" t="str">
            <v>126_fine_10</v>
          </cell>
          <cell r="S640">
            <v>0.87</v>
          </cell>
          <cell r="T640">
            <v>1</v>
          </cell>
        </row>
        <row r="641">
          <cell r="R641" t="str">
            <v>126_medium_10</v>
          </cell>
          <cell r="S641">
            <v>0.87</v>
          </cell>
          <cell r="T641">
            <v>1</v>
          </cell>
        </row>
        <row r="642">
          <cell r="R642" t="str">
            <v>127_medium_10</v>
          </cell>
          <cell r="S642">
            <v>1</v>
          </cell>
          <cell r="T642">
            <v>1</v>
          </cell>
        </row>
        <row r="643">
          <cell r="R643" t="str">
            <v>127_coarse_10</v>
          </cell>
          <cell r="S643">
            <v>1</v>
          </cell>
          <cell r="T643">
            <v>1</v>
          </cell>
        </row>
        <row r="644">
          <cell r="R644" t="str">
            <v>128_fine_10</v>
          </cell>
          <cell r="S644">
            <v>0.93</v>
          </cell>
          <cell r="T644">
            <v>1</v>
          </cell>
        </row>
        <row r="645">
          <cell r="R645" t="str">
            <v>128_medium_10</v>
          </cell>
          <cell r="S645">
            <v>0.93</v>
          </cell>
          <cell r="T645">
            <v>1</v>
          </cell>
        </row>
        <row r="646">
          <cell r="R646" t="str">
            <v>128_coarse_10</v>
          </cell>
          <cell r="S646">
            <v>0.93</v>
          </cell>
          <cell r="T646">
            <v>1</v>
          </cell>
        </row>
        <row r="647">
          <cell r="R647" t="str">
            <v>129_medium_10</v>
          </cell>
          <cell r="S647">
            <v>1</v>
          </cell>
          <cell r="T647">
            <v>1</v>
          </cell>
        </row>
        <row r="648">
          <cell r="R648" t="str">
            <v>129_coarse_10</v>
          </cell>
          <cell r="S648">
            <v>1</v>
          </cell>
          <cell r="T648">
            <v>1</v>
          </cell>
        </row>
        <row r="649">
          <cell r="R649" t="str">
            <v>13_fine_10</v>
          </cell>
          <cell r="S649">
            <v>0.77</v>
          </cell>
          <cell r="T649">
            <v>0.73</v>
          </cell>
        </row>
        <row r="650">
          <cell r="R650" t="str">
            <v>13_medium_10</v>
          </cell>
          <cell r="S650">
            <v>0.77</v>
          </cell>
          <cell r="T650">
            <v>0.73</v>
          </cell>
        </row>
        <row r="651">
          <cell r="R651" t="str">
            <v>13_coarse_10</v>
          </cell>
          <cell r="S651">
            <v>0.77</v>
          </cell>
          <cell r="T651">
            <v>0.73</v>
          </cell>
        </row>
        <row r="652">
          <cell r="R652" t="str">
            <v>130A_medium_10</v>
          </cell>
          <cell r="S652">
            <v>1</v>
          </cell>
          <cell r="T652">
            <v>1</v>
          </cell>
        </row>
        <row r="653">
          <cell r="R653" t="str">
            <v>130B_medium_10</v>
          </cell>
          <cell r="S653">
            <v>1</v>
          </cell>
          <cell r="T653">
            <v>1</v>
          </cell>
        </row>
        <row r="654">
          <cell r="R654" t="str">
            <v>130B_coarse_10</v>
          </cell>
          <cell r="S654">
            <v>1</v>
          </cell>
          <cell r="T654">
            <v>1</v>
          </cell>
        </row>
        <row r="655">
          <cell r="R655" t="str">
            <v>131A_fine_10</v>
          </cell>
          <cell r="S655">
            <v>0.91</v>
          </cell>
          <cell r="T655">
            <v>1</v>
          </cell>
        </row>
        <row r="656">
          <cell r="R656" t="str">
            <v>131A_medium_10</v>
          </cell>
          <cell r="S656">
            <v>0.91</v>
          </cell>
          <cell r="T656">
            <v>1</v>
          </cell>
        </row>
        <row r="657">
          <cell r="R657" t="str">
            <v>131A_coarse_10</v>
          </cell>
          <cell r="S657">
            <v>0.91</v>
          </cell>
          <cell r="T657">
            <v>1</v>
          </cell>
        </row>
        <row r="658">
          <cell r="R658" t="str">
            <v>131B_fine_10</v>
          </cell>
          <cell r="S658">
            <v>0.99</v>
          </cell>
          <cell r="T658">
            <v>1</v>
          </cell>
        </row>
        <row r="659">
          <cell r="R659" t="str">
            <v>131B_medium_10</v>
          </cell>
          <cell r="S659">
            <v>0.99</v>
          </cell>
          <cell r="T659">
            <v>1</v>
          </cell>
        </row>
        <row r="660">
          <cell r="R660" t="str">
            <v>131C_fine_10</v>
          </cell>
          <cell r="S660">
            <v>0.98</v>
          </cell>
          <cell r="T660">
            <v>1</v>
          </cell>
        </row>
        <row r="661">
          <cell r="R661" t="str">
            <v>131C_medium_10</v>
          </cell>
          <cell r="S661">
            <v>0.98</v>
          </cell>
          <cell r="T661">
            <v>1</v>
          </cell>
        </row>
        <row r="662">
          <cell r="R662" t="str">
            <v>131C_coarse_10</v>
          </cell>
          <cell r="S662">
            <v>0.98</v>
          </cell>
          <cell r="T662">
            <v>1</v>
          </cell>
        </row>
        <row r="663">
          <cell r="R663" t="str">
            <v>131D_fine_10</v>
          </cell>
          <cell r="S663">
            <v>0.98</v>
          </cell>
          <cell r="T663">
            <v>1</v>
          </cell>
        </row>
        <row r="664">
          <cell r="R664" t="str">
            <v>131D_medium_10</v>
          </cell>
          <cell r="S664">
            <v>0.98</v>
          </cell>
          <cell r="T664">
            <v>1</v>
          </cell>
        </row>
        <row r="665">
          <cell r="R665" t="str">
            <v>133A_fine_10</v>
          </cell>
          <cell r="S665">
            <v>0.91</v>
          </cell>
          <cell r="T665">
            <v>1</v>
          </cell>
        </row>
        <row r="666">
          <cell r="R666" t="str">
            <v>133A_medium_10</v>
          </cell>
          <cell r="S666">
            <v>0.91</v>
          </cell>
          <cell r="T666">
            <v>1</v>
          </cell>
        </row>
        <row r="667">
          <cell r="R667" t="str">
            <v>133A_coarse_10</v>
          </cell>
          <cell r="S667">
            <v>0.91</v>
          </cell>
          <cell r="T667">
            <v>1</v>
          </cell>
        </row>
        <row r="668">
          <cell r="R668" t="str">
            <v>133B_fine_10</v>
          </cell>
          <cell r="S668">
            <v>1</v>
          </cell>
          <cell r="T668">
            <v>1</v>
          </cell>
        </row>
        <row r="669">
          <cell r="R669" t="str">
            <v>133B_medium_10</v>
          </cell>
          <cell r="S669">
            <v>1</v>
          </cell>
          <cell r="T669">
            <v>1</v>
          </cell>
        </row>
        <row r="670">
          <cell r="R670" t="str">
            <v>133B_coarse_10</v>
          </cell>
          <cell r="S670">
            <v>1</v>
          </cell>
          <cell r="T670">
            <v>1</v>
          </cell>
        </row>
        <row r="671">
          <cell r="R671" t="str">
            <v>134_fine_10</v>
          </cell>
          <cell r="S671">
            <v>0.88</v>
          </cell>
          <cell r="T671">
            <v>1</v>
          </cell>
        </row>
        <row r="672">
          <cell r="R672" t="str">
            <v>134_medium_10</v>
          </cell>
          <cell r="S672">
            <v>0.88</v>
          </cell>
          <cell r="T672">
            <v>1</v>
          </cell>
        </row>
        <row r="673">
          <cell r="R673" t="str">
            <v>134_coarse_10</v>
          </cell>
          <cell r="S673">
            <v>0.88</v>
          </cell>
          <cell r="T673">
            <v>1</v>
          </cell>
        </row>
        <row r="674">
          <cell r="R674" t="str">
            <v>135A_fine_10</v>
          </cell>
          <cell r="S674">
            <v>0.93</v>
          </cell>
          <cell r="T674">
            <v>0.99</v>
          </cell>
        </row>
        <row r="675">
          <cell r="R675" t="str">
            <v>135A_medium_10</v>
          </cell>
          <cell r="S675">
            <v>0.93</v>
          </cell>
          <cell r="T675">
            <v>0.99</v>
          </cell>
        </row>
        <row r="676">
          <cell r="R676" t="str">
            <v>135A_coarse_10</v>
          </cell>
          <cell r="S676">
            <v>0.93</v>
          </cell>
          <cell r="T676">
            <v>0.99</v>
          </cell>
        </row>
        <row r="677">
          <cell r="R677" t="str">
            <v>136_fine_10</v>
          </cell>
          <cell r="S677">
            <v>0.94</v>
          </cell>
          <cell r="T677">
            <v>1</v>
          </cell>
        </row>
        <row r="678">
          <cell r="R678" t="str">
            <v>136_medium_10</v>
          </cell>
          <cell r="S678">
            <v>0.94</v>
          </cell>
          <cell r="T678">
            <v>1</v>
          </cell>
        </row>
        <row r="679">
          <cell r="R679" t="str">
            <v>136_coarse_10</v>
          </cell>
          <cell r="S679">
            <v>0.94</v>
          </cell>
          <cell r="T679">
            <v>1</v>
          </cell>
        </row>
        <row r="680">
          <cell r="R680" t="str">
            <v>137_coarse_10</v>
          </cell>
          <cell r="S680">
            <v>0.93</v>
          </cell>
          <cell r="T680">
            <v>1</v>
          </cell>
        </row>
        <row r="681">
          <cell r="R681" t="str">
            <v>138_coarse_10</v>
          </cell>
          <cell r="S681">
            <v>0.96</v>
          </cell>
          <cell r="T681">
            <v>1</v>
          </cell>
        </row>
        <row r="682">
          <cell r="R682" t="str">
            <v>139_fine_10</v>
          </cell>
          <cell r="S682">
            <v>0.98</v>
          </cell>
          <cell r="T682">
            <v>1</v>
          </cell>
        </row>
        <row r="683">
          <cell r="R683" t="str">
            <v>139_medium_10</v>
          </cell>
          <cell r="S683">
            <v>0.98</v>
          </cell>
          <cell r="T683">
            <v>1</v>
          </cell>
        </row>
        <row r="684">
          <cell r="R684" t="str">
            <v>139_coarse_10</v>
          </cell>
          <cell r="S684">
            <v>0.98</v>
          </cell>
          <cell r="T684">
            <v>1</v>
          </cell>
        </row>
        <row r="685">
          <cell r="R685" t="str">
            <v>14_fine_10</v>
          </cell>
          <cell r="S685">
            <v>0.78</v>
          </cell>
          <cell r="T685">
            <v>0.99</v>
          </cell>
        </row>
        <row r="686">
          <cell r="R686" t="str">
            <v>14_medium_10</v>
          </cell>
          <cell r="S686">
            <v>0.78</v>
          </cell>
          <cell r="T686">
            <v>0.99</v>
          </cell>
        </row>
        <row r="687">
          <cell r="R687" t="str">
            <v>14_coarse_10</v>
          </cell>
          <cell r="S687">
            <v>0.78</v>
          </cell>
          <cell r="T687">
            <v>0.99</v>
          </cell>
        </row>
        <row r="688">
          <cell r="R688" t="str">
            <v>140_medium_10</v>
          </cell>
          <cell r="S688">
            <v>0.93</v>
          </cell>
          <cell r="T688">
            <v>1</v>
          </cell>
        </row>
        <row r="689">
          <cell r="R689" t="str">
            <v>140_coarse_10</v>
          </cell>
          <cell r="S689">
            <v>0.93</v>
          </cell>
          <cell r="T689">
            <v>1</v>
          </cell>
        </row>
        <row r="690">
          <cell r="R690" t="str">
            <v>141_medium_10</v>
          </cell>
          <cell r="S690">
            <v>0.93</v>
          </cell>
          <cell r="T690">
            <v>1</v>
          </cell>
        </row>
        <row r="691">
          <cell r="R691" t="str">
            <v>141_coarse_10</v>
          </cell>
          <cell r="S691">
            <v>0.93</v>
          </cell>
          <cell r="T691">
            <v>1</v>
          </cell>
        </row>
        <row r="692">
          <cell r="R692" t="str">
            <v>142_fine_10</v>
          </cell>
          <cell r="S692">
            <v>0.88</v>
          </cell>
          <cell r="T692">
            <v>1</v>
          </cell>
        </row>
        <row r="693">
          <cell r="R693" t="str">
            <v>142_medium_10</v>
          </cell>
          <cell r="S693">
            <v>0.88</v>
          </cell>
          <cell r="T693">
            <v>1</v>
          </cell>
        </row>
        <row r="694">
          <cell r="R694" t="str">
            <v>142_coarse_10</v>
          </cell>
          <cell r="S694">
            <v>0.88</v>
          </cell>
          <cell r="T694">
            <v>1</v>
          </cell>
        </row>
        <row r="695">
          <cell r="R695" t="str">
            <v>143_medium_10</v>
          </cell>
          <cell r="S695">
            <v>1</v>
          </cell>
          <cell r="T695">
            <v>1</v>
          </cell>
        </row>
        <row r="696">
          <cell r="R696" t="str">
            <v>143_coarse_10</v>
          </cell>
          <cell r="S696">
            <v>1</v>
          </cell>
          <cell r="T696">
            <v>1</v>
          </cell>
        </row>
        <row r="697">
          <cell r="R697" t="str">
            <v>144A_fine_10</v>
          </cell>
          <cell r="S697">
            <v>0.82</v>
          </cell>
          <cell r="T697">
            <v>1</v>
          </cell>
        </row>
        <row r="698">
          <cell r="R698" t="str">
            <v>144A_medium_10</v>
          </cell>
          <cell r="S698">
            <v>0.82</v>
          </cell>
          <cell r="T698">
            <v>1</v>
          </cell>
        </row>
        <row r="699">
          <cell r="R699" t="str">
            <v>144A_coarse_10</v>
          </cell>
          <cell r="S699">
            <v>0.82</v>
          </cell>
          <cell r="T699">
            <v>1</v>
          </cell>
        </row>
        <row r="700">
          <cell r="R700" t="str">
            <v>144B_medium_10</v>
          </cell>
          <cell r="S700">
            <v>1</v>
          </cell>
          <cell r="T700">
            <v>1</v>
          </cell>
        </row>
        <row r="701">
          <cell r="R701" t="str">
            <v>144B_coarse_10</v>
          </cell>
          <cell r="S701">
            <v>1</v>
          </cell>
          <cell r="T701">
            <v>1</v>
          </cell>
        </row>
        <row r="702">
          <cell r="R702" t="str">
            <v>145_medium_10</v>
          </cell>
          <cell r="S702">
            <v>0.88</v>
          </cell>
          <cell r="T702">
            <v>1</v>
          </cell>
        </row>
        <row r="703">
          <cell r="R703" t="str">
            <v>145_coarse_10</v>
          </cell>
          <cell r="S703">
            <v>0.88</v>
          </cell>
          <cell r="T703">
            <v>1</v>
          </cell>
        </row>
        <row r="704">
          <cell r="R704" t="str">
            <v>146_medium_10</v>
          </cell>
          <cell r="S704">
            <v>0.96</v>
          </cell>
          <cell r="T704">
            <v>1</v>
          </cell>
        </row>
        <row r="705">
          <cell r="R705" t="str">
            <v>147_fine_10</v>
          </cell>
          <cell r="S705">
            <v>0.89</v>
          </cell>
          <cell r="T705">
            <v>1</v>
          </cell>
        </row>
        <row r="706">
          <cell r="R706" t="str">
            <v>147_medium_10</v>
          </cell>
          <cell r="S706">
            <v>0.89</v>
          </cell>
          <cell r="T706">
            <v>1</v>
          </cell>
        </row>
        <row r="707">
          <cell r="R707" t="str">
            <v>147_coarse_10</v>
          </cell>
          <cell r="S707">
            <v>0.89</v>
          </cell>
          <cell r="T707">
            <v>1</v>
          </cell>
        </row>
        <row r="708">
          <cell r="R708" t="str">
            <v>148_fine_10</v>
          </cell>
          <cell r="S708">
            <v>0.93</v>
          </cell>
          <cell r="T708">
            <v>1</v>
          </cell>
        </row>
        <row r="709">
          <cell r="R709" t="str">
            <v>148_medium_10</v>
          </cell>
          <cell r="S709">
            <v>0.93</v>
          </cell>
          <cell r="T709">
            <v>1</v>
          </cell>
        </row>
        <row r="710">
          <cell r="R710" t="str">
            <v>148_coarse_10</v>
          </cell>
          <cell r="S710">
            <v>0.93</v>
          </cell>
          <cell r="T710">
            <v>1</v>
          </cell>
        </row>
        <row r="711">
          <cell r="R711" t="str">
            <v>149A_medium_10</v>
          </cell>
          <cell r="S711">
            <v>0.85</v>
          </cell>
          <cell r="T711">
            <v>1</v>
          </cell>
        </row>
        <row r="712">
          <cell r="R712" t="str">
            <v>149A_coarse_10</v>
          </cell>
          <cell r="S712">
            <v>0.85</v>
          </cell>
          <cell r="T712">
            <v>1</v>
          </cell>
        </row>
        <row r="713">
          <cell r="R713" t="str">
            <v>15_fine_10</v>
          </cell>
          <cell r="S713">
            <v>0.61</v>
          </cell>
          <cell r="T713">
            <v>0.94</v>
          </cell>
        </row>
        <row r="714">
          <cell r="R714" t="str">
            <v>15_medium_10</v>
          </cell>
          <cell r="S714">
            <v>0.61</v>
          </cell>
          <cell r="T714">
            <v>0.94</v>
          </cell>
        </row>
        <row r="715">
          <cell r="R715" t="str">
            <v>15_coarse_10</v>
          </cell>
          <cell r="S715">
            <v>0.61</v>
          </cell>
          <cell r="T715">
            <v>0.94</v>
          </cell>
        </row>
        <row r="716">
          <cell r="R716" t="str">
            <v>150A_fine_10</v>
          </cell>
          <cell r="S716">
            <v>0.98</v>
          </cell>
          <cell r="T716">
            <v>1</v>
          </cell>
        </row>
        <row r="717">
          <cell r="R717" t="str">
            <v>150A_medium_10</v>
          </cell>
          <cell r="S717">
            <v>0.98</v>
          </cell>
          <cell r="T717">
            <v>1</v>
          </cell>
        </row>
        <row r="718">
          <cell r="R718" t="str">
            <v>150A_coarse_10</v>
          </cell>
          <cell r="S718">
            <v>0.98</v>
          </cell>
          <cell r="T718">
            <v>1</v>
          </cell>
        </row>
        <row r="719">
          <cell r="R719" t="str">
            <v>150B_fine_10</v>
          </cell>
          <cell r="S719">
            <v>0.66</v>
          </cell>
          <cell r="T719">
            <v>0.99</v>
          </cell>
        </row>
        <row r="720">
          <cell r="R720" t="str">
            <v>150B_medium_10</v>
          </cell>
          <cell r="S720">
            <v>0.66</v>
          </cell>
          <cell r="T720">
            <v>0.99</v>
          </cell>
        </row>
        <row r="721">
          <cell r="R721" t="str">
            <v>152B_medium_10</v>
          </cell>
          <cell r="S721">
            <v>1</v>
          </cell>
          <cell r="T721">
            <v>1</v>
          </cell>
        </row>
        <row r="722">
          <cell r="R722" t="str">
            <v>153A_medium_10</v>
          </cell>
          <cell r="S722">
            <v>0.84</v>
          </cell>
          <cell r="T722">
            <v>1</v>
          </cell>
        </row>
        <row r="723">
          <cell r="R723" t="str">
            <v>153A_coarse_10</v>
          </cell>
          <cell r="S723">
            <v>0.84</v>
          </cell>
          <cell r="T723">
            <v>1</v>
          </cell>
        </row>
        <row r="724">
          <cell r="R724" t="str">
            <v>153B_medium_10</v>
          </cell>
          <cell r="S724">
            <v>0.94</v>
          </cell>
          <cell r="T724">
            <v>1</v>
          </cell>
        </row>
        <row r="725">
          <cell r="R725" t="str">
            <v>153B_coarse_10</v>
          </cell>
          <cell r="S725">
            <v>0.94</v>
          </cell>
          <cell r="T725">
            <v>1</v>
          </cell>
        </row>
        <row r="726">
          <cell r="R726" t="str">
            <v>153C_medium_10</v>
          </cell>
          <cell r="S726">
            <v>0.92</v>
          </cell>
          <cell r="T726">
            <v>1</v>
          </cell>
        </row>
        <row r="727">
          <cell r="R727" t="str">
            <v>153C_coarse_10</v>
          </cell>
          <cell r="S727">
            <v>0.92</v>
          </cell>
          <cell r="T727">
            <v>1</v>
          </cell>
        </row>
        <row r="728">
          <cell r="R728" t="str">
            <v>153D_medium_10</v>
          </cell>
          <cell r="S728">
            <v>0.9</v>
          </cell>
          <cell r="T728">
            <v>1</v>
          </cell>
        </row>
        <row r="729">
          <cell r="R729" t="str">
            <v>153D_coarse_10</v>
          </cell>
          <cell r="S729">
            <v>0.9</v>
          </cell>
          <cell r="T729">
            <v>1</v>
          </cell>
        </row>
        <row r="730">
          <cell r="R730" t="str">
            <v>154_coarse_10</v>
          </cell>
          <cell r="S730">
            <v>0.74</v>
          </cell>
          <cell r="T730">
            <v>1</v>
          </cell>
        </row>
        <row r="731">
          <cell r="R731" t="str">
            <v>155_coarse_10</v>
          </cell>
          <cell r="S731">
            <v>0.78</v>
          </cell>
          <cell r="T731">
            <v>1</v>
          </cell>
        </row>
        <row r="732">
          <cell r="R732" t="str">
            <v>156A_medium_10</v>
          </cell>
          <cell r="S732">
            <v>0.77</v>
          </cell>
          <cell r="T732">
            <v>1</v>
          </cell>
        </row>
        <row r="733">
          <cell r="R733" t="str">
            <v>156A_coarse_10</v>
          </cell>
          <cell r="S733">
            <v>0.77</v>
          </cell>
          <cell r="T733">
            <v>1</v>
          </cell>
        </row>
        <row r="734">
          <cell r="R734" t="str">
            <v>16_fine_10</v>
          </cell>
          <cell r="S734">
            <v>0.94</v>
          </cell>
          <cell r="T734">
            <v>1</v>
          </cell>
        </row>
        <row r="735">
          <cell r="R735" t="str">
            <v>16_medium_10</v>
          </cell>
          <cell r="S735">
            <v>0.94</v>
          </cell>
          <cell r="T735">
            <v>1</v>
          </cell>
        </row>
        <row r="736">
          <cell r="R736" t="str">
            <v>17_fine_10</v>
          </cell>
          <cell r="S736">
            <v>0.6</v>
          </cell>
          <cell r="T736">
            <v>0.97</v>
          </cell>
        </row>
        <row r="737">
          <cell r="R737" t="str">
            <v>17_medium_10</v>
          </cell>
          <cell r="S737">
            <v>0.6</v>
          </cell>
          <cell r="T737">
            <v>0.97</v>
          </cell>
        </row>
        <row r="738">
          <cell r="R738" t="str">
            <v>17_coarse_10</v>
          </cell>
          <cell r="S738">
            <v>0.6</v>
          </cell>
          <cell r="T738">
            <v>0.97</v>
          </cell>
        </row>
        <row r="739">
          <cell r="R739" t="str">
            <v>19_coarse_10</v>
          </cell>
          <cell r="S739">
            <v>1</v>
          </cell>
          <cell r="T739">
            <v>1</v>
          </cell>
        </row>
        <row r="740">
          <cell r="R740" t="str">
            <v>2_fine_10</v>
          </cell>
          <cell r="S740">
            <v>0.94</v>
          </cell>
          <cell r="T740">
            <v>1</v>
          </cell>
        </row>
        <row r="741">
          <cell r="R741" t="str">
            <v>2_medium_10</v>
          </cell>
          <cell r="S741">
            <v>0.94</v>
          </cell>
          <cell r="T741">
            <v>1</v>
          </cell>
        </row>
        <row r="742">
          <cell r="R742" t="str">
            <v>2_coarse_10</v>
          </cell>
          <cell r="S742">
            <v>0.94</v>
          </cell>
          <cell r="T742">
            <v>1</v>
          </cell>
        </row>
        <row r="743">
          <cell r="R743" t="str">
            <v>21_fine_10</v>
          </cell>
          <cell r="S743">
            <v>0.57999999999999996</v>
          </cell>
          <cell r="T743">
            <v>0.94</v>
          </cell>
        </row>
        <row r="744">
          <cell r="R744" t="str">
            <v>21_medium_10</v>
          </cell>
          <cell r="S744">
            <v>0.57999999999999996</v>
          </cell>
          <cell r="T744">
            <v>0.94</v>
          </cell>
        </row>
        <row r="745">
          <cell r="R745" t="str">
            <v>21_coarse_10</v>
          </cell>
          <cell r="S745">
            <v>0.57999999999999996</v>
          </cell>
          <cell r="T745">
            <v>0.94</v>
          </cell>
        </row>
        <row r="746">
          <cell r="R746" t="str">
            <v>23_fine_10</v>
          </cell>
          <cell r="S746">
            <v>1</v>
          </cell>
          <cell r="T746">
            <v>1</v>
          </cell>
        </row>
        <row r="747">
          <cell r="R747" t="str">
            <v>23_medium_10</v>
          </cell>
          <cell r="S747">
            <v>1</v>
          </cell>
          <cell r="T747">
            <v>1</v>
          </cell>
        </row>
        <row r="748">
          <cell r="R748" t="str">
            <v>23_coarse_10</v>
          </cell>
          <cell r="S748">
            <v>1</v>
          </cell>
          <cell r="T748">
            <v>1</v>
          </cell>
        </row>
        <row r="749">
          <cell r="R749" t="str">
            <v>24_fine_10</v>
          </cell>
          <cell r="S749">
            <v>1</v>
          </cell>
          <cell r="T749">
            <v>1</v>
          </cell>
        </row>
        <row r="750">
          <cell r="R750" t="str">
            <v>24_medium_10</v>
          </cell>
          <cell r="S750">
            <v>1</v>
          </cell>
          <cell r="T750">
            <v>1</v>
          </cell>
        </row>
        <row r="751">
          <cell r="R751" t="str">
            <v>24_coarse_10</v>
          </cell>
          <cell r="S751">
            <v>1</v>
          </cell>
          <cell r="T751">
            <v>1</v>
          </cell>
        </row>
        <row r="752">
          <cell r="R752" t="str">
            <v>25_medium_10</v>
          </cell>
          <cell r="S752">
            <v>1</v>
          </cell>
          <cell r="T752">
            <v>1</v>
          </cell>
        </row>
        <row r="753">
          <cell r="R753" t="str">
            <v>26_fine_10</v>
          </cell>
          <cell r="S753">
            <v>1</v>
          </cell>
          <cell r="T753">
            <v>1</v>
          </cell>
        </row>
        <row r="754">
          <cell r="R754" t="str">
            <v>26_coarse_10</v>
          </cell>
          <cell r="S754">
            <v>1</v>
          </cell>
          <cell r="T754">
            <v>1</v>
          </cell>
        </row>
        <row r="755">
          <cell r="R755" t="str">
            <v>27_fine_10</v>
          </cell>
          <cell r="S755">
            <v>1</v>
          </cell>
          <cell r="T755">
            <v>1</v>
          </cell>
        </row>
        <row r="756">
          <cell r="R756" t="str">
            <v>27_medium_10</v>
          </cell>
          <cell r="S756">
            <v>1</v>
          </cell>
          <cell r="T756">
            <v>1</v>
          </cell>
        </row>
        <row r="757">
          <cell r="R757" t="str">
            <v>27_coarse_10</v>
          </cell>
          <cell r="S757">
            <v>1</v>
          </cell>
          <cell r="T757">
            <v>1</v>
          </cell>
        </row>
        <row r="758">
          <cell r="R758" t="str">
            <v>28A_fine_10</v>
          </cell>
          <cell r="S758">
            <v>0.5</v>
          </cell>
          <cell r="T758">
            <v>0.97</v>
          </cell>
        </row>
        <row r="759">
          <cell r="R759" t="str">
            <v>28A_medium_10</v>
          </cell>
          <cell r="S759">
            <v>0.5</v>
          </cell>
          <cell r="T759">
            <v>0.97</v>
          </cell>
        </row>
        <row r="760">
          <cell r="R760" t="str">
            <v>28A_coarse_10</v>
          </cell>
          <cell r="S760">
            <v>0.5</v>
          </cell>
          <cell r="T760">
            <v>0.97</v>
          </cell>
        </row>
        <row r="761">
          <cell r="R761" t="str">
            <v>28B_medium_10</v>
          </cell>
          <cell r="S761">
            <v>1</v>
          </cell>
          <cell r="T761">
            <v>1</v>
          </cell>
        </row>
        <row r="762">
          <cell r="R762" t="str">
            <v>28B_coarse_10</v>
          </cell>
          <cell r="S762">
            <v>1</v>
          </cell>
          <cell r="T762">
            <v>1</v>
          </cell>
        </row>
        <row r="763">
          <cell r="R763" t="str">
            <v>29_medium_10</v>
          </cell>
          <cell r="S763">
            <v>1</v>
          </cell>
          <cell r="T763">
            <v>1</v>
          </cell>
        </row>
        <row r="764">
          <cell r="R764" t="str">
            <v>29_coarse_10</v>
          </cell>
          <cell r="S764">
            <v>1</v>
          </cell>
          <cell r="T764">
            <v>1</v>
          </cell>
        </row>
        <row r="765">
          <cell r="R765" t="str">
            <v>30_fine_10</v>
          </cell>
          <cell r="S765">
            <v>1</v>
          </cell>
          <cell r="T765">
            <v>1</v>
          </cell>
        </row>
        <row r="766">
          <cell r="R766" t="str">
            <v>30_medium_10</v>
          </cell>
          <cell r="S766">
            <v>1</v>
          </cell>
          <cell r="T766">
            <v>1</v>
          </cell>
        </row>
        <row r="767">
          <cell r="R767" t="str">
            <v>30_coarse_10</v>
          </cell>
          <cell r="S767">
            <v>1</v>
          </cell>
          <cell r="T767">
            <v>1</v>
          </cell>
        </row>
        <row r="768">
          <cell r="R768" t="str">
            <v>31_fine_10</v>
          </cell>
          <cell r="S768">
            <v>1</v>
          </cell>
          <cell r="T768">
            <v>1</v>
          </cell>
        </row>
        <row r="769">
          <cell r="R769" t="str">
            <v>31_medium_10</v>
          </cell>
          <cell r="S769">
            <v>1</v>
          </cell>
          <cell r="T769">
            <v>1</v>
          </cell>
        </row>
        <row r="770">
          <cell r="R770" t="str">
            <v>31_coarse_10</v>
          </cell>
          <cell r="S770">
            <v>1</v>
          </cell>
          <cell r="T770">
            <v>1</v>
          </cell>
        </row>
        <row r="771">
          <cell r="R771" t="str">
            <v>32_fine_10</v>
          </cell>
          <cell r="S771">
            <v>0.5</v>
          </cell>
          <cell r="T771">
            <v>0.87</v>
          </cell>
        </row>
        <row r="772">
          <cell r="R772" t="str">
            <v>32_medium_10</v>
          </cell>
          <cell r="S772">
            <v>0.5</v>
          </cell>
          <cell r="T772">
            <v>0.87</v>
          </cell>
        </row>
        <row r="773">
          <cell r="R773" t="str">
            <v>32_coarse_10</v>
          </cell>
          <cell r="S773">
            <v>0.5</v>
          </cell>
          <cell r="T773">
            <v>0.87</v>
          </cell>
        </row>
        <row r="774">
          <cell r="R774" t="str">
            <v>34A_fine_10</v>
          </cell>
          <cell r="S774">
            <v>1</v>
          </cell>
          <cell r="T774">
            <v>1</v>
          </cell>
        </row>
        <row r="775">
          <cell r="R775" t="str">
            <v>34A_medium_10</v>
          </cell>
          <cell r="S775">
            <v>1</v>
          </cell>
          <cell r="T775">
            <v>1</v>
          </cell>
        </row>
        <row r="776">
          <cell r="R776" t="str">
            <v>34A_coarse_10</v>
          </cell>
          <cell r="S776">
            <v>1</v>
          </cell>
          <cell r="T776">
            <v>1</v>
          </cell>
        </row>
        <row r="777">
          <cell r="R777" t="str">
            <v>34B_fine_10</v>
          </cell>
          <cell r="S777">
            <v>0.5</v>
          </cell>
          <cell r="T777">
            <v>0.93</v>
          </cell>
        </row>
        <row r="778">
          <cell r="R778" t="str">
            <v>34B_medium_10</v>
          </cell>
          <cell r="S778">
            <v>0.5</v>
          </cell>
          <cell r="T778">
            <v>0.93</v>
          </cell>
        </row>
        <row r="779">
          <cell r="R779" t="str">
            <v>34B_coarse_10</v>
          </cell>
          <cell r="S779">
            <v>0.5</v>
          </cell>
          <cell r="T779">
            <v>0.93</v>
          </cell>
        </row>
        <row r="780">
          <cell r="R780" t="str">
            <v>35_fine_10</v>
          </cell>
          <cell r="S780">
            <v>1</v>
          </cell>
          <cell r="T780">
            <v>1</v>
          </cell>
        </row>
        <row r="781">
          <cell r="R781" t="str">
            <v>35_medium_10</v>
          </cell>
          <cell r="S781">
            <v>1</v>
          </cell>
          <cell r="T781">
            <v>1</v>
          </cell>
        </row>
        <row r="782">
          <cell r="R782" t="str">
            <v>35_coarse_10</v>
          </cell>
          <cell r="S782">
            <v>1</v>
          </cell>
          <cell r="T782">
            <v>1</v>
          </cell>
        </row>
        <row r="783">
          <cell r="R783" t="str">
            <v>36_fine_10</v>
          </cell>
          <cell r="S783">
            <v>0.76</v>
          </cell>
          <cell r="T783">
            <v>0.98</v>
          </cell>
        </row>
        <row r="784">
          <cell r="R784" t="str">
            <v>36_medium_10</v>
          </cell>
          <cell r="S784">
            <v>0.76</v>
          </cell>
          <cell r="T784">
            <v>0.98</v>
          </cell>
        </row>
        <row r="785">
          <cell r="R785" t="str">
            <v>36_coarse_10</v>
          </cell>
          <cell r="S785">
            <v>0.76</v>
          </cell>
          <cell r="T785">
            <v>0.98</v>
          </cell>
        </row>
        <row r="786">
          <cell r="R786" t="str">
            <v>40_fine_10</v>
          </cell>
          <cell r="S786">
            <v>1</v>
          </cell>
          <cell r="T786">
            <v>1</v>
          </cell>
        </row>
        <row r="787">
          <cell r="R787" t="str">
            <v>40_medium_10</v>
          </cell>
          <cell r="S787">
            <v>1</v>
          </cell>
          <cell r="T787">
            <v>1</v>
          </cell>
        </row>
        <row r="788">
          <cell r="R788" t="str">
            <v>40_coarse_10</v>
          </cell>
          <cell r="S788">
            <v>1</v>
          </cell>
          <cell r="T788">
            <v>1</v>
          </cell>
        </row>
        <row r="789">
          <cell r="R789" t="str">
            <v>41_fine_10</v>
          </cell>
          <cell r="S789">
            <v>1</v>
          </cell>
          <cell r="T789">
            <v>1</v>
          </cell>
        </row>
        <row r="790">
          <cell r="R790" t="str">
            <v>41_medium_10</v>
          </cell>
          <cell r="S790">
            <v>1</v>
          </cell>
          <cell r="T790">
            <v>1</v>
          </cell>
        </row>
        <row r="791">
          <cell r="R791" t="str">
            <v>41_coarse_10</v>
          </cell>
          <cell r="S791">
            <v>1</v>
          </cell>
          <cell r="T791">
            <v>1</v>
          </cell>
        </row>
        <row r="792">
          <cell r="R792" t="str">
            <v>42_fine_10</v>
          </cell>
          <cell r="S792">
            <v>0.5</v>
          </cell>
          <cell r="T792">
            <v>0.99</v>
          </cell>
        </row>
        <row r="793">
          <cell r="R793" t="str">
            <v>42_medium_10</v>
          </cell>
          <cell r="S793">
            <v>0.5</v>
          </cell>
          <cell r="T793">
            <v>0.99</v>
          </cell>
        </row>
        <row r="794">
          <cell r="R794" t="str">
            <v>42_coarse_10</v>
          </cell>
          <cell r="S794">
            <v>0.5</v>
          </cell>
          <cell r="T794">
            <v>0.99</v>
          </cell>
        </row>
        <row r="795">
          <cell r="R795" t="str">
            <v>43A_medium_10</v>
          </cell>
          <cell r="S795">
            <v>1</v>
          </cell>
          <cell r="T795">
            <v>1</v>
          </cell>
        </row>
        <row r="796">
          <cell r="R796" t="str">
            <v>43B_fine_10</v>
          </cell>
          <cell r="S796">
            <v>1</v>
          </cell>
          <cell r="T796">
            <v>1</v>
          </cell>
        </row>
        <row r="797">
          <cell r="R797" t="str">
            <v>43B_medium_10</v>
          </cell>
          <cell r="S797">
            <v>1</v>
          </cell>
          <cell r="T797">
            <v>1</v>
          </cell>
        </row>
        <row r="798">
          <cell r="R798" t="str">
            <v>43B_coarse_10</v>
          </cell>
          <cell r="S798">
            <v>1</v>
          </cell>
          <cell r="T798">
            <v>1</v>
          </cell>
        </row>
        <row r="799">
          <cell r="R799" t="str">
            <v>44_fine_10</v>
          </cell>
          <cell r="S799">
            <v>0.83</v>
          </cell>
          <cell r="T799">
            <v>0.95</v>
          </cell>
        </row>
        <row r="800">
          <cell r="R800" t="str">
            <v>44_medium_10</v>
          </cell>
          <cell r="S800">
            <v>0.83</v>
          </cell>
          <cell r="T800">
            <v>0.95</v>
          </cell>
        </row>
        <row r="801">
          <cell r="R801" t="str">
            <v>44_coarse_10</v>
          </cell>
          <cell r="S801">
            <v>0.83</v>
          </cell>
          <cell r="T801">
            <v>0.95</v>
          </cell>
        </row>
        <row r="802">
          <cell r="R802" t="str">
            <v>46_fine_10</v>
          </cell>
          <cell r="S802">
            <v>0.78</v>
          </cell>
          <cell r="T802">
            <v>0.97</v>
          </cell>
        </row>
        <row r="803">
          <cell r="R803" t="str">
            <v>46_medium_10</v>
          </cell>
          <cell r="S803">
            <v>0.78</v>
          </cell>
          <cell r="T803">
            <v>0.97</v>
          </cell>
        </row>
        <row r="804">
          <cell r="R804" t="str">
            <v>47_fine_10</v>
          </cell>
          <cell r="S804">
            <v>1</v>
          </cell>
          <cell r="T804">
            <v>1</v>
          </cell>
        </row>
        <row r="805">
          <cell r="R805" t="str">
            <v>47_medium_10</v>
          </cell>
          <cell r="S805">
            <v>1</v>
          </cell>
          <cell r="T805">
            <v>1</v>
          </cell>
        </row>
        <row r="806">
          <cell r="R806" t="str">
            <v>47_coarse_10</v>
          </cell>
          <cell r="S806">
            <v>1</v>
          </cell>
          <cell r="T806">
            <v>1</v>
          </cell>
        </row>
        <row r="807">
          <cell r="R807" t="str">
            <v>48A_fine_10</v>
          </cell>
          <cell r="S807">
            <v>1</v>
          </cell>
          <cell r="T807">
            <v>1</v>
          </cell>
        </row>
        <row r="808">
          <cell r="R808" t="str">
            <v>48A_medium_10</v>
          </cell>
          <cell r="S808">
            <v>1</v>
          </cell>
          <cell r="T808">
            <v>1</v>
          </cell>
        </row>
        <row r="809">
          <cell r="R809" t="str">
            <v>48A_coarse_10</v>
          </cell>
          <cell r="S809">
            <v>1</v>
          </cell>
          <cell r="T809">
            <v>1</v>
          </cell>
        </row>
        <row r="810">
          <cell r="R810" t="str">
            <v>48B_fine_10</v>
          </cell>
          <cell r="S810">
            <v>1</v>
          </cell>
          <cell r="T810">
            <v>1</v>
          </cell>
        </row>
        <row r="811">
          <cell r="R811" t="str">
            <v>48B_medium_10</v>
          </cell>
          <cell r="S811">
            <v>1</v>
          </cell>
          <cell r="T811">
            <v>1</v>
          </cell>
        </row>
        <row r="812">
          <cell r="R812" t="str">
            <v>48B_coarse_10</v>
          </cell>
          <cell r="S812">
            <v>1</v>
          </cell>
          <cell r="T812">
            <v>1</v>
          </cell>
        </row>
        <row r="813">
          <cell r="R813" t="str">
            <v>49_fine_10</v>
          </cell>
          <cell r="S813">
            <v>1</v>
          </cell>
          <cell r="T813">
            <v>1</v>
          </cell>
        </row>
        <row r="814">
          <cell r="R814" t="str">
            <v>49_medium_10</v>
          </cell>
          <cell r="S814">
            <v>1</v>
          </cell>
          <cell r="T814">
            <v>1</v>
          </cell>
        </row>
        <row r="815">
          <cell r="R815" t="str">
            <v>49_coarse_10</v>
          </cell>
          <cell r="S815">
            <v>1</v>
          </cell>
          <cell r="T815">
            <v>1</v>
          </cell>
        </row>
        <row r="816">
          <cell r="R816" t="str">
            <v>5_fine_10</v>
          </cell>
          <cell r="S816">
            <v>1</v>
          </cell>
          <cell r="T816">
            <v>1</v>
          </cell>
        </row>
        <row r="817">
          <cell r="R817" t="str">
            <v>5_medium_10</v>
          </cell>
          <cell r="S817">
            <v>1</v>
          </cell>
          <cell r="T817">
            <v>1</v>
          </cell>
        </row>
        <row r="818">
          <cell r="R818" t="str">
            <v>51_fine_10</v>
          </cell>
          <cell r="S818">
            <v>1</v>
          </cell>
          <cell r="T818">
            <v>0.87</v>
          </cell>
        </row>
        <row r="819">
          <cell r="R819" t="str">
            <v>51_medium_10</v>
          </cell>
          <cell r="S819">
            <v>1</v>
          </cell>
          <cell r="T819">
            <v>0.87</v>
          </cell>
        </row>
        <row r="820">
          <cell r="R820" t="str">
            <v>51_coarse_10</v>
          </cell>
          <cell r="S820">
            <v>1</v>
          </cell>
          <cell r="T820">
            <v>0.87</v>
          </cell>
        </row>
        <row r="821">
          <cell r="R821" t="str">
            <v>52_fine_10</v>
          </cell>
          <cell r="S821">
            <v>0.91</v>
          </cell>
          <cell r="T821">
            <v>0.97</v>
          </cell>
        </row>
        <row r="822">
          <cell r="R822" t="str">
            <v>52_medium_10</v>
          </cell>
          <cell r="S822">
            <v>0.91</v>
          </cell>
          <cell r="T822">
            <v>0.97</v>
          </cell>
        </row>
        <row r="823">
          <cell r="R823" t="str">
            <v>52_coarse_10</v>
          </cell>
          <cell r="S823">
            <v>0.91</v>
          </cell>
          <cell r="T823">
            <v>0.97</v>
          </cell>
        </row>
        <row r="824">
          <cell r="R824" t="str">
            <v>53A_fine_10</v>
          </cell>
          <cell r="S824">
            <v>0.9</v>
          </cell>
          <cell r="T824">
            <v>1</v>
          </cell>
        </row>
        <row r="825">
          <cell r="R825" t="str">
            <v>53A_medium_10</v>
          </cell>
          <cell r="S825">
            <v>0.9</v>
          </cell>
          <cell r="T825">
            <v>1</v>
          </cell>
        </row>
        <row r="826">
          <cell r="R826" t="str">
            <v>53A_coarse_10</v>
          </cell>
          <cell r="S826">
            <v>0.9</v>
          </cell>
          <cell r="T826">
            <v>1</v>
          </cell>
        </row>
        <row r="827">
          <cell r="R827" t="str">
            <v>53B_fine_10</v>
          </cell>
          <cell r="S827">
            <v>0.86</v>
          </cell>
          <cell r="T827">
            <v>1</v>
          </cell>
        </row>
        <row r="828">
          <cell r="R828" t="str">
            <v>53B_medium_10</v>
          </cell>
          <cell r="S828">
            <v>0.86</v>
          </cell>
          <cell r="T828">
            <v>1</v>
          </cell>
        </row>
        <row r="829">
          <cell r="R829" t="str">
            <v>53B_coarse_10</v>
          </cell>
          <cell r="S829">
            <v>0.86</v>
          </cell>
          <cell r="T829">
            <v>1</v>
          </cell>
        </row>
        <row r="830">
          <cell r="R830" t="str">
            <v>53C_medium_10</v>
          </cell>
          <cell r="S830">
            <v>0.93</v>
          </cell>
          <cell r="T830">
            <v>1</v>
          </cell>
        </row>
        <row r="831">
          <cell r="R831" t="str">
            <v>54_fine_10</v>
          </cell>
          <cell r="S831">
            <v>0.86</v>
          </cell>
          <cell r="T831">
            <v>1</v>
          </cell>
        </row>
        <row r="832">
          <cell r="R832" t="str">
            <v>54_medium_10</v>
          </cell>
          <cell r="S832">
            <v>0.86</v>
          </cell>
          <cell r="T832">
            <v>1</v>
          </cell>
        </row>
        <row r="833">
          <cell r="R833" t="str">
            <v>54_coarse_10</v>
          </cell>
          <cell r="S833">
            <v>0.86</v>
          </cell>
          <cell r="T833">
            <v>1</v>
          </cell>
        </row>
        <row r="834">
          <cell r="R834" t="str">
            <v>55A_fine_10</v>
          </cell>
          <cell r="S834">
            <v>0.93</v>
          </cell>
          <cell r="T834">
            <v>1</v>
          </cell>
        </row>
        <row r="835">
          <cell r="R835" t="str">
            <v>55A_medium_10</v>
          </cell>
          <cell r="S835">
            <v>0.93</v>
          </cell>
          <cell r="T835">
            <v>1</v>
          </cell>
        </row>
        <row r="836">
          <cell r="R836" t="str">
            <v>55A_coarse_10</v>
          </cell>
          <cell r="S836">
            <v>0.93</v>
          </cell>
          <cell r="T836">
            <v>1</v>
          </cell>
        </row>
        <row r="837">
          <cell r="R837" t="str">
            <v>55B_fine_10</v>
          </cell>
          <cell r="S837">
            <v>0.92</v>
          </cell>
          <cell r="T837">
            <v>1</v>
          </cell>
        </row>
        <row r="838">
          <cell r="R838" t="str">
            <v>55B_medium_10</v>
          </cell>
          <cell r="S838">
            <v>0.92</v>
          </cell>
          <cell r="T838">
            <v>1</v>
          </cell>
        </row>
        <row r="839">
          <cell r="R839" t="str">
            <v>55B_coarse_10</v>
          </cell>
          <cell r="S839">
            <v>0.92</v>
          </cell>
          <cell r="T839">
            <v>1</v>
          </cell>
        </row>
        <row r="840">
          <cell r="R840" t="str">
            <v>55C_fine_10</v>
          </cell>
          <cell r="S840">
            <v>0.94</v>
          </cell>
          <cell r="T840">
            <v>1</v>
          </cell>
        </row>
        <row r="841">
          <cell r="R841" t="str">
            <v>55C_medium_10</v>
          </cell>
          <cell r="S841">
            <v>0.94</v>
          </cell>
          <cell r="T841">
            <v>1</v>
          </cell>
        </row>
        <row r="842">
          <cell r="R842" t="str">
            <v>55C_coarse_10</v>
          </cell>
          <cell r="S842">
            <v>0.94</v>
          </cell>
          <cell r="T842">
            <v>1</v>
          </cell>
        </row>
        <row r="843">
          <cell r="R843" t="str">
            <v>56_fine_10</v>
          </cell>
          <cell r="S843">
            <v>0.93</v>
          </cell>
          <cell r="T843">
            <v>1</v>
          </cell>
        </row>
        <row r="844">
          <cell r="R844" t="str">
            <v>56_medium_10</v>
          </cell>
          <cell r="S844">
            <v>0.93</v>
          </cell>
          <cell r="T844">
            <v>1</v>
          </cell>
        </row>
        <row r="845">
          <cell r="R845" t="str">
            <v>56_coarse_10</v>
          </cell>
          <cell r="S845">
            <v>0.93</v>
          </cell>
          <cell r="T845">
            <v>1</v>
          </cell>
        </row>
        <row r="846">
          <cell r="R846" t="str">
            <v>57_medium_10</v>
          </cell>
          <cell r="S846">
            <v>0.91</v>
          </cell>
          <cell r="T846">
            <v>1</v>
          </cell>
        </row>
        <row r="847">
          <cell r="R847" t="str">
            <v>57_coarse_10</v>
          </cell>
          <cell r="S847">
            <v>0.91</v>
          </cell>
          <cell r="T847">
            <v>1</v>
          </cell>
        </row>
        <row r="848">
          <cell r="R848" t="str">
            <v>58A_fine_10</v>
          </cell>
          <cell r="S848">
            <v>0.8</v>
          </cell>
          <cell r="T848">
            <v>0.95</v>
          </cell>
        </row>
        <row r="849">
          <cell r="R849" t="str">
            <v>58A_medium_10</v>
          </cell>
          <cell r="S849">
            <v>0.8</v>
          </cell>
          <cell r="T849">
            <v>0.95</v>
          </cell>
        </row>
        <row r="850">
          <cell r="R850" t="str">
            <v>58A_coarse_10</v>
          </cell>
          <cell r="S850">
            <v>0.8</v>
          </cell>
          <cell r="T850">
            <v>0.95</v>
          </cell>
        </row>
        <row r="851">
          <cell r="R851" t="str">
            <v>58B_fine_10</v>
          </cell>
          <cell r="S851">
            <v>1</v>
          </cell>
          <cell r="T851">
            <v>1</v>
          </cell>
        </row>
        <row r="852">
          <cell r="R852" t="str">
            <v>58B_medium_10</v>
          </cell>
          <cell r="S852">
            <v>1</v>
          </cell>
          <cell r="T852">
            <v>1</v>
          </cell>
        </row>
        <row r="853">
          <cell r="R853" t="str">
            <v>58B_coarse_10</v>
          </cell>
          <cell r="S853">
            <v>1</v>
          </cell>
          <cell r="T853">
            <v>1</v>
          </cell>
        </row>
        <row r="854">
          <cell r="R854" t="str">
            <v>58C_medium_10</v>
          </cell>
          <cell r="S854">
            <v>1</v>
          </cell>
          <cell r="T854">
            <v>1</v>
          </cell>
        </row>
        <row r="855">
          <cell r="R855" t="str">
            <v>58D_medium_10</v>
          </cell>
          <cell r="S855">
            <v>1</v>
          </cell>
          <cell r="T855">
            <v>1</v>
          </cell>
        </row>
        <row r="856">
          <cell r="R856" t="str">
            <v>58D_coarse_10</v>
          </cell>
          <cell r="S856">
            <v>1</v>
          </cell>
          <cell r="T856">
            <v>1</v>
          </cell>
        </row>
        <row r="857">
          <cell r="R857" t="str">
            <v>6_medium_10</v>
          </cell>
          <cell r="S857">
            <v>1</v>
          </cell>
          <cell r="T857">
            <v>1</v>
          </cell>
        </row>
        <row r="858">
          <cell r="R858" t="str">
            <v>60A_fine_10</v>
          </cell>
          <cell r="S858">
            <v>0.83</v>
          </cell>
          <cell r="T858">
            <v>0.97</v>
          </cell>
        </row>
        <row r="859">
          <cell r="R859" t="str">
            <v>60A_medium_10</v>
          </cell>
          <cell r="S859">
            <v>0.83</v>
          </cell>
          <cell r="T859">
            <v>0.97</v>
          </cell>
        </row>
        <row r="860">
          <cell r="R860" t="str">
            <v>61_medium_10</v>
          </cell>
          <cell r="S860">
            <v>0.75</v>
          </cell>
          <cell r="T860">
            <v>0.94</v>
          </cell>
        </row>
        <row r="861">
          <cell r="R861" t="str">
            <v>62_medium_10</v>
          </cell>
          <cell r="S861">
            <v>1</v>
          </cell>
          <cell r="T861">
            <v>1</v>
          </cell>
        </row>
        <row r="862">
          <cell r="R862" t="str">
            <v>63A_fine_10</v>
          </cell>
          <cell r="S862">
            <v>0.84</v>
          </cell>
          <cell r="T862">
            <v>0.97</v>
          </cell>
        </row>
        <row r="863">
          <cell r="R863" t="str">
            <v>63A_medium_10</v>
          </cell>
          <cell r="S863">
            <v>0.84</v>
          </cell>
          <cell r="T863">
            <v>0.97</v>
          </cell>
        </row>
        <row r="864">
          <cell r="R864" t="str">
            <v>63B_fine_10</v>
          </cell>
          <cell r="S864">
            <v>0.9</v>
          </cell>
          <cell r="T864">
            <v>0.97</v>
          </cell>
        </row>
        <row r="865">
          <cell r="R865" t="str">
            <v>63B_medium_10</v>
          </cell>
          <cell r="S865">
            <v>0.9</v>
          </cell>
          <cell r="T865">
            <v>0.97</v>
          </cell>
        </row>
        <row r="866">
          <cell r="R866" t="str">
            <v>63B_coarse_10</v>
          </cell>
          <cell r="S866">
            <v>0.9</v>
          </cell>
          <cell r="T866">
            <v>0.97</v>
          </cell>
        </row>
        <row r="867">
          <cell r="R867" t="str">
            <v>64_medium_10</v>
          </cell>
          <cell r="S867">
            <v>0.85</v>
          </cell>
          <cell r="T867">
            <v>0.99</v>
          </cell>
        </row>
        <row r="868">
          <cell r="R868" t="str">
            <v>64_coarse_10</v>
          </cell>
          <cell r="S868">
            <v>0.85</v>
          </cell>
          <cell r="T868">
            <v>0.99</v>
          </cell>
        </row>
        <row r="869">
          <cell r="R869" t="str">
            <v>65_medium_10</v>
          </cell>
          <cell r="S869">
            <v>0.5</v>
          </cell>
          <cell r="T869">
            <v>1</v>
          </cell>
        </row>
        <row r="870">
          <cell r="R870" t="str">
            <v>65_coarse_10</v>
          </cell>
          <cell r="S870">
            <v>0.5</v>
          </cell>
          <cell r="T870">
            <v>1</v>
          </cell>
        </row>
        <row r="871">
          <cell r="R871" t="str">
            <v>66_fine_10</v>
          </cell>
          <cell r="S871">
            <v>0.82</v>
          </cell>
          <cell r="T871">
            <v>1</v>
          </cell>
        </row>
        <row r="872">
          <cell r="R872" t="str">
            <v>66_medium_10</v>
          </cell>
          <cell r="S872">
            <v>0.82</v>
          </cell>
          <cell r="T872">
            <v>1</v>
          </cell>
        </row>
        <row r="873">
          <cell r="R873" t="str">
            <v>66_coarse_10</v>
          </cell>
          <cell r="S873">
            <v>0.82</v>
          </cell>
          <cell r="T873">
            <v>1</v>
          </cell>
        </row>
        <row r="874">
          <cell r="R874" t="str">
            <v>67A_fine_10</v>
          </cell>
          <cell r="S874">
            <v>0.84</v>
          </cell>
          <cell r="T874">
            <v>0.96</v>
          </cell>
        </row>
        <row r="875">
          <cell r="R875" t="str">
            <v>67A_medium_10</v>
          </cell>
          <cell r="S875">
            <v>0.84</v>
          </cell>
          <cell r="T875">
            <v>0.96</v>
          </cell>
        </row>
        <row r="876">
          <cell r="R876" t="str">
            <v>67A_coarse_10</v>
          </cell>
          <cell r="S876">
            <v>0.84</v>
          </cell>
          <cell r="T876">
            <v>0.96</v>
          </cell>
        </row>
        <row r="877">
          <cell r="R877" t="str">
            <v>67B_fine_10</v>
          </cell>
          <cell r="S877">
            <v>0.84</v>
          </cell>
          <cell r="T877">
            <v>0.97</v>
          </cell>
        </row>
        <row r="878">
          <cell r="R878" t="str">
            <v>67B_medium_10</v>
          </cell>
          <cell r="S878">
            <v>0.84</v>
          </cell>
          <cell r="T878">
            <v>0.97</v>
          </cell>
        </row>
        <row r="879">
          <cell r="R879" t="str">
            <v>67B_coarse_10</v>
          </cell>
          <cell r="S879">
            <v>0.84</v>
          </cell>
          <cell r="T879">
            <v>0.97</v>
          </cell>
        </row>
        <row r="880">
          <cell r="R880" t="str">
            <v>69_fine_10</v>
          </cell>
          <cell r="S880">
            <v>0.67</v>
          </cell>
          <cell r="T880">
            <v>1</v>
          </cell>
        </row>
        <row r="881">
          <cell r="R881" t="str">
            <v>69_medium_10</v>
          </cell>
          <cell r="S881">
            <v>0.67</v>
          </cell>
          <cell r="T881">
            <v>1</v>
          </cell>
        </row>
        <row r="882">
          <cell r="R882" t="str">
            <v>69_coarse_10</v>
          </cell>
          <cell r="S882">
            <v>0.67</v>
          </cell>
          <cell r="T882">
            <v>1</v>
          </cell>
        </row>
        <row r="883">
          <cell r="R883" t="str">
            <v>7_medium_10</v>
          </cell>
          <cell r="S883">
            <v>0.5</v>
          </cell>
          <cell r="T883">
            <v>0.88</v>
          </cell>
        </row>
        <row r="884">
          <cell r="R884" t="str">
            <v>7_coarse_10</v>
          </cell>
          <cell r="S884">
            <v>0.5</v>
          </cell>
          <cell r="T884">
            <v>0.88</v>
          </cell>
        </row>
        <row r="885">
          <cell r="R885" t="str">
            <v>70A_medium_10</v>
          </cell>
          <cell r="S885">
            <v>1</v>
          </cell>
          <cell r="T885">
            <v>1</v>
          </cell>
        </row>
        <row r="886">
          <cell r="R886" t="str">
            <v>70B_medium_10</v>
          </cell>
          <cell r="S886">
            <v>1</v>
          </cell>
          <cell r="T886">
            <v>1</v>
          </cell>
        </row>
        <row r="887">
          <cell r="R887" t="str">
            <v>70B_coarse_10</v>
          </cell>
          <cell r="S887">
            <v>1</v>
          </cell>
          <cell r="T887">
            <v>1</v>
          </cell>
        </row>
        <row r="888">
          <cell r="R888" t="str">
            <v>70C_medium_10</v>
          </cell>
          <cell r="S888">
            <v>1</v>
          </cell>
          <cell r="T888">
            <v>1</v>
          </cell>
        </row>
        <row r="889">
          <cell r="R889" t="str">
            <v>71_fine_10</v>
          </cell>
          <cell r="S889">
            <v>0.67</v>
          </cell>
          <cell r="T889">
            <v>1</v>
          </cell>
        </row>
        <row r="890">
          <cell r="R890" t="str">
            <v>71_medium_10</v>
          </cell>
          <cell r="S890">
            <v>0.67</v>
          </cell>
          <cell r="T890">
            <v>1</v>
          </cell>
        </row>
        <row r="891">
          <cell r="R891" t="str">
            <v>71_coarse_10</v>
          </cell>
          <cell r="S891">
            <v>0.67</v>
          </cell>
          <cell r="T891">
            <v>1</v>
          </cell>
        </row>
        <row r="892">
          <cell r="R892" t="str">
            <v>72_fine_10</v>
          </cell>
          <cell r="S892">
            <v>0.93</v>
          </cell>
          <cell r="T892">
            <v>0.97</v>
          </cell>
        </row>
        <row r="893">
          <cell r="R893" t="str">
            <v>72_medium_10</v>
          </cell>
          <cell r="S893">
            <v>0.93</v>
          </cell>
          <cell r="T893">
            <v>0.97</v>
          </cell>
        </row>
        <row r="894">
          <cell r="R894" t="str">
            <v>72_coarse_10</v>
          </cell>
          <cell r="S894">
            <v>0.93</v>
          </cell>
          <cell r="T894">
            <v>0.97</v>
          </cell>
        </row>
        <row r="895">
          <cell r="R895" t="str">
            <v>73_fine_10</v>
          </cell>
          <cell r="S895">
            <v>0.9</v>
          </cell>
          <cell r="T895">
            <v>1</v>
          </cell>
        </row>
        <row r="896">
          <cell r="R896" t="str">
            <v>73_medium_10</v>
          </cell>
          <cell r="S896">
            <v>0.9</v>
          </cell>
          <cell r="T896">
            <v>1</v>
          </cell>
        </row>
        <row r="897">
          <cell r="R897" t="str">
            <v>73_coarse_10</v>
          </cell>
          <cell r="S897">
            <v>0.9</v>
          </cell>
          <cell r="T897">
            <v>1</v>
          </cell>
        </row>
        <row r="898">
          <cell r="R898" t="str">
            <v>74_fine_10</v>
          </cell>
          <cell r="S898">
            <v>0.97</v>
          </cell>
          <cell r="T898">
            <v>1</v>
          </cell>
        </row>
        <row r="899">
          <cell r="R899" t="str">
            <v>74_medium_10</v>
          </cell>
          <cell r="S899">
            <v>0.97</v>
          </cell>
          <cell r="T899">
            <v>1</v>
          </cell>
        </row>
        <row r="900">
          <cell r="R900" t="str">
            <v>74_coarse_10</v>
          </cell>
          <cell r="S900">
            <v>0.97</v>
          </cell>
          <cell r="T900">
            <v>1</v>
          </cell>
        </row>
        <row r="901">
          <cell r="R901" t="str">
            <v>75_fine_10</v>
          </cell>
          <cell r="S901">
            <v>0.83</v>
          </cell>
          <cell r="T901">
            <v>1</v>
          </cell>
        </row>
        <row r="902">
          <cell r="R902" t="str">
            <v>75_medium_10</v>
          </cell>
          <cell r="S902">
            <v>0.83</v>
          </cell>
          <cell r="T902">
            <v>1</v>
          </cell>
        </row>
        <row r="903">
          <cell r="R903" t="str">
            <v>75_coarse_10</v>
          </cell>
          <cell r="S903">
            <v>0.83</v>
          </cell>
          <cell r="T903">
            <v>1</v>
          </cell>
        </row>
        <row r="904">
          <cell r="R904" t="str">
            <v>76_fine_10</v>
          </cell>
          <cell r="S904">
            <v>0.92</v>
          </cell>
          <cell r="T904">
            <v>1</v>
          </cell>
        </row>
        <row r="905">
          <cell r="R905" t="str">
            <v>76_medium_10</v>
          </cell>
          <cell r="S905">
            <v>0.92</v>
          </cell>
          <cell r="T905">
            <v>1</v>
          </cell>
        </row>
        <row r="906">
          <cell r="R906" t="str">
            <v>77A_fine_10</v>
          </cell>
          <cell r="S906">
            <v>0.97</v>
          </cell>
          <cell r="T906">
            <v>0.98</v>
          </cell>
        </row>
        <row r="907">
          <cell r="R907" t="str">
            <v>77A_medium_10</v>
          </cell>
          <cell r="S907">
            <v>0.97</v>
          </cell>
          <cell r="T907">
            <v>0.98</v>
          </cell>
        </row>
        <row r="908">
          <cell r="R908" t="str">
            <v>77A_coarse_10</v>
          </cell>
          <cell r="S908">
            <v>0.97</v>
          </cell>
          <cell r="T908">
            <v>0.98</v>
          </cell>
        </row>
        <row r="909">
          <cell r="R909" t="str">
            <v>77B_medium_10</v>
          </cell>
          <cell r="S909">
            <v>0.85</v>
          </cell>
          <cell r="T909">
            <v>0.92</v>
          </cell>
        </row>
        <row r="910">
          <cell r="R910" t="str">
            <v>77B_coarse_10</v>
          </cell>
          <cell r="S910">
            <v>0.85</v>
          </cell>
          <cell r="T910">
            <v>0.92</v>
          </cell>
        </row>
        <row r="911">
          <cell r="R911" t="str">
            <v>77C_fine_10</v>
          </cell>
          <cell r="S911">
            <v>0.92</v>
          </cell>
          <cell r="T911">
            <v>1</v>
          </cell>
        </row>
        <row r="912">
          <cell r="R912" t="str">
            <v>77C_medium_10</v>
          </cell>
          <cell r="S912">
            <v>0.92</v>
          </cell>
          <cell r="T912">
            <v>1</v>
          </cell>
        </row>
        <row r="913">
          <cell r="R913" t="str">
            <v>77C_coarse_10</v>
          </cell>
          <cell r="S913">
            <v>0.92</v>
          </cell>
          <cell r="T913">
            <v>1</v>
          </cell>
        </row>
        <row r="914">
          <cell r="R914" t="str">
            <v>77D_medium_10</v>
          </cell>
          <cell r="S914">
            <v>0.63</v>
          </cell>
          <cell r="T914">
            <v>0.96</v>
          </cell>
        </row>
        <row r="915">
          <cell r="R915" t="str">
            <v>77D_coarse_10</v>
          </cell>
          <cell r="S915">
            <v>0.63</v>
          </cell>
          <cell r="T915">
            <v>0.96</v>
          </cell>
        </row>
        <row r="916">
          <cell r="R916" t="str">
            <v>77E_fine_10</v>
          </cell>
          <cell r="S916">
            <v>0.84</v>
          </cell>
          <cell r="T916">
            <v>0.96</v>
          </cell>
        </row>
        <row r="917">
          <cell r="R917" t="str">
            <v>77E_medium_10</v>
          </cell>
          <cell r="S917">
            <v>0.84</v>
          </cell>
          <cell r="T917">
            <v>0.96</v>
          </cell>
        </row>
        <row r="918">
          <cell r="R918" t="str">
            <v>77E_coarse_10</v>
          </cell>
          <cell r="S918">
            <v>0.84</v>
          </cell>
          <cell r="T918">
            <v>0.96</v>
          </cell>
        </row>
        <row r="919">
          <cell r="R919" t="str">
            <v>78A_fine_10</v>
          </cell>
          <cell r="S919">
            <v>0.87</v>
          </cell>
          <cell r="T919">
            <v>1</v>
          </cell>
        </row>
        <row r="920">
          <cell r="R920" t="str">
            <v>78A_medium_10</v>
          </cell>
          <cell r="S920">
            <v>0.87</v>
          </cell>
          <cell r="T920">
            <v>1</v>
          </cell>
        </row>
        <row r="921">
          <cell r="R921" t="str">
            <v>78A_coarse_10</v>
          </cell>
          <cell r="S921">
            <v>0.87</v>
          </cell>
          <cell r="T921">
            <v>1</v>
          </cell>
        </row>
        <row r="922">
          <cell r="R922" t="str">
            <v>78B_fine_10</v>
          </cell>
          <cell r="S922">
            <v>0.93</v>
          </cell>
          <cell r="T922">
            <v>0.99</v>
          </cell>
        </row>
        <row r="923">
          <cell r="R923" t="str">
            <v>78B_medium_10</v>
          </cell>
          <cell r="S923">
            <v>0.93</v>
          </cell>
          <cell r="T923">
            <v>0.99</v>
          </cell>
        </row>
        <row r="924">
          <cell r="R924" t="str">
            <v>78B_coarse_10</v>
          </cell>
          <cell r="S924">
            <v>0.93</v>
          </cell>
          <cell r="T924">
            <v>0.99</v>
          </cell>
        </row>
        <row r="925">
          <cell r="R925" t="str">
            <v>78C_fine_10</v>
          </cell>
          <cell r="S925">
            <v>0.89</v>
          </cell>
          <cell r="T925">
            <v>1</v>
          </cell>
        </row>
        <row r="926">
          <cell r="R926" t="str">
            <v>78C_medium_10</v>
          </cell>
          <cell r="S926">
            <v>0.89</v>
          </cell>
          <cell r="T926">
            <v>1</v>
          </cell>
        </row>
        <row r="927">
          <cell r="R927" t="str">
            <v>78C_coarse_10</v>
          </cell>
          <cell r="S927">
            <v>0.89</v>
          </cell>
          <cell r="T927">
            <v>1</v>
          </cell>
        </row>
        <row r="928">
          <cell r="R928" t="str">
            <v>79_fine_10</v>
          </cell>
          <cell r="S928">
            <v>0.97</v>
          </cell>
          <cell r="T928">
            <v>1</v>
          </cell>
        </row>
        <row r="929">
          <cell r="R929" t="str">
            <v>79_medium_10</v>
          </cell>
          <cell r="S929">
            <v>0.97</v>
          </cell>
          <cell r="T929">
            <v>1</v>
          </cell>
        </row>
        <row r="930">
          <cell r="R930" t="str">
            <v>79_coarse_10</v>
          </cell>
          <cell r="S930">
            <v>0.97</v>
          </cell>
          <cell r="T930">
            <v>1</v>
          </cell>
        </row>
        <row r="931">
          <cell r="R931" t="str">
            <v>8_medium_10</v>
          </cell>
          <cell r="S931">
            <v>0.75</v>
          </cell>
          <cell r="T931">
            <v>0.78</v>
          </cell>
        </row>
        <row r="932">
          <cell r="R932" t="str">
            <v>8_coarse_10</v>
          </cell>
          <cell r="S932">
            <v>0.75</v>
          </cell>
          <cell r="T932">
            <v>0.78</v>
          </cell>
        </row>
        <row r="933">
          <cell r="R933" t="str">
            <v>80A_fine_10</v>
          </cell>
          <cell r="S933">
            <v>0.9</v>
          </cell>
          <cell r="T933">
            <v>1</v>
          </cell>
        </row>
        <row r="934">
          <cell r="R934" t="str">
            <v>80A_medium_10</v>
          </cell>
          <cell r="S934">
            <v>0.9</v>
          </cell>
          <cell r="T934">
            <v>1</v>
          </cell>
        </row>
        <row r="935">
          <cell r="R935" t="str">
            <v>80A_coarse_10</v>
          </cell>
          <cell r="S935">
            <v>0.9</v>
          </cell>
          <cell r="T935">
            <v>1</v>
          </cell>
        </row>
        <row r="936">
          <cell r="R936" t="str">
            <v>80B_fine_10</v>
          </cell>
          <cell r="S936">
            <v>0.89</v>
          </cell>
          <cell r="T936">
            <v>0.99</v>
          </cell>
        </row>
        <row r="937">
          <cell r="R937" t="str">
            <v>80B_medium_10</v>
          </cell>
          <cell r="S937">
            <v>0.89</v>
          </cell>
          <cell r="T937">
            <v>0.99</v>
          </cell>
        </row>
        <row r="938">
          <cell r="R938" t="str">
            <v>80B_coarse_10</v>
          </cell>
          <cell r="S938">
            <v>0.89</v>
          </cell>
          <cell r="T938">
            <v>0.99</v>
          </cell>
        </row>
        <row r="939">
          <cell r="R939" t="str">
            <v>81A_fine_10</v>
          </cell>
          <cell r="S939">
            <v>0.52</v>
          </cell>
          <cell r="T939">
            <v>0.99</v>
          </cell>
        </row>
        <row r="940">
          <cell r="R940" t="str">
            <v>81A_medium_10</v>
          </cell>
          <cell r="S940">
            <v>0.52</v>
          </cell>
          <cell r="T940">
            <v>0.99</v>
          </cell>
        </row>
        <row r="941">
          <cell r="R941" t="str">
            <v>81B_fine_10</v>
          </cell>
          <cell r="S941">
            <v>1</v>
          </cell>
          <cell r="T941">
            <v>1</v>
          </cell>
        </row>
        <row r="942">
          <cell r="R942" t="str">
            <v>81C_fine_10</v>
          </cell>
          <cell r="S942">
            <v>1</v>
          </cell>
          <cell r="T942">
            <v>1</v>
          </cell>
        </row>
        <row r="943">
          <cell r="R943" t="str">
            <v>82B_fine_10</v>
          </cell>
          <cell r="S943">
            <v>0.85</v>
          </cell>
          <cell r="T943">
            <v>1</v>
          </cell>
        </row>
        <row r="944">
          <cell r="R944" t="str">
            <v>82B_medium_10</v>
          </cell>
          <cell r="S944">
            <v>0.85</v>
          </cell>
          <cell r="T944">
            <v>1</v>
          </cell>
        </row>
        <row r="945">
          <cell r="R945" t="str">
            <v>83A_fine_10</v>
          </cell>
          <cell r="S945">
            <v>0.96</v>
          </cell>
          <cell r="T945">
            <v>0.99</v>
          </cell>
        </row>
        <row r="946">
          <cell r="R946" t="str">
            <v>83A_coarse_10</v>
          </cell>
          <cell r="S946">
            <v>0.96</v>
          </cell>
          <cell r="T946">
            <v>0.99</v>
          </cell>
        </row>
        <row r="947">
          <cell r="R947" t="str">
            <v>83C_coarse_10</v>
          </cell>
          <cell r="S947">
            <v>1</v>
          </cell>
          <cell r="T947">
            <v>1</v>
          </cell>
        </row>
        <row r="948">
          <cell r="R948" t="str">
            <v>83D_fine_10</v>
          </cell>
          <cell r="S948">
            <v>0.91</v>
          </cell>
          <cell r="T948">
            <v>1</v>
          </cell>
        </row>
        <row r="949">
          <cell r="R949" t="str">
            <v>83D_medium_10</v>
          </cell>
          <cell r="S949">
            <v>0.91</v>
          </cell>
          <cell r="T949">
            <v>1</v>
          </cell>
        </row>
        <row r="950">
          <cell r="R950" t="str">
            <v>83D_coarse_10</v>
          </cell>
          <cell r="S950">
            <v>0.91</v>
          </cell>
          <cell r="T950">
            <v>1</v>
          </cell>
        </row>
        <row r="951">
          <cell r="R951" t="str">
            <v>83E_coarse_10</v>
          </cell>
          <cell r="S951">
            <v>0.78</v>
          </cell>
          <cell r="T951">
            <v>1</v>
          </cell>
        </row>
        <row r="952">
          <cell r="R952" t="str">
            <v>84A_fine_10</v>
          </cell>
          <cell r="S952">
            <v>0.85</v>
          </cell>
          <cell r="T952">
            <v>1</v>
          </cell>
        </row>
        <row r="953">
          <cell r="R953" t="str">
            <v>84A_medium_10</v>
          </cell>
          <cell r="S953">
            <v>0.85</v>
          </cell>
          <cell r="T953">
            <v>1</v>
          </cell>
        </row>
        <row r="954">
          <cell r="R954" t="str">
            <v>84A_coarse_10</v>
          </cell>
          <cell r="S954">
            <v>0.85</v>
          </cell>
          <cell r="T954">
            <v>1</v>
          </cell>
        </row>
        <row r="955">
          <cell r="R955" t="str">
            <v>84B_fine_10</v>
          </cell>
          <cell r="S955">
            <v>0.91</v>
          </cell>
          <cell r="T955">
            <v>1</v>
          </cell>
        </row>
        <row r="956">
          <cell r="R956" t="str">
            <v>84B_medium_10</v>
          </cell>
          <cell r="S956">
            <v>0.91</v>
          </cell>
          <cell r="T956">
            <v>1</v>
          </cell>
        </row>
        <row r="957">
          <cell r="R957" t="str">
            <v>84B_coarse_10</v>
          </cell>
          <cell r="S957">
            <v>0.91</v>
          </cell>
          <cell r="T957">
            <v>1</v>
          </cell>
        </row>
        <row r="958">
          <cell r="R958" t="str">
            <v>85_fine_10</v>
          </cell>
          <cell r="S958">
            <v>0.9</v>
          </cell>
          <cell r="T958">
            <v>1</v>
          </cell>
        </row>
        <row r="959">
          <cell r="R959" t="str">
            <v>85_medium_10</v>
          </cell>
          <cell r="S959">
            <v>0.9</v>
          </cell>
          <cell r="T959">
            <v>1</v>
          </cell>
        </row>
        <row r="960">
          <cell r="R960" t="str">
            <v>85_coarse_10</v>
          </cell>
          <cell r="S960">
            <v>0.9</v>
          </cell>
          <cell r="T960">
            <v>1</v>
          </cell>
        </row>
        <row r="961">
          <cell r="R961" t="str">
            <v>86A_fine_10</v>
          </cell>
          <cell r="S961">
            <v>0.92</v>
          </cell>
          <cell r="T961">
            <v>0.99</v>
          </cell>
        </row>
        <row r="962">
          <cell r="R962" t="str">
            <v>86A_medium_10</v>
          </cell>
          <cell r="S962">
            <v>0.92</v>
          </cell>
          <cell r="T962">
            <v>0.99</v>
          </cell>
        </row>
        <row r="963">
          <cell r="R963" t="str">
            <v>86B_fine_10</v>
          </cell>
          <cell r="S963">
            <v>1</v>
          </cell>
          <cell r="T963">
            <v>1</v>
          </cell>
        </row>
        <row r="964">
          <cell r="R964" t="str">
            <v>87A_fine_10</v>
          </cell>
          <cell r="S964">
            <v>0.86</v>
          </cell>
          <cell r="T964">
            <v>1</v>
          </cell>
        </row>
        <row r="965">
          <cell r="R965" t="str">
            <v>87A_medium_10</v>
          </cell>
          <cell r="S965">
            <v>0.86</v>
          </cell>
          <cell r="T965">
            <v>1</v>
          </cell>
        </row>
        <row r="966">
          <cell r="R966" t="str">
            <v>87A_coarse_10</v>
          </cell>
          <cell r="S966">
            <v>0.86</v>
          </cell>
          <cell r="T966">
            <v>1</v>
          </cell>
        </row>
        <row r="967">
          <cell r="R967" t="str">
            <v>87B_fine_10</v>
          </cell>
          <cell r="S967">
            <v>1</v>
          </cell>
          <cell r="T967">
            <v>1</v>
          </cell>
        </row>
        <row r="968">
          <cell r="R968" t="str">
            <v>87B_medium_10</v>
          </cell>
          <cell r="S968">
            <v>1</v>
          </cell>
          <cell r="T968">
            <v>1</v>
          </cell>
        </row>
        <row r="969">
          <cell r="R969" t="str">
            <v>88_coarse_10</v>
          </cell>
          <cell r="S969">
            <v>1</v>
          </cell>
          <cell r="T969">
            <v>1</v>
          </cell>
        </row>
        <row r="970">
          <cell r="R970" t="str">
            <v>89_medium_10</v>
          </cell>
          <cell r="S970">
            <v>0.7</v>
          </cell>
          <cell r="T970">
            <v>1</v>
          </cell>
        </row>
        <row r="971">
          <cell r="R971" t="str">
            <v>89_coarse_10</v>
          </cell>
          <cell r="S971">
            <v>0.7</v>
          </cell>
          <cell r="T971">
            <v>1</v>
          </cell>
        </row>
        <row r="972">
          <cell r="R972" t="str">
            <v>9_fine_10</v>
          </cell>
          <cell r="S972">
            <v>0.85</v>
          </cell>
          <cell r="T972">
            <v>0.75</v>
          </cell>
        </row>
        <row r="973">
          <cell r="R973" t="str">
            <v>9_medium_10</v>
          </cell>
          <cell r="S973">
            <v>0.85</v>
          </cell>
          <cell r="T973">
            <v>0.75</v>
          </cell>
        </row>
        <row r="974">
          <cell r="R974" t="str">
            <v>9_coarse_10</v>
          </cell>
          <cell r="S974">
            <v>0.85</v>
          </cell>
          <cell r="T974">
            <v>0.75</v>
          </cell>
        </row>
        <row r="975">
          <cell r="R975" t="str">
            <v>90A_medium_10</v>
          </cell>
          <cell r="S975">
            <v>0.87</v>
          </cell>
          <cell r="T975">
            <v>1</v>
          </cell>
        </row>
        <row r="976">
          <cell r="R976" t="str">
            <v>90A_coarse_10</v>
          </cell>
          <cell r="S976">
            <v>0.87</v>
          </cell>
          <cell r="T976">
            <v>1</v>
          </cell>
        </row>
        <row r="977">
          <cell r="R977" t="str">
            <v>90B_medium_10</v>
          </cell>
          <cell r="S977">
            <v>0.92</v>
          </cell>
          <cell r="T977">
            <v>1</v>
          </cell>
        </row>
        <row r="978">
          <cell r="R978" t="str">
            <v>90B_coarse_10</v>
          </cell>
          <cell r="S978">
            <v>0.92</v>
          </cell>
          <cell r="T978">
            <v>1</v>
          </cell>
        </row>
        <row r="979">
          <cell r="R979" t="str">
            <v>91A_medium_10</v>
          </cell>
          <cell r="S979">
            <v>0.92</v>
          </cell>
          <cell r="T979">
            <v>0.95</v>
          </cell>
        </row>
        <row r="980">
          <cell r="R980" t="str">
            <v>91A_coarse_10</v>
          </cell>
          <cell r="S980">
            <v>0.92</v>
          </cell>
          <cell r="T980">
            <v>0.95</v>
          </cell>
        </row>
        <row r="981">
          <cell r="R981" t="str">
            <v>91B_coarse_10</v>
          </cell>
          <cell r="S981">
            <v>0.73</v>
          </cell>
          <cell r="T981">
            <v>0.98</v>
          </cell>
        </row>
        <row r="982">
          <cell r="R982" t="str">
            <v>92_fine_10</v>
          </cell>
          <cell r="S982">
            <v>1</v>
          </cell>
          <cell r="T982">
            <v>1</v>
          </cell>
        </row>
        <row r="983">
          <cell r="R983" t="str">
            <v>92_medium_10</v>
          </cell>
          <cell r="S983">
            <v>1</v>
          </cell>
          <cell r="T983">
            <v>1</v>
          </cell>
        </row>
        <row r="984">
          <cell r="R984" t="str">
            <v>94A_medium_10</v>
          </cell>
          <cell r="S984">
            <v>0.89</v>
          </cell>
          <cell r="T984">
            <v>1</v>
          </cell>
        </row>
        <row r="985">
          <cell r="R985" t="str">
            <v>94A_coarse_10</v>
          </cell>
          <cell r="S985">
            <v>0.89</v>
          </cell>
          <cell r="T985">
            <v>1</v>
          </cell>
        </row>
        <row r="986">
          <cell r="R986" t="str">
            <v>94B_medium_10</v>
          </cell>
          <cell r="S986">
            <v>1</v>
          </cell>
          <cell r="T986">
            <v>1</v>
          </cell>
        </row>
        <row r="987">
          <cell r="R987" t="str">
            <v>94B_coarse_10</v>
          </cell>
          <cell r="S987">
            <v>1</v>
          </cell>
          <cell r="T987">
            <v>1</v>
          </cell>
        </row>
        <row r="988">
          <cell r="R988" t="str">
            <v>94C_coarse_10</v>
          </cell>
          <cell r="S988">
            <v>0.86</v>
          </cell>
          <cell r="T988">
            <v>1</v>
          </cell>
        </row>
        <row r="989">
          <cell r="R989" t="str">
            <v>95A_fine_10</v>
          </cell>
          <cell r="S989">
            <v>0.94</v>
          </cell>
          <cell r="T989">
            <v>1</v>
          </cell>
        </row>
        <row r="990">
          <cell r="R990" t="str">
            <v>95A_medium_10</v>
          </cell>
          <cell r="S990">
            <v>0.94</v>
          </cell>
          <cell r="T990">
            <v>1</v>
          </cell>
        </row>
        <row r="991">
          <cell r="R991" t="str">
            <v>95A_coarse_10</v>
          </cell>
          <cell r="S991">
            <v>0.94</v>
          </cell>
          <cell r="T991">
            <v>1</v>
          </cell>
        </row>
        <row r="992">
          <cell r="R992" t="str">
            <v>95B_fine_10</v>
          </cell>
          <cell r="S992">
            <v>0.95</v>
          </cell>
          <cell r="T992">
            <v>1</v>
          </cell>
        </row>
        <row r="993">
          <cell r="R993" t="str">
            <v>95B_medium_10</v>
          </cell>
          <cell r="S993">
            <v>0.95</v>
          </cell>
          <cell r="T993">
            <v>1</v>
          </cell>
        </row>
        <row r="994">
          <cell r="R994" t="str">
            <v>95B_coarse_10</v>
          </cell>
          <cell r="S994">
            <v>0.95</v>
          </cell>
          <cell r="T994">
            <v>1</v>
          </cell>
        </row>
        <row r="995">
          <cell r="R995" t="str">
            <v>96_coarse_10</v>
          </cell>
          <cell r="S995">
            <v>0.8</v>
          </cell>
          <cell r="T995">
            <v>1</v>
          </cell>
        </row>
        <row r="996">
          <cell r="R996" t="str">
            <v>97_fine_10</v>
          </cell>
          <cell r="S996">
            <v>0.94</v>
          </cell>
          <cell r="T996">
            <v>1</v>
          </cell>
        </row>
        <row r="997">
          <cell r="R997" t="str">
            <v>97_medium_10</v>
          </cell>
          <cell r="S997">
            <v>0.94</v>
          </cell>
          <cell r="T997">
            <v>1</v>
          </cell>
        </row>
        <row r="998">
          <cell r="R998" t="str">
            <v>97_coarse_10</v>
          </cell>
          <cell r="S998">
            <v>0.94</v>
          </cell>
          <cell r="T998">
            <v>1</v>
          </cell>
        </row>
        <row r="999">
          <cell r="R999" t="str">
            <v>98_fine_10</v>
          </cell>
          <cell r="S999">
            <v>0.9</v>
          </cell>
          <cell r="T999">
            <v>1</v>
          </cell>
        </row>
        <row r="1000">
          <cell r="R1000" t="str">
            <v>98_medium_10</v>
          </cell>
          <cell r="S1000">
            <v>0.9</v>
          </cell>
          <cell r="T1000">
            <v>1</v>
          </cell>
        </row>
        <row r="1001">
          <cell r="R1001" t="str">
            <v>98_coarse_10</v>
          </cell>
          <cell r="S1001">
            <v>0.9</v>
          </cell>
          <cell r="T1001">
            <v>1</v>
          </cell>
        </row>
        <row r="1002">
          <cell r="R1002" t="str">
            <v>99_fine_10</v>
          </cell>
          <cell r="S1002">
            <v>0.97</v>
          </cell>
          <cell r="T1002">
            <v>1</v>
          </cell>
        </row>
        <row r="1003">
          <cell r="R1003" t="str">
            <v>99_medium_10</v>
          </cell>
          <cell r="S1003">
            <v>0.97</v>
          </cell>
          <cell r="T1003">
            <v>1</v>
          </cell>
        </row>
        <row r="1004">
          <cell r="R1004" t="str">
            <v>99_coarse_10</v>
          </cell>
          <cell r="S1004">
            <v>0.97</v>
          </cell>
          <cell r="T1004">
            <v>1</v>
          </cell>
        </row>
      </sheetData>
      <sheetData sheetId="9" refreshError="1"/>
      <sheetData sheetId="10">
        <row r="3">
          <cell r="E3" t="str">
            <v>Alabama</v>
          </cell>
        </row>
        <row r="4">
          <cell r="A4">
            <v>-40</v>
          </cell>
          <cell r="E4" t="str">
            <v>Arizona</v>
          </cell>
        </row>
        <row r="5">
          <cell r="A5">
            <v>-30</v>
          </cell>
          <cell r="E5" t="str">
            <v>Arkansas</v>
          </cell>
        </row>
        <row r="6">
          <cell r="A6">
            <v>-20</v>
          </cell>
          <cell r="E6" t="str">
            <v>California</v>
          </cell>
        </row>
        <row r="7">
          <cell r="A7">
            <v>-10</v>
          </cell>
          <cell r="E7" t="str">
            <v>Colorado</v>
          </cell>
        </row>
        <row r="8">
          <cell r="A8">
            <v>0</v>
          </cell>
          <cell r="E8" t="str">
            <v>Connecticut</v>
          </cell>
        </row>
        <row r="9">
          <cell r="A9">
            <v>10</v>
          </cell>
          <cell r="E9" t="str">
            <v>Delaware</v>
          </cell>
        </row>
        <row r="10">
          <cell r="A10">
            <v>20</v>
          </cell>
          <cell r="E10" t="str">
            <v>Florida</v>
          </cell>
        </row>
        <row r="11">
          <cell r="A11">
            <v>30</v>
          </cell>
          <cell r="E11" t="str">
            <v>Georgia</v>
          </cell>
        </row>
        <row r="12">
          <cell r="A12">
            <v>40</v>
          </cell>
          <cell r="E12" t="str">
            <v>Idaho</v>
          </cell>
        </row>
        <row r="13">
          <cell r="A13">
            <v>50</v>
          </cell>
          <cell r="E13" t="str">
            <v>Illinois</v>
          </cell>
        </row>
        <row r="14">
          <cell r="A14">
            <v>60</v>
          </cell>
          <cell r="E14" t="str">
            <v>Indiana</v>
          </cell>
        </row>
        <row r="15">
          <cell r="A15">
            <v>70</v>
          </cell>
          <cell r="E15" t="str">
            <v>Iowa</v>
          </cell>
        </row>
        <row r="16">
          <cell r="A16">
            <v>80</v>
          </cell>
          <cell r="E16" t="str">
            <v>Kansas</v>
          </cell>
        </row>
        <row r="17">
          <cell r="E17" t="str">
            <v>Kentucky</v>
          </cell>
        </row>
        <row r="18">
          <cell r="E18" t="str">
            <v>Louisiana</v>
          </cell>
        </row>
        <row r="19">
          <cell r="A19" t="str">
            <v>Dairy Cows</v>
          </cell>
          <cell r="E19" t="str">
            <v>Maine</v>
          </cell>
        </row>
        <row r="20">
          <cell r="A20" t="str">
            <v>Dairy Heifers</v>
          </cell>
          <cell r="E20" t="str">
            <v>Maryland</v>
          </cell>
        </row>
        <row r="21">
          <cell r="A21" t="str">
            <v>Bulls</v>
          </cell>
          <cell r="E21" t="str">
            <v>Massachusetts</v>
          </cell>
        </row>
        <row r="22">
          <cell r="A22" t="str">
            <v>Calves</v>
          </cell>
          <cell r="E22" t="str">
            <v>Michigan</v>
          </cell>
        </row>
        <row r="23">
          <cell r="A23" t="str">
            <v>Beef Cows</v>
          </cell>
          <cell r="E23" t="str">
            <v>Minnesota</v>
          </cell>
        </row>
        <row r="24">
          <cell r="A24" t="str">
            <v>Beef Heifers</v>
          </cell>
          <cell r="E24" t="str">
            <v>Mississippi</v>
          </cell>
        </row>
        <row r="25">
          <cell r="A25" t="str">
            <v>Steers</v>
          </cell>
          <cell r="E25" t="str">
            <v>Missouri</v>
          </cell>
        </row>
        <row r="26">
          <cell r="A26" t="str">
            <v>Bison</v>
          </cell>
          <cell r="E26" t="str">
            <v>Montana</v>
          </cell>
        </row>
        <row r="27">
          <cell r="A27" t="str">
            <v>Goats</v>
          </cell>
          <cell r="E27" t="str">
            <v>Nebraska</v>
          </cell>
        </row>
        <row r="28">
          <cell r="A28" t="str">
            <v>Sheep</v>
          </cell>
          <cell r="E28" t="str">
            <v>Nevada</v>
          </cell>
        </row>
        <row r="29">
          <cell r="A29" t="str">
            <v>Horses</v>
          </cell>
          <cell r="E29" t="str">
            <v>New Hampshire</v>
          </cell>
        </row>
        <row r="30">
          <cell r="A30" t="str">
            <v>Mules and Asses</v>
          </cell>
          <cell r="E30" t="str">
            <v>New Jersey</v>
          </cell>
        </row>
        <row r="31">
          <cell r="A31" t="str">
            <v>Swine</v>
          </cell>
          <cell r="E31" t="str">
            <v>New Mexico</v>
          </cell>
        </row>
        <row r="32">
          <cell r="A32" t="str">
            <v>Poultry</v>
          </cell>
          <cell r="E32" t="str">
            <v>New York</v>
          </cell>
        </row>
        <row r="33">
          <cell r="E33" t="str">
            <v>North Carolina</v>
          </cell>
        </row>
        <row r="34">
          <cell r="E34" t="str">
            <v>North Dakota</v>
          </cell>
        </row>
        <row r="35">
          <cell r="E35" t="str">
            <v>Ohio</v>
          </cell>
        </row>
        <row r="36">
          <cell r="E36" t="str">
            <v>Oklahoma</v>
          </cell>
        </row>
        <row r="37">
          <cell r="E37" t="str">
            <v>Oregon</v>
          </cell>
        </row>
        <row r="38">
          <cell r="E38" t="str">
            <v>Pennsylvania</v>
          </cell>
        </row>
        <row r="39">
          <cell r="E39" t="str">
            <v>Rhode Island</v>
          </cell>
        </row>
        <row r="40">
          <cell r="E40" t="str">
            <v>South Carolina</v>
          </cell>
        </row>
        <row r="41">
          <cell r="E41" t="str">
            <v>South Dakota</v>
          </cell>
        </row>
        <row r="42">
          <cell r="E42" t="str">
            <v>Tennessee</v>
          </cell>
        </row>
        <row r="43">
          <cell r="E43" t="str">
            <v>Texas</v>
          </cell>
        </row>
        <row r="44">
          <cell r="E44" t="str">
            <v>Utah</v>
          </cell>
        </row>
        <row r="45">
          <cell r="E45" t="str">
            <v>Vermont</v>
          </cell>
        </row>
        <row r="46">
          <cell r="E46" t="str">
            <v>Virginia</v>
          </cell>
        </row>
        <row r="47">
          <cell r="E47" t="str">
            <v>Washington</v>
          </cell>
        </row>
        <row r="48">
          <cell r="E48" t="str">
            <v>West Virginia</v>
          </cell>
        </row>
        <row r="49">
          <cell r="E49" t="str">
            <v>Wisconsin</v>
          </cell>
        </row>
        <row r="50">
          <cell r="E50" t="str">
            <v>Wyoming</v>
          </cell>
        </row>
      </sheetData>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67E3-F43B-4A75-A9DA-A74E4F01DA06}">
  <sheetPr>
    <tabColor theme="6"/>
  </sheetPr>
  <dimension ref="A1:Q16"/>
  <sheetViews>
    <sheetView showGridLines="0" topLeftCell="A3" zoomScaleNormal="100" workbookViewId="0">
      <selection activeCell="F15" sqref="F15"/>
    </sheetView>
  </sheetViews>
  <sheetFormatPr defaultColWidth="8.7109375" defaultRowHeight="15" x14ac:dyDescent="0.25"/>
  <cols>
    <col min="1" max="1" width="3.5703125" customWidth="1"/>
    <col min="2" max="2" width="1.5703125" customWidth="1"/>
    <col min="5" max="5" width="11.42578125" customWidth="1"/>
    <col min="17" max="17" width="17.42578125" customWidth="1"/>
  </cols>
  <sheetData>
    <row r="1" spans="1:17" ht="55.15" customHeight="1" x14ac:dyDescent="0.25"/>
    <row r="2" spans="1:17" ht="22.5" x14ac:dyDescent="0.3">
      <c r="B2" s="150" t="s">
        <v>0</v>
      </c>
      <c r="C2" s="151"/>
    </row>
    <row r="3" spans="1:17" ht="35.25" customHeight="1" x14ac:dyDescent="0.25">
      <c r="A3" s="152"/>
      <c r="B3" s="152" t="s">
        <v>335</v>
      </c>
    </row>
    <row r="4" spans="1:17" ht="15.75" x14ac:dyDescent="0.25">
      <c r="B4" s="332" t="s">
        <v>1</v>
      </c>
      <c r="C4" s="332"/>
      <c r="D4" s="332"/>
      <c r="E4" s="332"/>
      <c r="F4" s="332"/>
      <c r="G4" s="332"/>
      <c r="H4" s="332"/>
      <c r="I4" s="332"/>
      <c r="J4" s="332"/>
      <c r="K4" s="332"/>
      <c r="L4" s="332"/>
      <c r="M4" s="332"/>
      <c r="N4" s="332"/>
      <c r="O4" s="332"/>
      <c r="P4" s="332"/>
      <c r="Q4" s="332"/>
    </row>
    <row r="5" spans="1:17" ht="30" customHeight="1" x14ac:dyDescent="0.25">
      <c r="B5" s="333" t="s">
        <v>2</v>
      </c>
      <c r="C5" s="334"/>
      <c r="D5" s="334"/>
      <c r="E5" s="334"/>
      <c r="F5" s="334"/>
      <c r="G5" s="334"/>
      <c r="H5" s="334"/>
      <c r="I5" s="334"/>
      <c r="J5" s="334"/>
      <c r="K5" s="334"/>
      <c r="L5" s="334"/>
      <c r="M5" s="334"/>
      <c r="N5" s="334"/>
      <c r="O5" s="334"/>
      <c r="P5" s="334"/>
      <c r="Q5" s="335"/>
    </row>
    <row r="6" spans="1:17" ht="30" customHeight="1" x14ac:dyDescent="0.25">
      <c r="B6" s="336"/>
      <c r="C6" s="337"/>
      <c r="D6" s="337"/>
      <c r="E6" s="337"/>
      <c r="F6" s="337"/>
      <c r="G6" s="337"/>
      <c r="H6" s="337"/>
      <c r="I6" s="337"/>
      <c r="J6" s="337"/>
      <c r="K6" s="337"/>
      <c r="L6" s="337"/>
      <c r="M6" s="337"/>
      <c r="N6" s="337"/>
      <c r="O6" s="337"/>
      <c r="P6" s="337"/>
      <c r="Q6" s="338"/>
    </row>
    <row r="7" spans="1:17" ht="30" customHeight="1" x14ac:dyDescent="0.25">
      <c r="B7" s="336"/>
      <c r="C7" s="337"/>
      <c r="D7" s="337"/>
      <c r="E7" s="337"/>
      <c r="F7" s="337"/>
      <c r="G7" s="337"/>
      <c r="H7" s="337"/>
      <c r="I7" s="337"/>
      <c r="J7" s="337"/>
      <c r="K7" s="337"/>
      <c r="L7" s="337"/>
      <c r="M7" s="337"/>
      <c r="N7" s="337"/>
      <c r="O7" s="337"/>
      <c r="P7" s="337"/>
      <c r="Q7" s="338"/>
    </row>
    <row r="8" spans="1:17" ht="30" customHeight="1" x14ac:dyDescent="0.25">
      <c r="B8" s="339"/>
      <c r="C8" s="340"/>
      <c r="D8" s="340"/>
      <c r="E8" s="340"/>
      <c r="F8" s="340"/>
      <c r="G8" s="340"/>
      <c r="H8" s="340"/>
      <c r="I8" s="340"/>
      <c r="J8" s="340"/>
      <c r="K8" s="340"/>
      <c r="L8" s="340"/>
      <c r="M8" s="340"/>
      <c r="N8" s="340"/>
      <c r="O8" s="340"/>
      <c r="P8" s="340"/>
      <c r="Q8" s="341"/>
    </row>
    <row r="10" spans="1:17" ht="15.75" x14ac:dyDescent="0.25">
      <c r="B10" s="332" t="s">
        <v>3</v>
      </c>
      <c r="C10" s="332"/>
      <c r="D10" s="332"/>
      <c r="E10" s="332"/>
      <c r="F10" s="332"/>
      <c r="G10" s="332"/>
      <c r="H10" s="332"/>
      <c r="I10" s="332"/>
      <c r="J10" s="332"/>
      <c r="K10" s="332"/>
      <c r="L10" s="332"/>
      <c r="M10" s="332"/>
      <c r="N10" s="332"/>
      <c r="O10" s="332"/>
      <c r="P10" s="332"/>
      <c r="Q10" s="332"/>
    </row>
    <row r="11" spans="1:17" x14ac:dyDescent="0.25">
      <c r="B11" s="153"/>
      <c r="C11" s="154"/>
      <c r="Q11" s="155"/>
    </row>
    <row r="12" spans="1:17" x14ac:dyDescent="0.25">
      <c r="B12" s="153"/>
      <c r="C12" s="342" t="s">
        <v>4</v>
      </c>
      <c r="D12" s="342"/>
      <c r="E12" s="342"/>
      <c r="F12" t="s">
        <v>5</v>
      </c>
      <c r="Q12" s="155"/>
    </row>
    <row r="13" spans="1:17" x14ac:dyDescent="0.25">
      <c r="B13" s="153"/>
      <c r="C13" s="343" t="s">
        <v>6</v>
      </c>
      <c r="D13" s="343"/>
      <c r="E13" s="343"/>
      <c r="F13" t="s">
        <v>7</v>
      </c>
      <c r="Q13" s="155"/>
    </row>
    <row r="14" spans="1:17" ht="30" customHeight="1" x14ac:dyDescent="0.25">
      <c r="B14" s="153"/>
      <c r="C14" s="344" t="s">
        <v>8</v>
      </c>
      <c r="D14" s="344"/>
      <c r="E14" s="344"/>
      <c r="F14" s="345" t="s">
        <v>334</v>
      </c>
      <c r="G14" s="345"/>
      <c r="H14" s="345"/>
      <c r="I14" s="345"/>
      <c r="J14" s="345"/>
      <c r="K14" s="345"/>
      <c r="L14" s="345"/>
      <c r="M14" s="345"/>
      <c r="N14" s="345"/>
      <c r="O14" s="345"/>
      <c r="P14" s="345"/>
      <c r="Q14" s="346"/>
    </row>
    <row r="15" spans="1:17" ht="56.25" customHeight="1" x14ac:dyDescent="0.25">
      <c r="B15" s="153"/>
      <c r="C15" s="331" t="s">
        <v>9</v>
      </c>
      <c r="D15" s="331"/>
      <c r="E15" s="331"/>
      <c r="F15" s="202" t="s">
        <v>10</v>
      </c>
      <c r="G15" s="156"/>
      <c r="H15" s="156"/>
      <c r="I15" s="156"/>
      <c r="J15" s="156"/>
      <c r="K15" s="156"/>
      <c r="L15" s="156"/>
      <c r="M15" s="156"/>
      <c r="N15" s="156"/>
      <c r="O15" s="156"/>
      <c r="P15" s="156"/>
      <c r="Q15" s="157"/>
    </row>
    <row r="16" spans="1:17" x14ac:dyDescent="0.25">
      <c r="B16" s="158"/>
      <c r="C16" s="159"/>
      <c r="D16" s="159"/>
      <c r="E16" s="159"/>
      <c r="F16" s="159"/>
      <c r="G16" s="159"/>
      <c r="H16" s="159"/>
      <c r="I16" s="159"/>
      <c r="J16" s="159"/>
      <c r="K16" s="159"/>
      <c r="L16" s="159"/>
      <c r="M16" s="159"/>
      <c r="N16" s="159"/>
      <c r="O16" s="159"/>
      <c r="P16" s="159"/>
      <c r="Q16" s="160"/>
    </row>
  </sheetData>
  <sheetProtection algorithmName="SHA-512" hashValue="NsnbKiv260J0Ys1kWpAqKfWeDUWpNjWAG7/nth9BCURgi1Cb8dLlTlDrAe9Ekg6cVdl0MYBem9DSEBCH9oILMw==" saltValue="THHA8eZaOdocUN1dtkw2hQ==" spinCount="100000" sheet="1" objects="1" scenarios="1"/>
  <mergeCells count="8">
    <mergeCell ref="C15:E15"/>
    <mergeCell ref="B4:Q4"/>
    <mergeCell ref="B5:Q8"/>
    <mergeCell ref="B10:Q10"/>
    <mergeCell ref="C12:E12"/>
    <mergeCell ref="C13:E13"/>
    <mergeCell ref="C14:E14"/>
    <mergeCell ref="F14:Q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tint="0.39997558519241921"/>
    <pageSetUpPr fitToPage="1"/>
  </sheetPr>
  <dimension ref="A1:HW169"/>
  <sheetViews>
    <sheetView tabSelected="1" topLeftCell="A23" zoomScale="80" zoomScaleNormal="80" workbookViewId="0">
      <selection activeCell="F27" sqref="F27"/>
    </sheetView>
  </sheetViews>
  <sheetFormatPr defaultColWidth="8.7109375" defaultRowHeight="18" x14ac:dyDescent="0.25"/>
  <cols>
    <col min="1" max="1" width="72.5703125" style="126" customWidth="1"/>
    <col min="2" max="2" width="21.5703125" style="123" customWidth="1"/>
    <col min="3" max="3" width="21.7109375" style="123" customWidth="1"/>
    <col min="4" max="4" width="22.42578125" style="123" customWidth="1"/>
    <col min="5" max="5" width="22.7109375" style="123" customWidth="1"/>
    <col min="6" max="6" width="23.7109375" style="123" customWidth="1"/>
    <col min="7" max="7" width="21.5703125" style="123" customWidth="1"/>
    <col min="8" max="8" width="24.28515625" style="123" customWidth="1"/>
    <col min="9" max="9" width="21.5703125" style="123" customWidth="1"/>
    <col min="10" max="10" width="19" style="123" customWidth="1"/>
    <col min="11" max="11" width="21.5703125" style="123" customWidth="1"/>
    <col min="12" max="12" width="21.42578125" style="123" customWidth="1"/>
    <col min="13" max="13" width="20.42578125" style="123" customWidth="1"/>
    <col min="14" max="14" width="14.42578125" style="123" customWidth="1"/>
    <col min="15" max="15" width="13.7109375" style="123" customWidth="1"/>
    <col min="16" max="18" width="14.42578125" style="123" customWidth="1"/>
    <col min="19" max="19" width="13.42578125" style="123" customWidth="1"/>
    <col min="20" max="26" width="14.42578125" style="123" customWidth="1"/>
    <col min="27" max="27" width="15.5703125" style="123" customWidth="1"/>
    <col min="28" max="28" width="16.28515625" style="123" customWidth="1"/>
    <col min="29" max="29" width="16.42578125" style="123" customWidth="1"/>
    <col min="30" max="53" width="14.42578125" style="123" customWidth="1"/>
    <col min="54" max="54" width="18" style="123" customWidth="1"/>
    <col min="55" max="55" width="17.28515625" style="123" customWidth="1"/>
    <col min="56" max="64" width="14.42578125" style="123" customWidth="1"/>
    <col min="65" max="65" width="13.28515625" style="123" customWidth="1"/>
    <col min="66" max="68" width="14.42578125" style="123" customWidth="1"/>
    <col min="69" max="69" width="12.5703125" style="123" customWidth="1"/>
    <col min="70" max="102" width="14.42578125" style="123" customWidth="1"/>
    <col min="103" max="103" width="11.42578125" style="123" customWidth="1"/>
    <col min="104" max="104" width="142.7109375" style="120" customWidth="1"/>
    <col min="105" max="105" width="15.7109375" style="121" customWidth="1"/>
    <col min="106" max="106" width="32" style="121" customWidth="1"/>
    <col min="107" max="107" width="14.7109375" style="122" customWidth="1"/>
    <col min="108" max="108" width="12.42578125" style="122" customWidth="1"/>
    <col min="109" max="109" width="13.28515625" style="122" customWidth="1"/>
    <col min="110" max="110" width="9.42578125" style="122" customWidth="1"/>
    <col min="111" max="193" width="8.7109375" style="122"/>
    <col min="194" max="16384" width="8.7109375" style="121"/>
  </cols>
  <sheetData>
    <row r="1" spans="1:231" s="5" customFormat="1" ht="21" customHeight="1" x14ac:dyDescent="0.25">
      <c r="A1" s="329" t="s">
        <v>11</v>
      </c>
      <c r="B1" s="143"/>
      <c r="C1" s="144"/>
      <c r="D1" s="1"/>
      <c r="E1" s="323" t="s">
        <v>12</v>
      </c>
      <c r="F1" s="324"/>
      <c r="G1" s="324"/>
      <c r="H1" s="324"/>
      <c r="I1" s="324"/>
      <c r="J1" s="324"/>
      <c r="K1" s="325"/>
      <c r="L1" s="2"/>
      <c r="M1" s="143"/>
      <c r="N1" s="143"/>
      <c r="O1" s="14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1"/>
      <c r="BC1" s="323" t="s">
        <v>13</v>
      </c>
      <c r="BD1" s="324"/>
      <c r="BE1" s="324"/>
      <c r="BF1" s="324"/>
      <c r="BG1" s="324"/>
      <c r="BH1" s="324"/>
      <c r="BI1" s="325"/>
      <c r="BJ1" s="2"/>
      <c r="BK1" s="143"/>
      <c r="BL1" s="143"/>
      <c r="BM1" s="14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4"/>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231" s="5" customFormat="1" ht="20.25" customHeight="1" thickBot="1" x14ac:dyDescent="0.3">
      <c r="A2" s="330"/>
      <c r="B2" s="145"/>
      <c r="C2" s="144"/>
      <c r="D2" s="6"/>
      <c r="E2" s="323" t="s">
        <v>14</v>
      </c>
      <c r="F2" s="324"/>
      <c r="G2" s="324"/>
      <c r="H2" s="324"/>
      <c r="I2" s="324"/>
      <c r="J2" s="324"/>
      <c r="K2" s="325"/>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2"/>
      <c r="AU2" s="146"/>
      <c r="AV2" s="143"/>
      <c r="AW2" s="143"/>
      <c r="AX2" s="3"/>
      <c r="AY2" s="3"/>
      <c r="AZ2" s="3"/>
      <c r="BA2" s="3"/>
      <c r="BB2" s="6"/>
      <c r="BC2" s="323" t="s">
        <v>14</v>
      </c>
      <c r="BD2" s="324"/>
      <c r="BE2" s="324"/>
      <c r="BF2" s="324"/>
      <c r="BG2" s="324"/>
      <c r="BH2" s="324"/>
      <c r="BI2" s="325"/>
      <c r="BJ2" s="3"/>
      <c r="BK2" s="3"/>
      <c r="BL2" s="3"/>
      <c r="BM2" s="3"/>
      <c r="BN2" s="3"/>
      <c r="BO2" s="3"/>
      <c r="BP2" s="3"/>
      <c r="BQ2" s="3"/>
      <c r="BR2" s="3"/>
      <c r="BS2" s="3"/>
      <c r="BT2" s="3"/>
      <c r="BU2" s="3"/>
      <c r="BV2" s="3"/>
      <c r="BW2" s="3"/>
      <c r="BX2" s="3"/>
      <c r="BY2" s="3"/>
      <c r="BZ2" s="3"/>
      <c r="CA2" s="3"/>
      <c r="CB2" s="3"/>
      <c r="CC2" s="3"/>
      <c r="CD2" s="3"/>
      <c r="CE2" s="3"/>
      <c r="CF2" s="3"/>
      <c r="CG2" s="3"/>
      <c r="CH2" s="3"/>
      <c r="CI2" s="3"/>
      <c r="CJ2" s="4"/>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row>
    <row r="3" spans="1:231" s="3" customFormat="1" ht="6" customHeight="1" x14ac:dyDescent="0.25">
      <c r="A3" s="7"/>
      <c r="B3" s="143"/>
      <c r="C3" s="143"/>
      <c r="D3" s="143"/>
      <c r="E3" s="143"/>
      <c r="F3" s="143"/>
      <c r="G3" s="143"/>
      <c r="H3" s="143"/>
      <c r="I3" s="143"/>
      <c r="J3" s="143"/>
      <c r="K3" s="143"/>
      <c r="L3" s="143"/>
      <c r="M3" s="143"/>
      <c r="N3" s="143"/>
      <c r="O3" s="143"/>
      <c r="BB3" s="143"/>
      <c r="BC3" s="143"/>
      <c r="BD3" s="143"/>
      <c r="BE3" s="143"/>
      <c r="BF3" s="143"/>
      <c r="BG3" s="143"/>
      <c r="BH3" s="143"/>
      <c r="BI3" s="143"/>
      <c r="BJ3" s="143"/>
      <c r="BK3" s="143"/>
      <c r="BL3" s="143"/>
      <c r="BM3" s="143"/>
      <c r="CZ3" s="4"/>
    </row>
    <row r="4" spans="1:231" s="3" customFormat="1" ht="37.15" customHeight="1" x14ac:dyDescent="0.25">
      <c r="A4" s="7"/>
      <c r="B4" s="143"/>
      <c r="C4" s="143"/>
      <c r="D4" s="143"/>
      <c r="E4" s="143"/>
      <c r="F4" s="143"/>
      <c r="G4" s="143"/>
      <c r="H4" s="143"/>
      <c r="I4" s="143"/>
      <c r="J4" s="143"/>
      <c r="K4" s="143"/>
      <c r="L4" s="143"/>
      <c r="M4" s="143"/>
      <c r="N4" s="143"/>
      <c r="O4" s="143"/>
      <c r="BB4" s="143"/>
      <c r="BC4" s="143"/>
      <c r="BD4" s="143"/>
      <c r="BE4" s="143"/>
      <c r="BF4" s="143"/>
      <c r="BG4" s="143"/>
      <c r="BH4" s="143"/>
      <c r="BI4" s="143"/>
      <c r="BJ4" s="143"/>
      <c r="BK4" s="143"/>
      <c r="BL4" s="143"/>
      <c r="BM4" s="143"/>
      <c r="CZ4" s="4"/>
    </row>
    <row r="5" spans="1:231" s="3" customFormat="1" ht="31.5" customHeight="1" x14ac:dyDescent="0.25">
      <c r="A5" s="311" t="s">
        <v>15</v>
      </c>
      <c r="B5" s="312">
        <v>1</v>
      </c>
      <c r="C5" s="143"/>
      <c r="D5" s="143"/>
      <c r="E5" s="143"/>
      <c r="F5" s="143"/>
      <c r="G5" s="143"/>
      <c r="H5" s="143"/>
      <c r="I5" s="143"/>
      <c r="J5" s="143"/>
      <c r="K5" s="143"/>
      <c r="L5" s="143"/>
      <c r="M5" s="143"/>
      <c r="N5" s="143"/>
      <c r="O5" s="143"/>
      <c r="BB5" s="143"/>
      <c r="BC5" s="143"/>
      <c r="BD5" s="143"/>
      <c r="BE5" s="143"/>
      <c r="BF5" s="143"/>
      <c r="BG5" s="143"/>
      <c r="BH5" s="143"/>
      <c r="BI5" s="143"/>
      <c r="BJ5" s="143"/>
      <c r="BK5" s="143"/>
      <c r="BL5" s="143"/>
      <c r="BM5" s="143"/>
      <c r="CZ5" s="4"/>
    </row>
    <row r="6" spans="1:231" s="3" customFormat="1" ht="25.5" customHeight="1" x14ac:dyDescent="0.25">
      <c r="A6" s="313" t="s">
        <v>16</v>
      </c>
      <c r="B6" s="143"/>
      <c r="C6" s="143"/>
      <c r="D6" s="143"/>
      <c r="E6" s="143"/>
      <c r="F6" s="143"/>
      <c r="G6" s="143"/>
      <c r="H6" s="143"/>
      <c r="I6" s="143"/>
      <c r="J6" s="143"/>
      <c r="K6" s="143"/>
      <c r="L6" s="143"/>
      <c r="M6" s="143"/>
      <c r="N6" s="143"/>
      <c r="O6" s="143"/>
      <c r="BB6" s="143"/>
      <c r="BC6" s="143"/>
      <c r="BD6" s="143"/>
      <c r="BE6" s="143"/>
      <c r="BF6" s="143"/>
      <c r="BG6" s="143"/>
      <c r="BH6" s="143"/>
      <c r="BI6" s="143"/>
      <c r="BJ6" s="143"/>
      <c r="BK6" s="143"/>
      <c r="BL6" s="143"/>
      <c r="BM6" s="143"/>
      <c r="CZ6" s="4"/>
    </row>
    <row r="7" spans="1:231" s="5" customFormat="1" ht="42" customHeight="1" x14ac:dyDescent="0.2">
      <c r="A7" s="8"/>
      <c r="B7" s="9" t="s">
        <v>17</v>
      </c>
      <c r="C7" s="10">
        <v>1</v>
      </c>
      <c r="D7" s="11">
        <f>C7+1</f>
        <v>2</v>
      </c>
      <c r="E7" s="11">
        <f t="shared" ref="E7:BP7" si="0">D7+1</f>
        <v>3</v>
      </c>
      <c r="F7" s="11">
        <f t="shared" si="0"/>
        <v>4</v>
      </c>
      <c r="G7" s="11">
        <f t="shared" si="0"/>
        <v>5</v>
      </c>
      <c r="H7" s="11">
        <f t="shared" si="0"/>
        <v>6</v>
      </c>
      <c r="I7" s="11">
        <f t="shared" si="0"/>
        <v>7</v>
      </c>
      <c r="J7" s="11">
        <f t="shared" si="0"/>
        <v>8</v>
      </c>
      <c r="K7" s="11">
        <f t="shared" si="0"/>
        <v>9</v>
      </c>
      <c r="L7" s="11">
        <f t="shared" si="0"/>
        <v>10</v>
      </c>
      <c r="M7" s="11">
        <f t="shared" si="0"/>
        <v>11</v>
      </c>
      <c r="N7" s="11">
        <f t="shared" si="0"/>
        <v>12</v>
      </c>
      <c r="O7" s="11">
        <f t="shared" si="0"/>
        <v>13</v>
      </c>
      <c r="P7" s="11">
        <f t="shared" si="0"/>
        <v>14</v>
      </c>
      <c r="Q7" s="11">
        <f t="shared" si="0"/>
        <v>15</v>
      </c>
      <c r="R7" s="11">
        <f t="shared" si="0"/>
        <v>16</v>
      </c>
      <c r="S7" s="11">
        <f t="shared" si="0"/>
        <v>17</v>
      </c>
      <c r="T7" s="11">
        <f t="shared" si="0"/>
        <v>18</v>
      </c>
      <c r="U7" s="11">
        <f t="shared" si="0"/>
        <v>19</v>
      </c>
      <c r="V7" s="11">
        <f t="shared" si="0"/>
        <v>20</v>
      </c>
      <c r="W7" s="11">
        <f t="shared" si="0"/>
        <v>21</v>
      </c>
      <c r="X7" s="11">
        <f t="shared" si="0"/>
        <v>22</v>
      </c>
      <c r="Y7" s="11">
        <f t="shared" si="0"/>
        <v>23</v>
      </c>
      <c r="Z7" s="11">
        <f t="shared" si="0"/>
        <v>24</v>
      </c>
      <c r="AA7" s="11">
        <f t="shared" si="0"/>
        <v>25</v>
      </c>
      <c r="AB7" s="11">
        <f t="shared" si="0"/>
        <v>26</v>
      </c>
      <c r="AC7" s="11">
        <f t="shared" si="0"/>
        <v>27</v>
      </c>
      <c r="AD7" s="11">
        <f t="shared" si="0"/>
        <v>28</v>
      </c>
      <c r="AE7" s="11">
        <f t="shared" si="0"/>
        <v>29</v>
      </c>
      <c r="AF7" s="11">
        <f t="shared" si="0"/>
        <v>30</v>
      </c>
      <c r="AG7" s="11">
        <f t="shared" si="0"/>
        <v>31</v>
      </c>
      <c r="AH7" s="11">
        <f t="shared" si="0"/>
        <v>32</v>
      </c>
      <c r="AI7" s="11">
        <f t="shared" si="0"/>
        <v>33</v>
      </c>
      <c r="AJ7" s="11">
        <f t="shared" si="0"/>
        <v>34</v>
      </c>
      <c r="AK7" s="11">
        <f t="shared" si="0"/>
        <v>35</v>
      </c>
      <c r="AL7" s="11">
        <f t="shared" si="0"/>
        <v>36</v>
      </c>
      <c r="AM7" s="11">
        <f t="shared" si="0"/>
        <v>37</v>
      </c>
      <c r="AN7" s="11">
        <f t="shared" si="0"/>
        <v>38</v>
      </c>
      <c r="AO7" s="11">
        <f t="shared" si="0"/>
        <v>39</v>
      </c>
      <c r="AP7" s="11">
        <f t="shared" si="0"/>
        <v>40</v>
      </c>
      <c r="AQ7" s="11">
        <f t="shared" si="0"/>
        <v>41</v>
      </c>
      <c r="AR7" s="11">
        <f t="shared" si="0"/>
        <v>42</v>
      </c>
      <c r="AS7" s="11">
        <f t="shared" si="0"/>
        <v>43</v>
      </c>
      <c r="AT7" s="11">
        <f t="shared" si="0"/>
        <v>44</v>
      </c>
      <c r="AU7" s="11">
        <f t="shared" si="0"/>
        <v>45</v>
      </c>
      <c r="AV7" s="11">
        <f t="shared" si="0"/>
        <v>46</v>
      </c>
      <c r="AW7" s="11">
        <f t="shared" si="0"/>
        <v>47</v>
      </c>
      <c r="AX7" s="11">
        <f t="shared" si="0"/>
        <v>48</v>
      </c>
      <c r="AY7" s="11">
        <f t="shared" si="0"/>
        <v>49</v>
      </c>
      <c r="AZ7" s="11">
        <f t="shared" si="0"/>
        <v>50</v>
      </c>
      <c r="BA7" s="11">
        <f t="shared" si="0"/>
        <v>51</v>
      </c>
      <c r="BB7" s="11">
        <f t="shared" si="0"/>
        <v>52</v>
      </c>
      <c r="BC7" s="11">
        <f t="shared" si="0"/>
        <v>53</v>
      </c>
      <c r="BD7" s="11">
        <f t="shared" si="0"/>
        <v>54</v>
      </c>
      <c r="BE7" s="11">
        <f t="shared" si="0"/>
        <v>55</v>
      </c>
      <c r="BF7" s="11">
        <f t="shared" si="0"/>
        <v>56</v>
      </c>
      <c r="BG7" s="11">
        <f t="shared" si="0"/>
        <v>57</v>
      </c>
      <c r="BH7" s="11">
        <f t="shared" si="0"/>
        <v>58</v>
      </c>
      <c r="BI7" s="11">
        <f t="shared" si="0"/>
        <v>59</v>
      </c>
      <c r="BJ7" s="11">
        <f t="shared" si="0"/>
        <v>60</v>
      </c>
      <c r="BK7" s="11">
        <f t="shared" si="0"/>
        <v>61</v>
      </c>
      <c r="BL7" s="11">
        <f t="shared" si="0"/>
        <v>62</v>
      </c>
      <c r="BM7" s="11">
        <f t="shared" si="0"/>
        <v>63</v>
      </c>
      <c r="BN7" s="11">
        <f t="shared" si="0"/>
        <v>64</v>
      </c>
      <c r="BO7" s="11">
        <f t="shared" si="0"/>
        <v>65</v>
      </c>
      <c r="BP7" s="11">
        <f t="shared" si="0"/>
        <v>66</v>
      </c>
      <c r="BQ7" s="11">
        <f t="shared" ref="BQ7:CX7" si="1">BP7+1</f>
        <v>67</v>
      </c>
      <c r="BR7" s="11">
        <f t="shared" si="1"/>
        <v>68</v>
      </c>
      <c r="BS7" s="11">
        <f t="shared" si="1"/>
        <v>69</v>
      </c>
      <c r="BT7" s="11">
        <f t="shared" si="1"/>
        <v>70</v>
      </c>
      <c r="BU7" s="11">
        <f t="shared" si="1"/>
        <v>71</v>
      </c>
      <c r="BV7" s="11">
        <f t="shared" si="1"/>
        <v>72</v>
      </c>
      <c r="BW7" s="11">
        <f t="shared" si="1"/>
        <v>73</v>
      </c>
      <c r="BX7" s="11">
        <f t="shared" si="1"/>
        <v>74</v>
      </c>
      <c r="BY7" s="11">
        <f t="shared" si="1"/>
        <v>75</v>
      </c>
      <c r="BZ7" s="11">
        <f t="shared" si="1"/>
        <v>76</v>
      </c>
      <c r="CA7" s="11">
        <f t="shared" si="1"/>
        <v>77</v>
      </c>
      <c r="CB7" s="11">
        <f t="shared" si="1"/>
        <v>78</v>
      </c>
      <c r="CC7" s="11">
        <f t="shared" si="1"/>
        <v>79</v>
      </c>
      <c r="CD7" s="11">
        <f t="shared" si="1"/>
        <v>80</v>
      </c>
      <c r="CE7" s="11">
        <f t="shared" si="1"/>
        <v>81</v>
      </c>
      <c r="CF7" s="11">
        <f t="shared" si="1"/>
        <v>82</v>
      </c>
      <c r="CG7" s="11">
        <f t="shared" si="1"/>
        <v>83</v>
      </c>
      <c r="CH7" s="11">
        <f t="shared" si="1"/>
        <v>84</v>
      </c>
      <c r="CI7" s="11">
        <f t="shared" si="1"/>
        <v>85</v>
      </c>
      <c r="CJ7" s="11">
        <f t="shared" si="1"/>
        <v>86</v>
      </c>
      <c r="CK7" s="11">
        <f t="shared" si="1"/>
        <v>87</v>
      </c>
      <c r="CL7" s="11">
        <f t="shared" si="1"/>
        <v>88</v>
      </c>
      <c r="CM7" s="11">
        <f t="shared" si="1"/>
        <v>89</v>
      </c>
      <c r="CN7" s="11">
        <f t="shared" si="1"/>
        <v>90</v>
      </c>
      <c r="CO7" s="11">
        <f t="shared" si="1"/>
        <v>91</v>
      </c>
      <c r="CP7" s="11">
        <f t="shared" si="1"/>
        <v>92</v>
      </c>
      <c r="CQ7" s="11">
        <f t="shared" si="1"/>
        <v>93</v>
      </c>
      <c r="CR7" s="11">
        <f t="shared" si="1"/>
        <v>94</v>
      </c>
      <c r="CS7" s="11">
        <f t="shared" si="1"/>
        <v>95</v>
      </c>
      <c r="CT7" s="11">
        <f t="shared" si="1"/>
        <v>96</v>
      </c>
      <c r="CU7" s="11">
        <f t="shared" si="1"/>
        <v>97</v>
      </c>
      <c r="CV7" s="11">
        <f t="shared" si="1"/>
        <v>98</v>
      </c>
      <c r="CW7" s="11">
        <f t="shared" si="1"/>
        <v>99</v>
      </c>
      <c r="CX7" s="11">
        <f t="shared" si="1"/>
        <v>100</v>
      </c>
      <c r="CY7" s="11"/>
      <c r="CZ7" s="12" t="s">
        <v>18</v>
      </c>
      <c r="DA7" s="9" t="s">
        <v>19</v>
      </c>
      <c r="DB7" s="9" t="s">
        <v>20</v>
      </c>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row>
    <row r="8" spans="1:231" s="5" customFormat="1" ht="60" customHeight="1" x14ac:dyDescent="0.2">
      <c r="A8" s="8" t="s">
        <v>21</v>
      </c>
      <c r="B8" s="13">
        <v>44549</v>
      </c>
      <c r="C8" s="326" t="s">
        <v>22</v>
      </c>
      <c r="D8" s="327"/>
      <c r="E8" s="327"/>
      <c r="F8" s="327"/>
      <c r="G8" s="327"/>
      <c r="H8" s="327"/>
      <c r="I8" s="327"/>
      <c r="J8" s="327"/>
      <c r="K8" s="327"/>
      <c r="L8" s="328"/>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14"/>
      <c r="BL8" s="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128" t="s">
        <v>23</v>
      </c>
      <c r="DA8" s="9">
        <v>3.12</v>
      </c>
      <c r="DB8" s="9"/>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row>
    <row r="9" spans="1:231" s="5" customFormat="1" ht="28.5" customHeight="1" x14ac:dyDescent="0.2">
      <c r="A9" s="16" t="s">
        <v>24</v>
      </c>
      <c r="B9" s="17"/>
      <c r="C9" s="18">
        <f>B8</f>
        <v>44549</v>
      </c>
      <c r="D9" s="18">
        <f t="shared" ref="D9:BO9" si="2">C10+DATEDIF(DATE(YEAR(C10),MONTH(C10),DAY(C10)),DATE(YEAR(C10),MONTH(C10),DAY(C10)),"d")+1</f>
        <v>44914</v>
      </c>
      <c r="E9" s="18">
        <f t="shared" si="2"/>
        <v>45279</v>
      </c>
      <c r="F9" s="18">
        <f t="shared" si="2"/>
        <v>45645</v>
      </c>
      <c r="G9" s="18">
        <f t="shared" si="2"/>
        <v>46010</v>
      </c>
      <c r="H9" s="18">
        <f t="shared" si="2"/>
        <v>46375</v>
      </c>
      <c r="I9" s="18">
        <f t="shared" si="2"/>
        <v>46740</v>
      </c>
      <c r="J9" s="18">
        <f t="shared" si="2"/>
        <v>47106</v>
      </c>
      <c r="K9" s="18">
        <f t="shared" si="2"/>
        <v>47471</v>
      </c>
      <c r="L9" s="18">
        <f t="shared" si="2"/>
        <v>47836</v>
      </c>
      <c r="M9" s="18">
        <f t="shared" si="2"/>
        <v>48201</v>
      </c>
      <c r="N9" s="18">
        <f t="shared" si="2"/>
        <v>48567</v>
      </c>
      <c r="O9" s="18">
        <f t="shared" si="2"/>
        <v>48932</v>
      </c>
      <c r="P9" s="18">
        <f t="shared" si="2"/>
        <v>49297</v>
      </c>
      <c r="Q9" s="18">
        <f t="shared" si="2"/>
        <v>49662</v>
      </c>
      <c r="R9" s="18">
        <f t="shared" si="2"/>
        <v>50028</v>
      </c>
      <c r="S9" s="18">
        <f t="shared" si="2"/>
        <v>50393</v>
      </c>
      <c r="T9" s="18">
        <f t="shared" si="2"/>
        <v>50758</v>
      </c>
      <c r="U9" s="18">
        <f t="shared" si="2"/>
        <v>51123</v>
      </c>
      <c r="V9" s="18">
        <f t="shared" si="2"/>
        <v>51489</v>
      </c>
      <c r="W9" s="18">
        <f t="shared" si="2"/>
        <v>51854</v>
      </c>
      <c r="X9" s="18">
        <f t="shared" si="2"/>
        <v>52219</v>
      </c>
      <c r="Y9" s="18">
        <f t="shared" si="2"/>
        <v>52584</v>
      </c>
      <c r="Z9" s="18">
        <f t="shared" si="2"/>
        <v>52950</v>
      </c>
      <c r="AA9" s="18">
        <f t="shared" si="2"/>
        <v>53315</v>
      </c>
      <c r="AB9" s="18">
        <f t="shared" si="2"/>
        <v>53680</v>
      </c>
      <c r="AC9" s="18">
        <f t="shared" si="2"/>
        <v>54045</v>
      </c>
      <c r="AD9" s="18">
        <f t="shared" si="2"/>
        <v>54411</v>
      </c>
      <c r="AE9" s="18">
        <f t="shared" si="2"/>
        <v>54776</v>
      </c>
      <c r="AF9" s="18">
        <f t="shared" si="2"/>
        <v>55141</v>
      </c>
      <c r="AG9" s="18">
        <f t="shared" si="2"/>
        <v>55506</v>
      </c>
      <c r="AH9" s="18">
        <f t="shared" si="2"/>
        <v>55872</v>
      </c>
      <c r="AI9" s="18">
        <f t="shared" si="2"/>
        <v>56237</v>
      </c>
      <c r="AJ9" s="18">
        <f t="shared" si="2"/>
        <v>56602</v>
      </c>
      <c r="AK9" s="18">
        <f t="shared" si="2"/>
        <v>56967</v>
      </c>
      <c r="AL9" s="18">
        <f t="shared" si="2"/>
        <v>57333</v>
      </c>
      <c r="AM9" s="18">
        <f t="shared" si="2"/>
        <v>57698</v>
      </c>
      <c r="AN9" s="18">
        <f t="shared" si="2"/>
        <v>58063</v>
      </c>
      <c r="AO9" s="18">
        <f t="shared" si="2"/>
        <v>58428</v>
      </c>
      <c r="AP9" s="18">
        <f t="shared" si="2"/>
        <v>58794</v>
      </c>
      <c r="AQ9" s="18">
        <f t="shared" si="2"/>
        <v>59159</v>
      </c>
      <c r="AR9" s="18">
        <f t="shared" si="2"/>
        <v>59524</v>
      </c>
      <c r="AS9" s="18">
        <f t="shared" si="2"/>
        <v>59889</v>
      </c>
      <c r="AT9" s="18">
        <f t="shared" si="2"/>
        <v>60255</v>
      </c>
      <c r="AU9" s="18">
        <f t="shared" si="2"/>
        <v>60620</v>
      </c>
      <c r="AV9" s="18">
        <f t="shared" si="2"/>
        <v>60985</v>
      </c>
      <c r="AW9" s="18">
        <f t="shared" si="2"/>
        <v>61350</v>
      </c>
      <c r="AX9" s="18">
        <f t="shared" si="2"/>
        <v>61716</v>
      </c>
      <c r="AY9" s="18">
        <f t="shared" si="2"/>
        <v>62081</v>
      </c>
      <c r="AZ9" s="18">
        <f t="shared" si="2"/>
        <v>62446</v>
      </c>
      <c r="BA9" s="18">
        <f t="shared" si="2"/>
        <v>62811</v>
      </c>
      <c r="BB9" s="18">
        <f t="shared" si="2"/>
        <v>63177</v>
      </c>
      <c r="BC9" s="18">
        <f t="shared" si="2"/>
        <v>63542</v>
      </c>
      <c r="BD9" s="18">
        <f t="shared" si="2"/>
        <v>63907</v>
      </c>
      <c r="BE9" s="18">
        <f t="shared" si="2"/>
        <v>64272</v>
      </c>
      <c r="BF9" s="18">
        <f t="shared" si="2"/>
        <v>64638</v>
      </c>
      <c r="BG9" s="18">
        <f t="shared" si="2"/>
        <v>65003</v>
      </c>
      <c r="BH9" s="18">
        <f t="shared" si="2"/>
        <v>65368</v>
      </c>
      <c r="BI9" s="18">
        <f t="shared" si="2"/>
        <v>65733</v>
      </c>
      <c r="BJ9" s="18">
        <f t="shared" si="2"/>
        <v>66099</v>
      </c>
      <c r="BK9" s="18">
        <f t="shared" si="2"/>
        <v>66464</v>
      </c>
      <c r="BL9" s="18">
        <f t="shared" si="2"/>
        <v>66829</v>
      </c>
      <c r="BM9" s="18">
        <f t="shared" si="2"/>
        <v>67194</v>
      </c>
      <c r="BN9" s="18">
        <f t="shared" si="2"/>
        <v>67560</v>
      </c>
      <c r="BO9" s="18">
        <f t="shared" si="2"/>
        <v>67925</v>
      </c>
      <c r="BP9" s="18">
        <f t="shared" ref="BP9:CX9" si="3">BO10+DATEDIF(DATE(YEAR(BO10),MONTH(BO10),DAY(BO10)),DATE(YEAR(BO10),MONTH(BO10),DAY(BO10)),"d")+1</f>
        <v>68290</v>
      </c>
      <c r="BQ9" s="18">
        <f t="shared" si="3"/>
        <v>68655</v>
      </c>
      <c r="BR9" s="18">
        <f t="shared" si="3"/>
        <v>69021</v>
      </c>
      <c r="BS9" s="18">
        <f t="shared" si="3"/>
        <v>69386</v>
      </c>
      <c r="BT9" s="18">
        <f t="shared" si="3"/>
        <v>69751</v>
      </c>
      <c r="BU9" s="18">
        <f t="shared" si="3"/>
        <v>70116</v>
      </c>
      <c r="BV9" s="18">
        <f t="shared" si="3"/>
        <v>70482</v>
      </c>
      <c r="BW9" s="18">
        <f t="shared" si="3"/>
        <v>70847</v>
      </c>
      <c r="BX9" s="18">
        <f t="shared" si="3"/>
        <v>71212</v>
      </c>
      <c r="BY9" s="18">
        <f t="shared" si="3"/>
        <v>71577</v>
      </c>
      <c r="BZ9" s="18">
        <f t="shared" si="3"/>
        <v>71943</v>
      </c>
      <c r="CA9" s="18">
        <f t="shared" si="3"/>
        <v>72308</v>
      </c>
      <c r="CB9" s="18">
        <f t="shared" si="3"/>
        <v>72673</v>
      </c>
      <c r="CC9" s="18">
        <f t="shared" si="3"/>
        <v>73038</v>
      </c>
      <c r="CD9" s="18">
        <f t="shared" si="3"/>
        <v>73403</v>
      </c>
      <c r="CE9" s="18">
        <f t="shared" si="3"/>
        <v>73768</v>
      </c>
      <c r="CF9" s="18">
        <f t="shared" si="3"/>
        <v>74133</v>
      </c>
      <c r="CG9" s="18">
        <f t="shared" si="3"/>
        <v>74498</v>
      </c>
      <c r="CH9" s="18">
        <f t="shared" si="3"/>
        <v>74864</v>
      </c>
      <c r="CI9" s="18">
        <f t="shared" si="3"/>
        <v>75229</v>
      </c>
      <c r="CJ9" s="18">
        <f t="shared" si="3"/>
        <v>75594</v>
      </c>
      <c r="CK9" s="18">
        <f t="shared" si="3"/>
        <v>75959</v>
      </c>
      <c r="CL9" s="18">
        <f t="shared" si="3"/>
        <v>76325</v>
      </c>
      <c r="CM9" s="18">
        <f t="shared" si="3"/>
        <v>76690</v>
      </c>
      <c r="CN9" s="18">
        <f t="shared" si="3"/>
        <v>77055</v>
      </c>
      <c r="CO9" s="18">
        <f t="shared" si="3"/>
        <v>77420</v>
      </c>
      <c r="CP9" s="18">
        <f t="shared" si="3"/>
        <v>77786</v>
      </c>
      <c r="CQ9" s="18">
        <f t="shared" si="3"/>
        <v>78151</v>
      </c>
      <c r="CR9" s="18">
        <f t="shared" si="3"/>
        <v>78516</v>
      </c>
      <c r="CS9" s="18">
        <f t="shared" si="3"/>
        <v>78881</v>
      </c>
      <c r="CT9" s="18">
        <f t="shared" si="3"/>
        <v>79247</v>
      </c>
      <c r="CU9" s="18">
        <f t="shared" si="3"/>
        <v>79612</v>
      </c>
      <c r="CV9" s="18">
        <f t="shared" si="3"/>
        <v>79977</v>
      </c>
      <c r="CW9" s="18">
        <f t="shared" si="3"/>
        <v>80342</v>
      </c>
      <c r="CX9" s="18">
        <f t="shared" si="3"/>
        <v>80708</v>
      </c>
      <c r="CY9" s="19"/>
      <c r="CZ9" s="19"/>
      <c r="DA9" s="9"/>
      <c r="DB9" s="9"/>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row>
    <row r="10" spans="1:231" s="5" customFormat="1" ht="31.5" customHeight="1" x14ac:dyDescent="0.2">
      <c r="A10" s="16" t="s">
        <v>25</v>
      </c>
      <c r="B10" s="17"/>
      <c r="C10" s="13">
        <v>44913</v>
      </c>
      <c r="D10" s="18">
        <f t="shared" ref="D10:AU10" si="4">D9+DATEDIF(DATE(YEAR(D9),MONTH(D9),DAY(D9)),DATE(YEAR(D9)+1,MONTH(D9),DAY(D9)),"d")-1</f>
        <v>45278</v>
      </c>
      <c r="E10" s="18">
        <f t="shared" si="4"/>
        <v>45644</v>
      </c>
      <c r="F10" s="18">
        <f t="shared" si="4"/>
        <v>46009</v>
      </c>
      <c r="G10" s="18">
        <f t="shared" si="4"/>
        <v>46374</v>
      </c>
      <c r="H10" s="18">
        <f t="shared" si="4"/>
        <v>46739</v>
      </c>
      <c r="I10" s="18">
        <f t="shared" si="4"/>
        <v>47105</v>
      </c>
      <c r="J10" s="18">
        <f t="shared" si="4"/>
        <v>47470</v>
      </c>
      <c r="K10" s="18">
        <f t="shared" si="4"/>
        <v>47835</v>
      </c>
      <c r="L10" s="18">
        <f t="shared" si="4"/>
        <v>48200</v>
      </c>
      <c r="M10" s="18">
        <f t="shared" si="4"/>
        <v>48566</v>
      </c>
      <c r="N10" s="18">
        <f t="shared" si="4"/>
        <v>48931</v>
      </c>
      <c r="O10" s="18">
        <f t="shared" si="4"/>
        <v>49296</v>
      </c>
      <c r="P10" s="18">
        <f t="shared" si="4"/>
        <v>49661</v>
      </c>
      <c r="Q10" s="18">
        <f t="shared" si="4"/>
        <v>50027</v>
      </c>
      <c r="R10" s="18">
        <f t="shared" si="4"/>
        <v>50392</v>
      </c>
      <c r="S10" s="18">
        <f t="shared" si="4"/>
        <v>50757</v>
      </c>
      <c r="T10" s="18">
        <f t="shared" si="4"/>
        <v>51122</v>
      </c>
      <c r="U10" s="18">
        <f t="shared" si="4"/>
        <v>51488</v>
      </c>
      <c r="V10" s="18">
        <f t="shared" si="4"/>
        <v>51853</v>
      </c>
      <c r="W10" s="18">
        <f t="shared" si="4"/>
        <v>52218</v>
      </c>
      <c r="X10" s="18">
        <f t="shared" si="4"/>
        <v>52583</v>
      </c>
      <c r="Y10" s="18">
        <f t="shared" si="4"/>
        <v>52949</v>
      </c>
      <c r="Z10" s="18">
        <f t="shared" si="4"/>
        <v>53314</v>
      </c>
      <c r="AA10" s="18">
        <f t="shared" si="4"/>
        <v>53679</v>
      </c>
      <c r="AB10" s="18">
        <f t="shared" si="4"/>
        <v>54044</v>
      </c>
      <c r="AC10" s="18">
        <f t="shared" si="4"/>
        <v>54410</v>
      </c>
      <c r="AD10" s="18">
        <f t="shared" si="4"/>
        <v>54775</v>
      </c>
      <c r="AE10" s="18">
        <f t="shared" si="4"/>
        <v>55140</v>
      </c>
      <c r="AF10" s="18">
        <f t="shared" si="4"/>
        <v>55505</v>
      </c>
      <c r="AG10" s="18">
        <f t="shared" si="4"/>
        <v>55871</v>
      </c>
      <c r="AH10" s="18">
        <f t="shared" si="4"/>
        <v>56236</v>
      </c>
      <c r="AI10" s="18">
        <f t="shared" si="4"/>
        <v>56601</v>
      </c>
      <c r="AJ10" s="18">
        <f t="shared" si="4"/>
        <v>56966</v>
      </c>
      <c r="AK10" s="18">
        <f t="shared" si="4"/>
        <v>57332</v>
      </c>
      <c r="AL10" s="18">
        <f t="shared" si="4"/>
        <v>57697</v>
      </c>
      <c r="AM10" s="18">
        <f t="shared" si="4"/>
        <v>58062</v>
      </c>
      <c r="AN10" s="18">
        <f t="shared" si="4"/>
        <v>58427</v>
      </c>
      <c r="AO10" s="18">
        <f t="shared" si="4"/>
        <v>58793</v>
      </c>
      <c r="AP10" s="18">
        <f t="shared" si="4"/>
        <v>59158</v>
      </c>
      <c r="AQ10" s="18">
        <f t="shared" si="4"/>
        <v>59523</v>
      </c>
      <c r="AR10" s="18">
        <f t="shared" si="4"/>
        <v>59888</v>
      </c>
      <c r="AS10" s="18">
        <f t="shared" si="4"/>
        <v>60254</v>
      </c>
      <c r="AT10" s="18">
        <f t="shared" si="4"/>
        <v>60619</v>
      </c>
      <c r="AU10" s="18">
        <f t="shared" si="4"/>
        <v>60984</v>
      </c>
      <c r="AV10" s="18">
        <f>AV9+DATEDIF(DATE(YEAR(AV9),MONTH(AV9),DAY(AV9)),DATE(YEAR(AV9)+1,MONTH(AV9),DAY(AV9)),"d")-1</f>
        <v>61349</v>
      </c>
      <c r="AW10" s="18">
        <f>AW9+DATEDIF(DATE(YEAR(AW9),MONTH(AW9),DAY(AW9)),DATE(YEAR(AW9)+1,MONTH(AW9),DAY(AW9)),"d")-1</f>
        <v>61715</v>
      </c>
      <c r="AX10" s="18">
        <f>AX9+DATEDIF(DATE(YEAR(AX9),MONTH(AX9),DAY(AX9)),DATE(YEAR(AX9)+1,MONTH(AX9),DAY(AX9)),"d")-1</f>
        <v>62080</v>
      </c>
      <c r="AY10" s="18">
        <f>AY9+DATEDIF(DATE(YEAR(AY9),MONTH(AY9),DAY(AY9)),DATE(YEAR(AY9)+1,MONTH(AY9),DAY(AY9)),"d")-1</f>
        <v>62445</v>
      </c>
      <c r="AZ10" s="18">
        <f>AZ9+DATEDIF(DATE(YEAR(AZ9),MONTH(AZ9),DAY(AZ9)),DATE(YEAR(AZ9)+1,MONTH(AZ9),DAY(AZ9)),"d")-1</f>
        <v>62810</v>
      </c>
      <c r="BA10" s="18">
        <f t="shared" ref="BA10:CX10" si="5">BA9+DATEDIF(DATE(YEAR(BA9),MONTH(BA9),DAY(BA9)),DATE(YEAR(BA9)+1,MONTH(BA9),DAY(BA9)),"d")-1</f>
        <v>63176</v>
      </c>
      <c r="BB10" s="18">
        <f t="shared" si="5"/>
        <v>63541</v>
      </c>
      <c r="BC10" s="18">
        <f t="shared" si="5"/>
        <v>63906</v>
      </c>
      <c r="BD10" s="18">
        <f t="shared" si="5"/>
        <v>64271</v>
      </c>
      <c r="BE10" s="18">
        <f t="shared" si="5"/>
        <v>64637</v>
      </c>
      <c r="BF10" s="18">
        <f t="shared" si="5"/>
        <v>65002</v>
      </c>
      <c r="BG10" s="18">
        <f t="shared" si="5"/>
        <v>65367</v>
      </c>
      <c r="BH10" s="18">
        <f t="shared" si="5"/>
        <v>65732</v>
      </c>
      <c r="BI10" s="18">
        <f t="shared" si="5"/>
        <v>66098</v>
      </c>
      <c r="BJ10" s="18">
        <f t="shared" si="5"/>
        <v>66463</v>
      </c>
      <c r="BK10" s="18">
        <f t="shared" si="5"/>
        <v>66828</v>
      </c>
      <c r="BL10" s="18">
        <f t="shared" si="5"/>
        <v>67193</v>
      </c>
      <c r="BM10" s="18">
        <f t="shared" si="5"/>
        <v>67559</v>
      </c>
      <c r="BN10" s="18">
        <f t="shared" si="5"/>
        <v>67924</v>
      </c>
      <c r="BO10" s="18">
        <f t="shared" si="5"/>
        <v>68289</v>
      </c>
      <c r="BP10" s="18">
        <f t="shared" si="5"/>
        <v>68654</v>
      </c>
      <c r="BQ10" s="18">
        <f t="shared" si="5"/>
        <v>69020</v>
      </c>
      <c r="BR10" s="18">
        <f t="shared" si="5"/>
        <v>69385</v>
      </c>
      <c r="BS10" s="18">
        <f t="shared" si="5"/>
        <v>69750</v>
      </c>
      <c r="BT10" s="18">
        <f t="shared" si="5"/>
        <v>70115</v>
      </c>
      <c r="BU10" s="18">
        <f t="shared" si="5"/>
        <v>70481</v>
      </c>
      <c r="BV10" s="18">
        <f t="shared" si="5"/>
        <v>70846</v>
      </c>
      <c r="BW10" s="18">
        <f t="shared" si="5"/>
        <v>71211</v>
      </c>
      <c r="BX10" s="18">
        <f t="shared" si="5"/>
        <v>71576</v>
      </c>
      <c r="BY10" s="18">
        <f t="shared" si="5"/>
        <v>71942</v>
      </c>
      <c r="BZ10" s="18">
        <f t="shared" si="5"/>
        <v>72307</v>
      </c>
      <c r="CA10" s="18">
        <f t="shared" si="5"/>
        <v>72672</v>
      </c>
      <c r="CB10" s="18">
        <f t="shared" si="5"/>
        <v>73037</v>
      </c>
      <c r="CC10" s="18">
        <f t="shared" si="5"/>
        <v>73402</v>
      </c>
      <c r="CD10" s="18">
        <f t="shared" si="5"/>
        <v>73767</v>
      </c>
      <c r="CE10" s="18">
        <f t="shared" si="5"/>
        <v>74132</v>
      </c>
      <c r="CF10" s="18">
        <f t="shared" si="5"/>
        <v>74497</v>
      </c>
      <c r="CG10" s="18">
        <f t="shared" si="5"/>
        <v>74863</v>
      </c>
      <c r="CH10" s="18">
        <f t="shared" si="5"/>
        <v>75228</v>
      </c>
      <c r="CI10" s="18">
        <f t="shared" si="5"/>
        <v>75593</v>
      </c>
      <c r="CJ10" s="18">
        <f t="shared" si="5"/>
        <v>75958</v>
      </c>
      <c r="CK10" s="18">
        <f t="shared" si="5"/>
        <v>76324</v>
      </c>
      <c r="CL10" s="18">
        <f t="shared" si="5"/>
        <v>76689</v>
      </c>
      <c r="CM10" s="18">
        <f t="shared" si="5"/>
        <v>77054</v>
      </c>
      <c r="CN10" s="18">
        <f t="shared" si="5"/>
        <v>77419</v>
      </c>
      <c r="CO10" s="18">
        <f t="shared" si="5"/>
        <v>77785</v>
      </c>
      <c r="CP10" s="18">
        <f t="shared" si="5"/>
        <v>78150</v>
      </c>
      <c r="CQ10" s="18">
        <f t="shared" si="5"/>
        <v>78515</v>
      </c>
      <c r="CR10" s="18">
        <f t="shared" si="5"/>
        <v>78880</v>
      </c>
      <c r="CS10" s="18">
        <f t="shared" si="5"/>
        <v>79246</v>
      </c>
      <c r="CT10" s="18">
        <f t="shared" si="5"/>
        <v>79611</v>
      </c>
      <c r="CU10" s="18">
        <f t="shared" si="5"/>
        <v>79976</v>
      </c>
      <c r="CV10" s="18">
        <f t="shared" si="5"/>
        <v>80341</v>
      </c>
      <c r="CW10" s="18">
        <f t="shared" si="5"/>
        <v>80707</v>
      </c>
      <c r="CX10" s="18">
        <f t="shared" si="5"/>
        <v>81072</v>
      </c>
      <c r="CY10" s="20"/>
      <c r="CZ10" s="129" t="s">
        <v>26</v>
      </c>
      <c r="DA10" s="9"/>
      <c r="DB10" s="9"/>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row>
    <row r="11" spans="1:231" s="5" customFormat="1" ht="31.5" customHeight="1" x14ac:dyDescent="0.2">
      <c r="A11" s="16" t="s">
        <v>27</v>
      </c>
      <c r="B11" s="21"/>
      <c r="C11" s="13">
        <v>44866</v>
      </c>
      <c r="D11" s="13">
        <v>45253</v>
      </c>
      <c r="E11" s="13">
        <v>45619</v>
      </c>
      <c r="F11" s="13">
        <v>45984</v>
      </c>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22"/>
      <c r="CZ11" s="127" t="s">
        <v>28</v>
      </c>
      <c r="DA11" s="9"/>
      <c r="DB11" s="9"/>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row>
    <row r="12" spans="1:231" s="5" customFormat="1" ht="49.5" customHeight="1" x14ac:dyDescent="0.2">
      <c r="A12" s="135" t="s">
        <v>29</v>
      </c>
      <c r="B12" s="136">
        <v>8064223</v>
      </c>
      <c r="C12" s="213"/>
      <c r="D12" s="213"/>
      <c r="E12" s="213"/>
      <c r="F12" s="213"/>
      <c r="G12" s="213"/>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5"/>
      <c r="CZ12" s="26" t="s">
        <v>30</v>
      </c>
      <c r="DA12" s="27" t="s">
        <v>31</v>
      </c>
      <c r="DB12" s="24"/>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row>
    <row r="13" spans="1:231" s="34" customFormat="1" ht="51.75" customHeight="1" x14ac:dyDescent="0.25">
      <c r="A13" s="28" t="s">
        <v>32</v>
      </c>
      <c r="B13" s="29"/>
      <c r="C13" s="316">
        <v>8358707</v>
      </c>
      <c r="D13" s="316">
        <v>8670520</v>
      </c>
      <c r="E13" s="316">
        <v>8897146</v>
      </c>
      <c r="F13" s="234">
        <v>9098251</v>
      </c>
      <c r="G13" s="234"/>
      <c r="H13" s="234"/>
      <c r="I13" s="234"/>
      <c r="J13" s="234"/>
      <c r="K13" s="234"/>
      <c r="L13" s="234"/>
      <c r="M13" s="234"/>
      <c r="N13" s="234"/>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26" t="s">
        <v>33</v>
      </c>
      <c r="DA13" s="31">
        <v>5.0999999999999996</v>
      </c>
      <c r="DB13" s="32" t="s">
        <v>34</v>
      </c>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row>
    <row r="14" spans="1:231" s="5" customFormat="1" ht="31.5" customHeight="1" x14ac:dyDescent="0.2">
      <c r="A14" s="23" t="s">
        <v>35</v>
      </c>
      <c r="B14" s="35">
        <v>4.3799999999999999E-2</v>
      </c>
      <c r="C14" s="317">
        <v>3.4500000000000003E-2</v>
      </c>
      <c r="D14" s="317">
        <v>3.4299999999999997E-2</v>
      </c>
      <c r="E14" s="317">
        <v>3.39E-2</v>
      </c>
      <c r="F14" s="36">
        <v>3.3500000000000002E-2</v>
      </c>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7"/>
      <c r="CZ14" s="26" t="s">
        <v>36</v>
      </c>
      <c r="DA14" s="31" t="s">
        <v>37</v>
      </c>
      <c r="DB14" s="32" t="s">
        <v>38</v>
      </c>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row>
    <row r="15" spans="1:231" s="41" customFormat="1" ht="32.25" customHeight="1" x14ac:dyDescent="0.2">
      <c r="A15" s="38" t="s">
        <v>39</v>
      </c>
      <c r="B15" s="35"/>
      <c r="C15" s="212">
        <f>IF(C14&lt;=(VLOOKUP('Hoja De Calculo'!$B$5,TSE!$A$1:$B$17,2,TRUE)),0,IF(AND(20%&gt;=C14,C14&gt;(VLOOKUP('Hoja De Calculo'!$B$5,TSE!$A$1:$B$17,2,TRUE))),(C14-(VLOOKUP('Hoja De Calculo'!$B$5,TSE!$A$1:$B$17,2,TRUE))),IF(C14&gt;20%,100%,0)))</f>
        <v>0</v>
      </c>
      <c r="D15" s="212">
        <f>IF(D14&lt;=(VLOOKUP('Hoja De Calculo'!$B$5,TSE!$A$1:$B$17,2,TRUE)),0,IF(AND(20%&gt;=D14,D14&gt;(VLOOKUP('Hoja De Calculo'!$B$5,TSE!$A$1:$B$17,2,TRUE))),(D14-(VLOOKUP('Hoja De Calculo'!$B$5,TSE!$A$1:$B$17,2,TRUE))),IF(D14&gt;20%,100%,0)))</f>
        <v>0</v>
      </c>
      <c r="E15" s="212">
        <f>IF(E14&lt;=(VLOOKUP('Hoja De Calculo'!$B$5,TSE!$A$1:$B$17,2,TRUE)),0,IF(AND(20%&gt;=E14,E14&gt;(VLOOKUP('Hoja De Calculo'!$B$5,TSE!$A$1:$B$17,2,TRUE))),(E14-(VLOOKUP('Hoja De Calculo'!$B$5,TSE!$A$1:$B$17,2,TRUE))),IF(E14&gt;20%,100%,0)))</f>
        <v>0</v>
      </c>
      <c r="F15" s="212">
        <f>IF(F14&lt;=(VLOOKUP('Hoja De Calculo'!$B$5,TSE!$A$1:$B$17,2,TRUE)),0,IF(AND(20%&gt;=F14,F14&gt;(VLOOKUP('Hoja De Calculo'!$B$5,TSE!$A$1:$B$17,2,TRUE))),(F14-(VLOOKUP('Hoja De Calculo'!$B$5,TSE!$A$1:$B$17,2,TRUE))),IF(F14&gt;20%,100%,0)))</f>
        <v>0</v>
      </c>
      <c r="G15" s="212">
        <f>IF(G14&lt;=(VLOOKUP('Hoja De Calculo'!$B$5,TSE!$A$1:$B$17,2,TRUE)),0,IF(AND(20%&gt;=G14,G14&gt;(VLOOKUP('Hoja De Calculo'!$B$5,TSE!$A$1:$B$17,2,TRUE))),(G14-(VLOOKUP('Hoja De Calculo'!$B$5,TSE!$A$1:$B$17,2,TRUE))),IF(G14&gt;20%,100%,0)))</f>
        <v>0</v>
      </c>
      <c r="H15" s="212">
        <f>IF(H14&lt;=(VLOOKUP('Hoja De Calculo'!$B$5,TSE!$A$1:$B$17,2,TRUE)),0,IF(AND(20%&gt;=H14,H14&gt;(VLOOKUP('Hoja De Calculo'!$B$5,TSE!$A$1:$B$17,2,TRUE))),(H14-(VLOOKUP('Hoja De Calculo'!$B$5,TSE!$A$1:$B$17,2,TRUE))),IF(H14&gt;20%,100%,0)))</f>
        <v>0</v>
      </c>
      <c r="I15" s="212">
        <f>IF(I14&lt;=(VLOOKUP('Hoja De Calculo'!$B$5,TSE!$A$1:$B$17,2,TRUE)),0,IF(AND(20%&gt;=I14,I14&gt;(VLOOKUP('Hoja De Calculo'!$B$5,TSE!$A$1:$B$17,2,TRUE))),(I14-(VLOOKUP('Hoja De Calculo'!$B$5,TSE!$A$1:$B$17,2,TRUE))),IF(I14&gt;20%,100%,0)))</f>
        <v>0</v>
      </c>
      <c r="J15" s="212">
        <f>IF(J14&lt;=(VLOOKUP('Hoja De Calculo'!$B$5,TSE!$A$1:$B$17,2,TRUE)),0,IF(AND(20%&gt;=J14,J14&gt;(VLOOKUP('Hoja De Calculo'!$B$5,TSE!$A$1:$B$17,2,TRUE))),(J14-(VLOOKUP('Hoja De Calculo'!$B$5,TSE!$A$1:$B$17,2,TRUE))),IF(J14&gt;20%,100%,0)))</f>
        <v>0</v>
      </c>
      <c r="K15" s="212">
        <f>IF(K14&lt;=(VLOOKUP('Hoja De Calculo'!$B$5,TSE!$A$1:$B$17,2,TRUE)),0,IF(AND(20%&gt;=K14,K14&gt;(VLOOKUP('Hoja De Calculo'!$B$5,TSE!$A$1:$B$17,2,TRUE))),(K14-(VLOOKUP('Hoja De Calculo'!$B$5,TSE!$A$1:$B$17,2,TRUE))),IF(K14&gt;20%,100%,0)))</f>
        <v>0</v>
      </c>
      <c r="L15" s="212">
        <f>IF(L14&lt;=(VLOOKUP('Hoja De Calculo'!$B$5,TSE!$A$1:$B$17,2,TRUE)),0,IF(AND(20%&gt;=L14,L14&gt;(VLOOKUP('Hoja De Calculo'!$B$5,TSE!$A$1:$B$17,2,TRUE))),(L14-(VLOOKUP('Hoja De Calculo'!$B$5,TSE!$A$1:$B$17,2,TRUE))),IF(L14&gt;20%,100%,0)))</f>
        <v>0</v>
      </c>
      <c r="M15" s="212">
        <f>IF(M14&lt;=(VLOOKUP('Hoja De Calculo'!$B$5,TSE!$A$1:$B$17,2,TRUE)),0,IF(AND(20%&gt;=M14,M14&gt;(VLOOKUP('Hoja De Calculo'!$B$5,TSE!$A$1:$B$17,2,TRUE))),(M14-(VLOOKUP('Hoja De Calculo'!$B$5,TSE!$A$1:$B$17,2,TRUE))),IF(M14&gt;20%,100%,0)))</f>
        <v>0</v>
      </c>
      <c r="N15" s="212">
        <f>IF(N14&lt;=(VLOOKUP('Hoja De Calculo'!$B$5,TSE!$A$1:$B$17,2,TRUE)),0,IF(AND(20%&gt;=N14,N14&gt;(VLOOKUP('Hoja De Calculo'!$B$5,TSE!$A$1:$B$17,2,TRUE))),(N14-(VLOOKUP('Hoja De Calculo'!$B$5,TSE!$A$1:$B$17,2,TRUE))),IF(N14&gt;20%,100%,0)))</f>
        <v>0</v>
      </c>
      <c r="O15" s="212">
        <f>IF(O14&lt;=(VLOOKUP('Hoja De Calculo'!$B$5,TSE!$A$1:$B$17,2,TRUE)),0,IF(AND(20%&gt;=O14,O14&gt;(VLOOKUP('Hoja De Calculo'!$B$5,TSE!$A$1:$B$17,2,TRUE))),(O14-(VLOOKUP('Hoja De Calculo'!$B$5,TSE!$A$1:$B$17,2,TRUE))),IF(O14&gt;20%,100%,0)))</f>
        <v>0</v>
      </c>
      <c r="P15" s="212">
        <f>IF(P14&lt;=(VLOOKUP('Hoja De Calculo'!$B$5,TSE!$A$1:$B$17,2,TRUE)),0,IF(AND(20%&gt;=P14,P14&gt;(VLOOKUP('Hoja De Calculo'!$B$5,TSE!$A$1:$B$17,2,TRUE))),(P14-(VLOOKUP('Hoja De Calculo'!$B$5,TSE!$A$1:$B$17,2,TRUE))),IF(P14&gt;20%,100%,0)))</f>
        <v>0</v>
      </c>
      <c r="Q15" s="212">
        <f>IF(Q14&lt;=(VLOOKUP('Hoja De Calculo'!$B$5,TSE!$A$1:$B$17,2,TRUE)),0,IF(AND(20%&gt;=Q14,Q14&gt;(VLOOKUP('Hoja De Calculo'!$B$5,TSE!$A$1:$B$17,2,TRUE))),(Q14-(VLOOKUP('Hoja De Calculo'!$B$5,TSE!$A$1:$B$17,2,TRUE))),IF(Q14&gt;20%,100%,0)))</f>
        <v>0</v>
      </c>
      <c r="R15" s="212">
        <f>IF(R14&lt;=(VLOOKUP('Hoja De Calculo'!$B$5,TSE!$A$1:$B$17,2,TRUE)),0,IF(AND(20%&gt;=R14,R14&gt;(VLOOKUP('Hoja De Calculo'!$B$5,TSE!$A$1:$B$17,2,TRUE))),(R14-(VLOOKUP('Hoja De Calculo'!$B$5,TSE!$A$1:$B$17,2,TRUE))),IF(R14&gt;20%,100%,0)))</f>
        <v>0</v>
      </c>
      <c r="S15" s="212">
        <f>IF(S14&lt;=(VLOOKUP('Hoja De Calculo'!$B$5,TSE!$A$1:$B$17,2,TRUE)),0,IF(AND(20%&gt;=S14,S14&gt;(VLOOKUP('Hoja De Calculo'!$B$5,TSE!$A$1:$B$17,2,TRUE))),(S14-(VLOOKUP('Hoja De Calculo'!$B$5,TSE!$A$1:$B$17,2,TRUE))),IF(S14&gt;20%,100%,0)))</f>
        <v>0</v>
      </c>
      <c r="T15" s="212">
        <f>IF(T14&lt;=(VLOOKUP('Hoja De Calculo'!$B$5,TSE!$A$1:$B$17,2,TRUE)),0,IF(AND(20%&gt;=T14,T14&gt;(VLOOKUP('Hoja De Calculo'!$B$5,TSE!$A$1:$B$17,2,TRUE))),(T14-(VLOOKUP('Hoja De Calculo'!$B$5,TSE!$A$1:$B$17,2,TRUE))),IF(T14&gt;20%,100%,0)))</f>
        <v>0</v>
      </c>
      <c r="U15" s="212">
        <f>IF(U14&lt;=(VLOOKUP('Hoja De Calculo'!$B$5,TSE!$A$1:$B$17,2,TRUE)),0,IF(AND(20%&gt;=U14,U14&gt;(VLOOKUP('Hoja De Calculo'!$B$5,TSE!$A$1:$B$17,2,TRUE))),(U14-(VLOOKUP('Hoja De Calculo'!$B$5,TSE!$A$1:$B$17,2,TRUE))),IF(U14&gt;20%,100%,0)))</f>
        <v>0</v>
      </c>
      <c r="V15" s="212">
        <f>IF(V14&lt;=(VLOOKUP('Hoja De Calculo'!$B$5,TSE!$A$1:$B$17,2,TRUE)),0,IF(AND(20%&gt;=V14,V14&gt;(VLOOKUP('Hoja De Calculo'!$B$5,TSE!$A$1:$B$17,2,TRUE))),(V14-(VLOOKUP('Hoja De Calculo'!$B$5,TSE!$A$1:$B$17,2,TRUE))),IF(V14&gt;20%,100%,0)))</f>
        <v>0</v>
      </c>
      <c r="W15" s="212">
        <f>IF(W14&lt;=(VLOOKUP('Hoja De Calculo'!$B$5,TSE!$A$1:$B$17,2,TRUE)),0,IF(AND(20%&gt;=W14,W14&gt;(VLOOKUP('Hoja De Calculo'!$B$5,TSE!$A$1:$B$17,2,TRUE))),(W14-(VLOOKUP('Hoja De Calculo'!$B$5,TSE!$A$1:$B$17,2,TRUE))),IF(W14&gt;20%,100%,0)))</f>
        <v>0</v>
      </c>
      <c r="X15" s="212">
        <f>IF(X14&lt;=(VLOOKUP('Hoja De Calculo'!$B$5,TSE!$A$1:$B$17,2,TRUE)),0,IF(AND(20%&gt;=X14,X14&gt;(VLOOKUP('Hoja De Calculo'!$B$5,TSE!$A$1:$B$17,2,TRUE))),(X14-(VLOOKUP('Hoja De Calculo'!$B$5,TSE!$A$1:$B$17,2,TRUE))),IF(X14&gt;20%,100%,0)))</f>
        <v>0</v>
      </c>
      <c r="Y15" s="212">
        <f>IF(Y14&lt;=(VLOOKUP('Hoja De Calculo'!$B$5,TSE!$A$1:$B$17,2,TRUE)),0,IF(AND(20%&gt;=Y14,Y14&gt;(VLOOKUP('Hoja De Calculo'!$B$5,TSE!$A$1:$B$17,2,TRUE))),(Y14-(VLOOKUP('Hoja De Calculo'!$B$5,TSE!$A$1:$B$17,2,TRUE))),IF(Y14&gt;20%,100%,0)))</f>
        <v>0</v>
      </c>
      <c r="Z15" s="212">
        <f>IF(Z14&lt;=(VLOOKUP('Hoja De Calculo'!$B$5,TSE!$A$1:$B$17,2,TRUE)),0,IF(AND(20%&gt;=Z14,Z14&gt;(VLOOKUP('Hoja De Calculo'!$B$5,TSE!$A$1:$B$17,2,TRUE))),(Z14-(VLOOKUP('Hoja De Calculo'!$B$5,TSE!$A$1:$B$17,2,TRUE))),IF(Z14&gt;20%,100%,0)))</f>
        <v>0</v>
      </c>
      <c r="AA15" s="212">
        <f>IF(AA14&lt;=(VLOOKUP('Hoja De Calculo'!$B$5,TSE!$A$1:$B$17,2,TRUE)),0,IF(AND(20%&gt;=AA14,AA14&gt;(VLOOKUP('Hoja De Calculo'!$B$5,TSE!$A$1:$B$17,2,TRUE))),(AA14-(VLOOKUP('Hoja De Calculo'!$B$5,TSE!$A$1:$B$17,2,TRUE))),IF(AA14&gt;20%,100%,0)))</f>
        <v>0</v>
      </c>
      <c r="AB15" s="212">
        <f>IF(AB14&lt;=(VLOOKUP('Hoja De Calculo'!$B$5,TSE!$A$1:$B$17,2,TRUE)),0,IF(AND(20%&gt;=AB14,AB14&gt;(VLOOKUP('Hoja De Calculo'!$B$5,TSE!$A$1:$B$17,2,TRUE))),(AB14-(VLOOKUP('Hoja De Calculo'!$B$5,TSE!$A$1:$B$17,2,TRUE))),IF(AB14&gt;20%,100%,0)))</f>
        <v>0</v>
      </c>
      <c r="AC15" s="212">
        <f>IF(AC14&lt;=(VLOOKUP('Hoja De Calculo'!$B$5,TSE!$A$1:$B$17,2,TRUE)),0,IF(AND(20%&gt;=AC14,AC14&gt;(VLOOKUP('Hoja De Calculo'!$B$5,TSE!$A$1:$B$17,2,TRUE))),(AC14-(VLOOKUP('Hoja De Calculo'!$B$5,TSE!$A$1:$B$17,2,TRUE))),IF(AC14&gt;20%,100%,0)))</f>
        <v>0</v>
      </c>
      <c r="AD15" s="212">
        <f>IF(AD14&lt;=(VLOOKUP('Hoja De Calculo'!$B$5,TSE!$A$1:$B$17,2,TRUE)),0,IF(AND(20%&gt;=AD14,AD14&gt;(VLOOKUP('Hoja De Calculo'!$B$5,TSE!$A$1:$B$17,2,TRUE))),(AD14-(VLOOKUP('Hoja De Calculo'!$B$5,TSE!$A$1:$B$17,2,TRUE))),IF(AD14&gt;20%,100%,0)))</f>
        <v>0</v>
      </c>
      <c r="AE15" s="212">
        <f>IF(AE14&lt;=(VLOOKUP('Hoja De Calculo'!$B$5,TSE!$A$1:$B$17,2,TRUE)),0,IF(AND(20%&gt;=AE14,AE14&gt;(VLOOKUP('Hoja De Calculo'!$B$5,TSE!$A$1:$B$17,2,TRUE))),(AE14-(VLOOKUP('Hoja De Calculo'!$B$5,TSE!$A$1:$B$17,2,TRUE))),IF(AE14&gt;20%,100%,0)))</f>
        <v>0</v>
      </c>
      <c r="AF15" s="212">
        <f>IF(AF14&lt;=(VLOOKUP('Hoja De Calculo'!$B$5,TSE!$A$1:$B$17,2,TRUE)),0,IF(AND(20%&gt;=AF14,AF14&gt;(VLOOKUP('Hoja De Calculo'!$B$5,TSE!$A$1:$B$17,2,TRUE))),(AF14-(VLOOKUP('Hoja De Calculo'!$B$5,TSE!$A$1:$B$17,2,TRUE))),IF(AF14&gt;20%,100%,0)))</f>
        <v>0</v>
      </c>
      <c r="AG15" s="212">
        <f>IF(AG14&lt;=(VLOOKUP('Hoja De Calculo'!$B$5,TSE!$A$1:$B$17,2,TRUE)),0,IF(AND(20%&gt;=AG14,AG14&gt;(VLOOKUP('Hoja De Calculo'!$B$5,TSE!$A$1:$B$17,2,TRUE))),(AG14-(VLOOKUP('Hoja De Calculo'!$B$5,TSE!$A$1:$B$17,2,TRUE))),IF(AG14&gt;20%,100%,0)))</f>
        <v>0</v>
      </c>
      <c r="AH15" s="212">
        <f>IF(AH14&lt;=(VLOOKUP('Hoja De Calculo'!$B$5,TSE!$A$1:$B$17,2,TRUE)),0,IF(AND(20%&gt;=AH14,AH14&gt;(VLOOKUP('Hoja De Calculo'!$B$5,TSE!$A$1:$B$17,2,TRUE))),(AH14-(VLOOKUP('Hoja De Calculo'!$B$5,TSE!$A$1:$B$17,2,TRUE))),IF(AH14&gt;20%,100%,0)))</f>
        <v>0</v>
      </c>
      <c r="AI15" s="212">
        <f>IF(AI14&lt;=(VLOOKUP('Hoja De Calculo'!$B$5,TSE!$A$1:$B$17,2,TRUE)),0,IF(AND(20%&gt;=AI14,AI14&gt;(VLOOKUP('Hoja De Calculo'!$B$5,TSE!$A$1:$B$17,2,TRUE))),(AI14-(VLOOKUP('Hoja De Calculo'!$B$5,TSE!$A$1:$B$17,2,TRUE))),IF(AI14&gt;20%,100%,0)))</f>
        <v>0</v>
      </c>
      <c r="AJ15" s="212">
        <f>IF(AJ14&lt;=(VLOOKUP('Hoja De Calculo'!$B$5,TSE!$A$1:$B$17,2,TRUE)),0,IF(AND(20%&gt;=AJ14,AJ14&gt;(VLOOKUP('Hoja De Calculo'!$B$5,TSE!$A$1:$B$17,2,TRUE))),(AJ14-(VLOOKUP('Hoja De Calculo'!$B$5,TSE!$A$1:$B$17,2,TRUE))),IF(AJ14&gt;20%,100%,0)))</f>
        <v>0</v>
      </c>
      <c r="AK15" s="212">
        <f>IF(AK14&lt;=(VLOOKUP('Hoja De Calculo'!$B$5,TSE!$A$1:$B$17,2,TRUE)),0,IF(AND(20%&gt;=AK14,AK14&gt;(VLOOKUP('Hoja De Calculo'!$B$5,TSE!$A$1:$B$17,2,TRUE))),(AK14-(VLOOKUP('Hoja De Calculo'!$B$5,TSE!$A$1:$B$17,2,TRUE))),IF(AK14&gt;20%,100%,0)))</f>
        <v>0</v>
      </c>
      <c r="AL15" s="212">
        <f>IF(AL14&lt;=(VLOOKUP('Hoja De Calculo'!$B$5,TSE!$A$1:$B$17,2,TRUE)),0,IF(AND(20%&gt;=AL14,AL14&gt;(VLOOKUP('Hoja De Calculo'!$B$5,TSE!$A$1:$B$17,2,TRUE))),(AL14-(VLOOKUP('Hoja De Calculo'!$B$5,TSE!$A$1:$B$17,2,TRUE))),IF(AL14&gt;20%,100%,0)))</f>
        <v>0</v>
      </c>
      <c r="AM15" s="212">
        <f>IF(AM14&lt;=(VLOOKUP('Hoja De Calculo'!$B$5,TSE!$A$1:$B$17,2,TRUE)),0,IF(AND(20%&gt;=AM14,AM14&gt;(VLOOKUP('Hoja De Calculo'!$B$5,TSE!$A$1:$B$17,2,TRUE))),(AM14-(VLOOKUP('Hoja De Calculo'!$B$5,TSE!$A$1:$B$17,2,TRUE))),IF(AM14&gt;20%,100%,0)))</f>
        <v>0</v>
      </c>
      <c r="AN15" s="212">
        <f>IF(AN14&lt;=(VLOOKUP('Hoja De Calculo'!$B$5,TSE!$A$1:$B$17,2,TRUE)),0,IF(AND(20%&gt;=AN14,AN14&gt;(VLOOKUP('Hoja De Calculo'!$B$5,TSE!$A$1:$B$17,2,TRUE))),(AN14-(VLOOKUP('Hoja De Calculo'!$B$5,TSE!$A$1:$B$17,2,TRUE))),IF(AN14&gt;20%,100%,0)))</f>
        <v>0</v>
      </c>
      <c r="AO15" s="212">
        <f>IF(AO14&lt;=(VLOOKUP('Hoja De Calculo'!$B$5,TSE!$A$1:$B$17,2,TRUE)),0,IF(AND(20%&gt;=AO14,AO14&gt;(VLOOKUP('Hoja De Calculo'!$B$5,TSE!$A$1:$B$17,2,TRUE))),(AO14-(VLOOKUP('Hoja De Calculo'!$B$5,TSE!$A$1:$B$17,2,TRUE))),IF(AO14&gt;20%,100%,0)))</f>
        <v>0</v>
      </c>
      <c r="AP15" s="212">
        <f>IF(AP14&lt;=(VLOOKUP('Hoja De Calculo'!$B$5,TSE!$A$1:$B$17,2,TRUE)),0,IF(AND(20%&gt;=AP14,AP14&gt;(VLOOKUP('Hoja De Calculo'!$B$5,TSE!$A$1:$B$17,2,TRUE))),(AP14-(VLOOKUP('Hoja De Calculo'!$B$5,TSE!$A$1:$B$17,2,TRUE))),IF(AP14&gt;20%,100%,0)))</f>
        <v>0</v>
      </c>
      <c r="AQ15" s="212">
        <f>IF(AQ14&lt;=(VLOOKUP('Hoja De Calculo'!$B$5,TSE!$A$1:$B$17,2,TRUE)),0,IF(AND(20%&gt;=AQ14,AQ14&gt;(VLOOKUP('Hoja De Calculo'!$B$5,TSE!$A$1:$B$17,2,TRUE))),(AQ14-(VLOOKUP('Hoja De Calculo'!$B$5,TSE!$A$1:$B$17,2,TRUE))),IF(AQ14&gt;20%,100%,0)))</f>
        <v>0</v>
      </c>
      <c r="AR15" s="212">
        <f>IF(AR14&lt;=(VLOOKUP('Hoja De Calculo'!$B$5,TSE!$A$1:$B$17,2,TRUE)),0,IF(AND(20%&gt;=AR14,AR14&gt;(VLOOKUP('Hoja De Calculo'!$B$5,TSE!$A$1:$B$17,2,TRUE))),(AR14-(VLOOKUP('Hoja De Calculo'!$B$5,TSE!$A$1:$B$17,2,TRUE))),IF(AR14&gt;20%,100%,0)))</f>
        <v>0</v>
      </c>
      <c r="AS15" s="212">
        <f>IF(AS14&lt;=(VLOOKUP('Hoja De Calculo'!$B$5,TSE!$A$1:$B$17,2,TRUE)),0,IF(AND(20%&gt;=AS14,AS14&gt;(VLOOKUP('Hoja De Calculo'!$B$5,TSE!$A$1:$B$17,2,TRUE))),(AS14-(VLOOKUP('Hoja De Calculo'!$B$5,TSE!$A$1:$B$17,2,TRUE))),IF(AS14&gt;20%,100%,0)))</f>
        <v>0</v>
      </c>
      <c r="AT15" s="212">
        <f>IF(AT14&lt;=(VLOOKUP('Hoja De Calculo'!$B$5,TSE!$A$1:$B$17,2,TRUE)),0,IF(AND(20%&gt;=AT14,AT14&gt;(VLOOKUP('Hoja De Calculo'!$B$5,TSE!$A$1:$B$17,2,TRUE))),(AT14-(VLOOKUP('Hoja De Calculo'!$B$5,TSE!$A$1:$B$17,2,TRUE))),IF(AT14&gt;20%,100%,0)))</f>
        <v>0</v>
      </c>
      <c r="AU15" s="212">
        <f>IF(AU14&lt;=(VLOOKUP('Hoja De Calculo'!$B$5,TSE!$A$1:$B$17,2,TRUE)),0,IF(AND(20%&gt;=AU14,AU14&gt;(VLOOKUP('Hoja De Calculo'!$B$5,TSE!$A$1:$B$17,2,TRUE))),(AU14-(VLOOKUP('Hoja De Calculo'!$B$5,TSE!$A$1:$B$17,2,TRUE))),IF(AU14&gt;20%,100%,0)))</f>
        <v>0</v>
      </c>
      <c r="AV15" s="212">
        <f>IF(AV14&lt;=(VLOOKUP('Hoja De Calculo'!$B$5,TSE!$A$1:$B$17,2,TRUE)),0,IF(AND(20%&gt;=AV14,AV14&gt;(VLOOKUP('Hoja De Calculo'!$B$5,TSE!$A$1:$B$17,2,TRUE))),(AV14-(VLOOKUP('Hoja De Calculo'!$B$5,TSE!$A$1:$B$17,2,TRUE))),IF(AV14&gt;20%,100%,0)))</f>
        <v>0</v>
      </c>
      <c r="AW15" s="212">
        <f>IF(AW14&lt;=(VLOOKUP('Hoja De Calculo'!$B$5,TSE!$A$1:$B$17,2,TRUE)),0,IF(AND(20%&gt;=AW14,AW14&gt;(VLOOKUP('Hoja De Calculo'!$B$5,TSE!$A$1:$B$17,2,TRUE))),(AW14-(VLOOKUP('Hoja De Calculo'!$B$5,TSE!$A$1:$B$17,2,TRUE))),IF(AW14&gt;20%,100%,0)))</f>
        <v>0</v>
      </c>
      <c r="AX15" s="212">
        <f>IF(AX14&lt;=(VLOOKUP('Hoja De Calculo'!$B$5,TSE!$A$1:$B$17,2,TRUE)),0,IF(AND(20%&gt;=AX14,AX14&gt;(VLOOKUP('Hoja De Calculo'!$B$5,TSE!$A$1:$B$17,2,TRUE))),(AX14-(VLOOKUP('Hoja De Calculo'!$B$5,TSE!$A$1:$B$17,2,TRUE))),IF(AX14&gt;20%,100%,0)))</f>
        <v>0</v>
      </c>
      <c r="AY15" s="212">
        <f>IF(AY14&lt;=(VLOOKUP('Hoja De Calculo'!$B$5,TSE!$A$1:$B$17,2,TRUE)),0,IF(AND(20%&gt;=AY14,AY14&gt;(VLOOKUP('Hoja De Calculo'!$B$5,TSE!$A$1:$B$17,2,TRUE))),(AY14-(VLOOKUP('Hoja De Calculo'!$B$5,TSE!$A$1:$B$17,2,TRUE))),IF(AY14&gt;20%,100%,0)))</f>
        <v>0</v>
      </c>
      <c r="AZ15" s="212">
        <f>IF(AZ14&lt;=(VLOOKUP('Hoja De Calculo'!$B$5,TSE!$A$1:$B$17,2,TRUE)),0,IF(AND(20%&gt;=AZ14,AZ14&gt;(VLOOKUP('Hoja De Calculo'!$B$5,TSE!$A$1:$B$17,2,TRUE))),(AZ14-(VLOOKUP('Hoja De Calculo'!$B$5,TSE!$A$1:$B$17,2,TRUE))),IF(AZ14&gt;20%,100%,0)))</f>
        <v>0</v>
      </c>
      <c r="BA15" s="212">
        <f>IF(BA14&lt;=(VLOOKUP('Hoja De Calculo'!$B$5,TSE!$A$1:$B$17,2,TRUE)),0,IF(AND(20%&gt;=BA14,BA14&gt;(VLOOKUP('Hoja De Calculo'!$B$5,TSE!$A$1:$B$17,2,TRUE))),(BA14-(VLOOKUP('Hoja De Calculo'!$B$5,TSE!$A$1:$B$17,2,TRUE))),IF(BA14&gt;20%,100%,0)))</f>
        <v>0</v>
      </c>
      <c r="BB15" s="212">
        <f>IF(BB14&lt;=(VLOOKUP('Hoja De Calculo'!$B$5,TSE!$A$1:$B$17,2,TRUE)),0,IF(AND(20%&gt;=BB14,BB14&gt;(VLOOKUP('Hoja De Calculo'!$B$5,TSE!$A$1:$B$17,2,TRUE))),(BB14-(VLOOKUP('Hoja De Calculo'!$B$5,TSE!$A$1:$B$17,2,TRUE))),IF(BB14&gt;20%,100%,0)))</f>
        <v>0</v>
      </c>
      <c r="BC15" s="212">
        <f>IF(BC14&lt;=(VLOOKUP('Hoja De Calculo'!$B$5,TSE!$A$1:$B$17,2,TRUE)),0,IF(AND(20%&gt;=BC14,BC14&gt;(VLOOKUP('Hoja De Calculo'!$B$5,TSE!$A$1:$B$17,2,TRUE))),(BC14-(VLOOKUP('Hoja De Calculo'!$B$5,TSE!$A$1:$B$17,2,TRUE))),IF(BC14&gt;20%,100%,0)))</f>
        <v>0</v>
      </c>
      <c r="BD15" s="212">
        <f>IF(BD14&lt;=(VLOOKUP('Hoja De Calculo'!$B$5,TSE!$A$1:$B$17,2,TRUE)),0,IF(AND(20%&gt;=BD14,BD14&gt;(VLOOKUP('Hoja De Calculo'!$B$5,TSE!$A$1:$B$17,2,TRUE))),(BD14-(VLOOKUP('Hoja De Calculo'!$B$5,TSE!$A$1:$B$17,2,TRUE))),IF(BD14&gt;20%,100%,0)))</f>
        <v>0</v>
      </c>
      <c r="BE15" s="212">
        <f>IF(BE14&lt;=(VLOOKUP('Hoja De Calculo'!$B$5,TSE!$A$1:$B$17,2,TRUE)),0,IF(AND(20%&gt;=BE14,BE14&gt;(VLOOKUP('Hoja De Calculo'!$B$5,TSE!$A$1:$B$17,2,TRUE))),(BE14-(VLOOKUP('Hoja De Calculo'!$B$5,TSE!$A$1:$B$17,2,TRUE))),IF(BE14&gt;20%,100%,0)))</f>
        <v>0</v>
      </c>
      <c r="BF15" s="212">
        <f>IF(BF14&lt;=(VLOOKUP('Hoja De Calculo'!$B$5,TSE!$A$1:$B$17,2,TRUE)),0,IF(AND(20%&gt;=BF14,BF14&gt;(VLOOKUP('Hoja De Calculo'!$B$5,TSE!$A$1:$B$17,2,TRUE))),(BF14-(VLOOKUP('Hoja De Calculo'!$B$5,TSE!$A$1:$B$17,2,TRUE))),IF(BF14&gt;20%,100%,0)))</f>
        <v>0</v>
      </c>
      <c r="BG15" s="212">
        <f>IF(BG14&lt;=(VLOOKUP('Hoja De Calculo'!$B$5,TSE!$A$1:$B$17,2,TRUE)),0,IF(AND(20%&gt;=BG14,BG14&gt;(VLOOKUP('Hoja De Calculo'!$B$5,TSE!$A$1:$B$17,2,TRUE))),(BG14-(VLOOKUP('Hoja De Calculo'!$B$5,TSE!$A$1:$B$17,2,TRUE))),IF(BG14&gt;20%,100%,0)))</f>
        <v>0</v>
      </c>
      <c r="BH15" s="212">
        <f>IF(BH14&lt;=(VLOOKUP('Hoja De Calculo'!$B$5,TSE!$A$1:$B$17,2,TRUE)),0,IF(AND(20%&gt;=BH14,BH14&gt;(VLOOKUP('Hoja De Calculo'!$B$5,TSE!$A$1:$B$17,2,TRUE))),(BH14-(VLOOKUP('Hoja De Calculo'!$B$5,TSE!$A$1:$B$17,2,TRUE))),IF(BH14&gt;20%,100%,0)))</f>
        <v>0</v>
      </c>
      <c r="BI15" s="212">
        <f>IF(BI14&lt;=(VLOOKUP('Hoja De Calculo'!$B$5,TSE!$A$1:$B$17,2,TRUE)),0,IF(AND(20%&gt;=BI14,BI14&gt;(VLOOKUP('Hoja De Calculo'!$B$5,TSE!$A$1:$B$17,2,TRUE))),(BI14-(VLOOKUP('Hoja De Calculo'!$B$5,TSE!$A$1:$B$17,2,TRUE))),IF(BI14&gt;20%,100%,0)))</f>
        <v>0</v>
      </c>
      <c r="BJ15" s="212">
        <f>IF(BJ14&lt;=(VLOOKUP('Hoja De Calculo'!$B$5,TSE!$A$1:$B$17,2,TRUE)),0,IF(AND(20%&gt;=BJ14,BJ14&gt;(VLOOKUP('Hoja De Calculo'!$B$5,TSE!$A$1:$B$17,2,TRUE))),(BJ14-(VLOOKUP('Hoja De Calculo'!$B$5,TSE!$A$1:$B$17,2,TRUE))),IF(BJ14&gt;20%,100%,0)))</f>
        <v>0</v>
      </c>
      <c r="BK15" s="212">
        <f>IF(BK14&lt;=(VLOOKUP('Hoja De Calculo'!$B$5,TSE!$A$1:$B$17,2,TRUE)),0,IF(AND(20%&gt;=BK14,BK14&gt;(VLOOKUP('Hoja De Calculo'!$B$5,TSE!$A$1:$B$17,2,TRUE))),(BK14-(VLOOKUP('Hoja De Calculo'!$B$5,TSE!$A$1:$B$17,2,TRUE))),IF(BK14&gt;20%,100%,0)))</f>
        <v>0</v>
      </c>
      <c r="BL15" s="212">
        <f>IF(BL14&lt;=(VLOOKUP('Hoja De Calculo'!$B$5,TSE!$A$1:$B$17,2,TRUE)),0,IF(AND(20%&gt;=BL14,BL14&gt;(VLOOKUP('Hoja De Calculo'!$B$5,TSE!$A$1:$B$17,2,TRUE))),(BL14-(VLOOKUP('Hoja De Calculo'!$B$5,TSE!$A$1:$B$17,2,TRUE))),IF(BL14&gt;20%,100%,0)))</f>
        <v>0</v>
      </c>
      <c r="BM15" s="212">
        <f>IF(BM14&lt;=(VLOOKUP('Hoja De Calculo'!$B$5,TSE!$A$1:$B$17,2,TRUE)),0,IF(AND(20%&gt;=BM14,BM14&gt;(VLOOKUP('Hoja De Calculo'!$B$5,TSE!$A$1:$B$17,2,TRUE))),(BM14-(VLOOKUP('Hoja De Calculo'!$B$5,TSE!$A$1:$B$17,2,TRUE))),IF(BM14&gt;20%,100%,0)))</f>
        <v>0</v>
      </c>
      <c r="BN15" s="212">
        <f>IF(BN14&lt;=(VLOOKUP('Hoja De Calculo'!$B$5,TSE!$A$1:$B$17,2,TRUE)),0,IF(AND(20%&gt;=BN14,BN14&gt;(VLOOKUP('Hoja De Calculo'!$B$5,TSE!$A$1:$B$17,2,TRUE))),(BN14-(VLOOKUP('Hoja De Calculo'!$B$5,TSE!$A$1:$B$17,2,TRUE))),IF(BN14&gt;20%,100%,0)))</f>
        <v>0</v>
      </c>
      <c r="BO15" s="212">
        <f>IF(BO14&lt;=(VLOOKUP('Hoja De Calculo'!$B$5,TSE!$A$1:$B$17,2,TRUE)),0,IF(AND(20%&gt;=BO14,BO14&gt;(VLOOKUP('Hoja De Calculo'!$B$5,TSE!$A$1:$B$17,2,TRUE))),(BO14-(VLOOKUP('Hoja De Calculo'!$B$5,TSE!$A$1:$B$17,2,TRUE))),IF(BO14&gt;20%,100%,0)))</f>
        <v>0</v>
      </c>
      <c r="BP15" s="212">
        <f>IF(BP14&lt;=(VLOOKUP('Hoja De Calculo'!$B$5,TSE!$A$1:$B$17,2,TRUE)),0,IF(AND(20%&gt;=BP14,BP14&gt;(VLOOKUP('Hoja De Calculo'!$B$5,TSE!$A$1:$B$17,2,TRUE))),(BP14-(VLOOKUP('Hoja De Calculo'!$B$5,TSE!$A$1:$B$17,2,TRUE))),IF(BP14&gt;20%,100%,0)))</f>
        <v>0</v>
      </c>
      <c r="BQ15" s="212">
        <f>IF(BQ14&lt;=(VLOOKUP('Hoja De Calculo'!$B$5,TSE!$A$1:$B$17,2,TRUE)),0,IF(AND(20%&gt;=BQ14,BQ14&gt;(VLOOKUP('Hoja De Calculo'!$B$5,TSE!$A$1:$B$17,2,TRUE))),(BQ14-(VLOOKUP('Hoja De Calculo'!$B$5,TSE!$A$1:$B$17,2,TRUE))),IF(BQ14&gt;20%,100%,0)))</f>
        <v>0</v>
      </c>
      <c r="BR15" s="212">
        <f>IF(BR14&lt;=(VLOOKUP('Hoja De Calculo'!$B$5,TSE!$A$1:$B$17,2,TRUE)),0,IF(AND(20%&gt;=BR14,BR14&gt;(VLOOKUP('Hoja De Calculo'!$B$5,TSE!$A$1:$B$17,2,TRUE))),(BR14-(VLOOKUP('Hoja De Calculo'!$B$5,TSE!$A$1:$B$17,2,TRUE))),IF(BR14&gt;20%,100%,0)))</f>
        <v>0</v>
      </c>
      <c r="BS15" s="212">
        <f>IF(BS14&lt;=(VLOOKUP('Hoja De Calculo'!$B$5,TSE!$A$1:$B$17,2,TRUE)),0,IF(AND(20%&gt;=BS14,BS14&gt;(VLOOKUP('Hoja De Calculo'!$B$5,TSE!$A$1:$B$17,2,TRUE))),(BS14-(VLOOKUP('Hoja De Calculo'!$B$5,TSE!$A$1:$B$17,2,TRUE))),IF(BS14&gt;20%,100%,0)))</f>
        <v>0</v>
      </c>
      <c r="BT15" s="212">
        <f>IF(BT14&lt;=(VLOOKUP('Hoja De Calculo'!$B$5,TSE!$A$1:$B$17,2,TRUE)),0,IF(AND(20%&gt;=BT14,BT14&gt;(VLOOKUP('Hoja De Calculo'!$B$5,TSE!$A$1:$B$17,2,TRUE))),(BT14-(VLOOKUP('Hoja De Calculo'!$B$5,TSE!$A$1:$B$17,2,TRUE))),IF(BT14&gt;20%,100%,0)))</f>
        <v>0</v>
      </c>
      <c r="BU15" s="212">
        <f>IF(BU14&lt;=(VLOOKUP('Hoja De Calculo'!$B$5,TSE!$A$1:$B$17,2,TRUE)),0,IF(AND(20%&gt;=BU14,BU14&gt;(VLOOKUP('Hoja De Calculo'!$B$5,TSE!$A$1:$B$17,2,TRUE))),(BU14-(VLOOKUP('Hoja De Calculo'!$B$5,TSE!$A$1:$B$17,2,TRUE))),IF(BU14&gt;20%,100%,0)))</f>
        <v>0</v>
      </c>
      <c r="BV15" s="212">
        <f>IF(BV14&lt;=(VLOOKUP('Hoja De Calculo'!$B$5,TSE!$A$1:$B$17,2,TRUE)),0,IF(AND(20%&gt;=BV14,BV14&gt;(VLOOKUP('Hoja De Calculo'!$B$5,TSE!$A$1:$B$17,2,TRUE))),(BV14-(VLOOKUP('Hoja De Calculo'!$B$5,TSE!$A$1:$B$17,2,TRUE))),IF(BV14&gt;20%,100%,0)))</f>
        <v>0</v>
      </c>
      <c r="BW15" s="212">
        <f>IF(BW14&lt;=(VLOOKUP('Hoja De Calculo'!$B$5,TSE!$A$1:$B$17,2,TRUE)),0,IF(AND(20%&gt;=BW14,BW14&gt;(VLOOKUP('Hoja De Calculo'!$B$5,TSE!$A$1:$B$17,2,TRUE))),(BW14-(VLOOKUP('Hoja De Calculo'!$B$5,TSE!$A$1:$B$17,2,TRUE))),IF(BW14&gt;20%,100%,0)))</f>
        <v>0</v>
      </c>
      <c r="BX15" s="212">
        <f>IF(BX14&lt;=(VLOOKUP('Hoja De Calculo'!$B$5,TSE!$A$1:$B$17,2,TRUE)),0,IF(AND(20%&gt;=BX14,BX14&gt;(VLOOKUP('Hoja De Calculo'!$B$5,TSE!$A$1:$B$17,2,TRUE))),(BX14-(VLOOKUP('Hoja De Calculo'!$B$5,TSE!$A$1:$B$17,2,TRUE))),IF(BX14&gt;20%,100%,0)))</f>
        <v>0</v>
      </c>
      <c r="BY15" s="212">
        <f>IF(BY14&lt;=(VLOOKUP('Hoja De Calculo'!$B$5,TSE!$A$1:$B$17,2,TRUE)),0,IF(AND(20%&gt;=BY14,BY14&gt;(VLOOKUP('Hoja De Calculo'!$B$5,TSE!$A$1:$B$17,2,TRUE))),(BY14-(VLOOKUP('Hoja De Calculo'!$B$5,TSE!$A$1:$B$17,2,TRUE))),IF(BY14&gt;20%,100%,0)))</f>
        <v>0</v>
      </c>
      <c r="BZ15" s="212">
        <f>IF(BZ14&lt;=(VLOOKUP('Hoja De Calculo'!$B$5,TSE!$A$1:$B$17,2,TRUE)),0,IF(AND(20%&gt;=BZ14,BZ14&gt;(VLOOKUP('Hoja De Calculo'!$B$5,TSE!$A$1:$B$17,2,TRUE))),(BZ14-(VLOOKUP('Hoja De Calculo'!$B$5,TSE!$A$1:$B$17,2,TRUE))),IF(BZ14&gt;20%,100%,0)))</f>
        <v>0</v>
      </c>
      <c r="CA15" s="212">
        <f>IF(CA14&lt;=(VLOOKUP('Hoja De Calculo'!$B$5,TSE!$A$1:$B$17,2,TRUE)),0,IF(AND(20%&gt;=CA14,CA14&gt;(VLOOKUP('Hoja De Calculo'!$B$5,TSE!$A$1:$B$17,2,TRUE))),(CA14-(VLOOKUP('Hoja De Calculo'!$B$5,TSE!$A$1:$B$17,2,TRUE))),IF(CA14&gt;20%,100%,0)))</f>
        <v>0</v>
      </c>
      <c r="CB15" s="212">
        <f>IF(CB14&lt;=(VLOOKUP('Hoja De Calculo'!$B$5,TSE!$A$1:$B$17,2,TRUE)),0,IF(AND(20%&gt;=CB14,CB14&gt;(VLOOKUP('Hoja De Calculo'!$B$5,TSE!$A$1:$B$17,2,TRUE))),(CB14-(VLOOKUP('Hoja De Calculo'!$B$5,TSE!$A$1:$B$17,2,TRUE))),IF(CB14&gt;20%,100%,0)))</f>
        <v>0</v>
      </c>
      <c r="CC15" s="212">
        <f>IF(CC14&lt;=(VLOOKUP('Hoja De Calculo'!$B$5,TSE!$A$1:$B$17,2,TRUE)),0,IF(AND(20%&gt;=CC14,CC14&gt;(VLOOKUP('Hoja De Calculo'!$B$5,TSE!$A$1:$B$17,2,TRUE))),(CC14-(VLOOKUP('Hoja De Calculo'!$B$5,TSE!$A$1:$B$17,2,TRUE))),IF(CC14&gt;20%,100%,0)))</f>
        <v>0</v>
      </c>
      <c r="CD15" s="212">
        <f>IF(CD14&lt;=(VLOOKUP('Hoja De Calculo'!$B$5,TSE!$A$1:$B$17,2,TRUE)),0,IF(AND(20%&gt;=CD14,CD14&gt;(VLOOKUP('Hoja De Calculo'!$B$5,TSE!$A$1:$B$17,2,TRUE))),(CD14-(VLOOKUP('Hoja De Calculo'!$B$5,TSE!$A$1:$B$17,2,TRUE))),IF(CD14&gt;20%,100%,0)))</f>
        <v>0</v>
      </c>
      <c r="CE15" s="212">
        <f>IF(CE14&lt;=(VLOOKUP('Hoja De Calculo'!$B$5,TSE!$A$1:$B$17,2,TRUE)),0,IF(AND(20%&gt;=CE14,CE14&gt;(VLOOKUP('Hoja De Calculo'!$B$5,TSE!$A$1:$B$17,2,TRUE))),(CE14-(VLOOKUP('Hoja De Calculo'!$B$5,TSE!$A$1:$B$17,2,TRUE))),IF(CE14&gt;20%,100%,0)))</f>
        <v>0</v>
      </c>
      <c r="CF15" s="212">
        <f>IF(CF14&lt;=(VLOOKUP('Hoja De Calculo'!$B$5,TSE!$A$1:$B$17,2,TRUE)),0,IF(AND(20%&gt;=CF14,CF14&gt;(VLOOKUP('Hoja De Calculo'!$B$5,TSE!$A$1:$B$17,2,TRUE))),(CF14-(VLOOKUP('Hoja De Calculo'!$B$5,TSE!$A$1:$B$17,2,TRUE))),IF(CF14&gt;20%,100%,0)))</f>
        <v>0</v>
      </c>
      <c r="CG15" s="212">
        <f>IF(CG14&lt;=(VLOOKUP('Hoja De Calculo'!$B$5,TSE!$A$1:$B$17,2,TRUE)),0,IF(AND(20%&gt;=CG14,CG14&gt;(VLOOKUP('Hoja De Calculo'!$B$5,TSE!$A$1:$B$17,2,TRUE))),(CG14-(VLOOKUP('Hoja De Calculo'!$B$5,TSE!$A$1:$B$17,2,TRUE))),IF(CG14&gt;20%,100%,0)))</f>
        <v>0</v>
      </c>
      <c r="CH15" s="212">
        <f>IF(CH14&lt;=(VLOOKUP('Hoja De Calculo'!$B$5,TSE!$A$1:$B$17,2,TRUE)),0,IF(AND(20%&gt;=CH14,CH14&gt;(VLOOKUP('Hoja De Calculo'!$B$5,TSE!$A$1:$B$17,2,TRUE))),(CH14-(VLOOKUP('Hoja De Calculo'!$B$5,TSE!$A$1:$B$17,2,TRUE))),IF(CH14&gt;20%,100%,0)))</f>
        <v>0</v>
      </c>
      <c r="CI15" s="212">
        <f>IF(CI14&lt;=(VLOOKUP('Hoja De Calculo'!$B$5,TSE!$A$1:$B$17,2,TRUE)),0,IF(AND(20%&gt;=CI14,CI14&gt;(VLOOKUP('Hoja De Calculo'!$B$5,TSE!$A$1:$B$17,2,TRUE))),(CI14-(VLOOKUP('Hoja De Calculo'!$B$5,TSE!$A$1:$B$17,2,TRUE))),IF(CI14&gt;20%,100%,0)))</f>
        <v>0</v>
      </c>
      <c r="CJ15" s="212">
        <f>IF(CJ14&lt;=(VLOOKUP('Hoja De Calculo'!$B$5,TSE!$A$1:$B$17,2,TRUE)),0,IF(AND(20%&gt;=CJ14,CJ14&gt;(VLOOKUP('Hoja De Calculo'!$B$5,TSE!$A$1:$B$17,2,TRUE))),(CJ14-(VLOOKUP('Hoja De Calculo'!$B$5,TSE!$A$1:$B$17,2,TRUE))),IF(CJ14&gt;20%,100%,0)))</f>
        <v>0</v>
      </c>
      <c r="CK15" s="212">
        <f>IF(CK14&lt;=(VLOOKUP('Hoja De Calculo'!$B$5,TSE!$A$1:$B$17,2,TRUE)),0,IF(AND(20%&gt;=CK14,CK14&gt;(VLOOKUP('Hoja De Calculo'!$B$5,TSE!$A$1:$B$17,2,TRUE))),(CK14-(VLOOKUP('Hoja De Calculo'!$B$5,TSE!$A$1:$B$17,2,TRUE))),IF(CK14&gt;20%,100%,0)))</f>
        <v>0</v>
      </c>
      <c r="CL15" s="212">
        <f>IF(CL14&lt;=(VLOOKUP('Hoja De Calculo'!$B$5,TSE!$A$1:$B$17,2,TRUE)),0,IF(AND(20%&gt;=CL14,CL14&gt;(VLOOKUP('Hoja De Calculo'!$B$5,TSE!$A$1:$B$17,2,TRUE))),(CL14-(VLOOKUP('Hoja De Calculo'!$B$5,TSE!$A$1:$B$17,2,TRUE))),IF(CL14&gt;20%,100%,0)))</f>
        <v>0</v>
      </c>
      <c r="CM15" s="212">
        <f>IF(CM14&lt;=(VLOOKUP('Hoja De Calculo'!$B$5,TSE!$A$1:$B$17,2,TRUE)),0,IF(AND(20%&gt;=CM14,CM14&gt;(VLOOKUP('Hoja De Calculo'!$B$5,TSE!$A$1:$B$17,2,TRUE))),(CM14-(VLOOKUP('Hoja De Calculo'!$B$5,TSE!$A$1:$B$17,2,TRUE))),IF(CM14&gt;20%,100%,0)))</f>
        <v>0</v>
      </c>
      <c r="CN15" s="212">
        <f>IF(CN14&lt;=(VLOOKUP('Hoja De Calculo'!$B$5,TSE!$A$1:$B$17,2,TRUE)),0,IF(AND(20%&gt;=CN14,CN14&gt;(VLOOKUP('Hoja De Calculo'!$B$5,TSE!$A$1:$B$17,2,TRUE))),(CN14-(VLOOKUP('Hoja De Calculo'!$B$5,TSE!$A$1:$B$17,2,TRUE))),IF(CN14&gt;20%,100%,0)))</f>
        <v>0</v>
      </c>
      <c r="CO15" s="212">
        <f>IF(CO14&lt;=(VLOOKUP('Hoja De Calculo'!$B$5,TSE!$A$1:$B$17,2,TRUE)),0,IF(AND(20%&gt;=CO14,CO14&gt;(VLOOKUP('Hoja De Calculo'!$B$5,TSE!$A$1:$B$17,2,TRUE))),(CO14-(VLOOKUP('Hoja De Calculo'!$B$5,TSE!$A$1:$B$17,2,TRUE))),IF(CO14&gt;20%,100%,0)))</f>
        <v>0</v>
      </c>
      <c r="CP15" s="212">
        <f>IF(CP14&lt;=(VLOOKUP('Hoja De Calculo'!$B$5,TSE!$A$1:$B$17,2,TRUE)),0,IF(AND(20%&gt;=CP14,CP14&gt;(VLOOKUP('Hoja De Calculo'!$B$5,TSE!$A$1:$B$17,2,TRUE))),(CP14-(VLOOKUP('Hoja De Calculo'!$B$5,TSE!$A$1:$B$17,2,TRUE))),IF(CP14&gt;20%,100%,0)))</f>
        <v>0</v>
      </c>
      <c r="CQ15" s="212">
        <f>IF(CQ14&lt;=(VLOOKUP('Hoja De Calculo'!$B$5,TSE!$A$1:$B$17,2,TRUE)),0,IF(AND(20%&gt;=CQ14,CQ14&gt;(VLOOKUP('Hoja De Calculo'!$B$5,TSE!$A$1:$B$17,2,TRUE))),(CQ14-(VLOOKUP('Hoja De Calculo'!$B$5,TSE!$A$1:$B$17,2,TRUE))),IF(CQ14&gt;20%,100%,0)))</f>
        <v>0</v>
      </c>
      <c r="CR15" s="212">
        <f>IF(CR14&lt;=(VLOOKUP('Hoja De Calculo'!$B$5,TSE!$A$1:$B$17,2,TRUE)),0,IF(AND(20%&gt;=CR14,CR14&gt;(VLOOKUP('Hoja De Calculo'!$B$5,TSE!$A$1:$B$17,2,TRUE))),(CR14-(VLOOKUP('Hoja De Calculo'!$B$5,TSE!$A$1:$B$17,2,TRUE))),IF(CR14&gt;20%,100%,0)))</f>
        <v>0</v>
      </c>
      <c r="CS15" s="212">
        <f>IF(CS14&lt;=(VLOOKUP('Hoja De Calculo'!$B$5,TSE!$A$1:$B$17,2,TRUE)),0,IF(AND(20%&gt;=CS14,CS14&gt;(VLOOKUP('Hoja De Calculo'!$B$5,TSE!$A$1:$B$17,2,TRUE))),(CS14-(VLOOKUP('Hoja De Calculo'!$B$5,TSE!$A$1:$B$17,2,TRUE))),IF(CS14&gt;20%,100%,0)))</f>
        <v>0</v>
      </c>
      <c r="CT15" s="212">
        <f>IF(CT14&lt;=(VLOOKUP('Hoja De Calculo'!$B$5,TSE!$A$1:$B$17,2,TRUE)),0,IF(AND(20%&gt;=CT14,CT14&gt;(VLOOKUP('Hoja De Calculo'!$B$5,TSE!$A$1:$B$17,2,TRUE))),(CT14-(VLOOKUP('Hoja De Calculo'!$B$5,TSE!$A$1:$B$17,2,TRUE))),IF(CT14&gt;20%,100%,0)))</f>
        <v>0</v>
      </c>
      <c r="CU15" s="212">
        <f>IF(CU14&lt;=(VLOOKUP('Hoja De Calculo'!$B$5,TSE!$A$1:$B$17,2,TRUE)),0,IF(AND(20%&gt;=CU14,CU14&gt;(VLOOKUP('Hoja De Calculo'!$B$5,TSE!$A$1:$B$17,2,TRUE))),(CU14-(VLOOKUP('Hoja De Calculo'!$B$5,TSE!$A$1:$B$17,2,TRUE))),IF(CU14&gt;20%,100%,0)))</f>
        <v>0</v>
      </c>
      <c r="CV15" s="212">
        <f>IF(CV14&lt;=(VLOOKUP('Hoja De Calculo'!$B$5,TSE!$A$1:$B$17,2,TRUE)),0,IF(AND(20%&gt;=CV14,CV14&gt;(VLOOKUP('Hoja De Calculo'!$B$5,TSE!$A$1:$B$17,2,TRUE))),(CV14-(VLOOKUP('Hoja De Calculo'!$B$5,TSE!$A$1:$B$17,2,TRUE))),IF(CV14&gt;20%,100%,0)))</f>
        <v>0</v>
      </c>
      <c r="CW15" s="212">
        <f>IF(CW14&lt;=(VLOOKUP('Hoja De Calculo'!$B$5,TSE!$A$1:$B$17,2,TRUE)),0,IF(AND(20%&gt;=CW14,CW14&gt;(VLOOKUP('Hoja De Calculo'!$B$5,TSE!$A$1:$B$17,2,TRUE))),(CW14-(VLOOKUP('Hoja De Calculo'!$B$5,TSE!$A$1:$B$17,2,TRUE))),IF(CW14&gt;20%,100%,0)))</f>
        <v>0</v>
      </c>
      <c r="CX15" s="212">
        <f>IF(CX14&lt;=(VLOOKUP('Hoja De Calculo'!$B$5,TSE!$A$1:$B$17,2,TRUE)),0,IF(AND(20%&gt;=CX14,CX14&gt;(VLOOKUP('Hoja De Calculo'!$B$5,TSE!$A$1:$B$17,2,TRUE))),(CX14-(VLOOKUP('Hoja De Calculo'!$B$5,TSE!$A$1:$B$17,2,TRUE))),IF(CX14&gt;20%,100%,0)))</f>
        <v>0</v>
      </c>
      <c r="CY15" s="39"/>
      <c r="CZ15" s="40" t="s">
        <v>40</v>
      </c>
      <c r="DA15" s="31" t="s">
        <v>37</v>
      </c>
      <c r="DB15" s="32"/>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5" customFormat="1" ht="31.5" customHeight="1" x14ac:dyDescent="0.2">
      <c r="A16" s="38" t="s">
        <v>41</v>
      </c>
      <c r="B16" s="42"/>
      <c r="C16" s="43">
        <f>C13*(1-C15)</f>
        <v>8358707</v>
      </c>
      <c r="D16" s="43">
        <f>D13*(1-D15)</f>
        <v>8670520</v>
      </c>
      <c r="E16" s="43">
        <f t="shared" ref="E16:AH16" si="6">E13*(1-E15)</f>
        <v>8897146</v>
      </c>
      <c r="F16" s="43">
        <f t="shared" si="6"/>
        <v>9098251</v>
      </c>
      <c r="G16" s="43">
        <f t="shared" si="6"/>
        <v>0</v>
      </c>
      <c r="H16" s="43">
        <f t="shared" si="6"/>
        <v>0</v>
      </c>
      <c r="I16" s="43">
        <f t="shared" si="6"/>
        <v>0</v>
      </c>
      <c r="J16" s="43">
        <f t="shared" si="6"/>
        <v>0</v>
      </c>
      <c r="K16" s="43">
        <f t="shared" si="6"/>
        <v>0</v>
      </c>
      <c r="L16" s="43">
        <f t="shared" si="6"/>
        <v>0</v>
      </c>
      <c r="M16" s="43">
        <f t="shared" si="6"/>
        <v>0</v>
      </c>
      <c r="N16" s="43">
        <f t="shared" si="6"/>
        <v>0</v>
      </c>
      <c r="O16" s="43">
        <f t="shared" si="6"/>
        <v>0</v>
      </c>
      <c r="P16" s="43">
        <f t="shared" si="6"/>
        <v>0</v>
      </c>
      <c r="Q16" s="43">
        <f t="shared" si="6"/>
        <v>0</v>
      </c>
      <c r="R16" s="43">
        <f t="shared" si="6"/>
        <v>0</v>
      </c>
      <c r="S16" s="43">
        <f t="shared" si="6"/>
        <v>0</v>
      </c>
      <c r="T16" s="43">
        <f t="shared" si="6"/>
        <v>0</v>
      </c>
      <c r="U16" s="43">
        <f t="shared" si="6"/>
        <v>0</v>
      </c>
      <c r="V16" s="43">
        <f t="shared" si="6"/>
        <v>0</v>
      </c>
      <c r="W16" s="43">
        <f t="shared" si="6"/>
        <v>0</v>
      </c>
      <c r="X16" s="43">
        <f t="shared" si="6"/>
        <v>0</v>
      </c>
      <c r="Y16" s="43">
        <f t="shared" si="6"/>
        <v>0</v>
      </c>
      <c r="Z16" s="43">
        <f t="shared" si="6"/>
        <v>0</v>
      </c>
      <c r="AA16" s="43">
        <f t="shared" si="6"/>
        <v>0</v>
      </c>
      <c r="AB16" s="43">
        <f t="shared" si="6"/>
        <v>0</v>
      </c>
      <c r="AC16" s="43">
        <f t="shared" si="6"/>
        <v>0</v>
      </c>
      <c r="AD16" s="43">
        <f t="shared" si="6"/>
        <v>0</v>
      </c>
      <c r="AE16" s="43">
        <f t="shared" si="6"/>
        <v>0</v>
      </c>
      <c r="AF16" s="43">
        <f t="shared" si="6"/>
        <v>0</v>
      </c>
      <c r="AG16" s="43">
        <f t="shared" si="6"/>
        <v>0</v>
      </c>
      <c r="AH16" s="43">
        <f t="shared" si="6"/>
        <v>0</v>
      </c>
      <c r="AI16" s="43">
        <f t="shared" ref="AI16:BN16" si="7">AI13*(1-AI15)</f>
        <v>0</v>
      </c>
      <c r="AJ16" s="43">
        <f t="shared" si="7"/>
        <v>0</v>
      </c>
      <c r="AK16" s="43">
        <f t="shared" si="7"/>
        <v>0</v>
      </c>
      <c r="AL16" s="43">
        <f t="shared" si="7"/>
        <v>0</v>
      </c>
      <c r="AM16" s="43">
        <f t="shared" si="7"/>
        <v>0</v>
      </c>
      <c r="AN16" s="43">
        <f t="shared" si="7"/>
        <v>0</v>
      </c>
      <c r="AO16" s="43">
        <f t="shared" si="7"/>
        <v>0</v>
      </c>
      <c r="AP16" s="43">
        <f t="shared" si="7"/>
        <v>0</v>
      </c>
      <c r="AQ16" s="43">
        <f t="shared" si="7"/>
        <v>0</v>
      </c>
      <c r="AR16" s="43">
        <f t="shared" si="7"/>
        <v>0</v>
      </c>
      <c r="AS16" s="43">
        <f t="shared" si="7"/>
        <v>0</v>
      </c>
      <c r="AT16" s="43">
        <f t="shared" si="7"/>
        <v>0</v>
      </c>
      <c r="AU16" s="43">
        <f t="shared" si="7"/>
        <v>0</v>
      </c>
      <c r="AV16" s="43">
        <f t="shared" si="7"/>
        <v>0</v>
      </c>
      <c r="AW16" s="43">
        <f t="shared" si="7"/>
        <v>0</v>
      </c>
      <c r="AX16" s="43">
        <f t="shared" si="7"/>
        <v>0</v>
      </c>
      <c r="AY16" s="43">
        <f t="shared" si="7"/>
        <v>0</v>
      </c>
      <c r="AZ16" s="43">
        <f t="shared" si="7"/>
        <v>0</v>
      </c>
      <c r="BA16" s="43">
        <f t="shared" si="7"/>
        <v>0</v>
      </c>
      <c r="BB16" s="43">
        <f t="shared" si="7"/>
        <v>0</v>
      </c>
      <c r="BC16" s="43">
        <f t="shared" si="7"/>
        <v>0</v>
      </c>
      <c r="BD16" s="43">
        <f t="shared" si="7"/>
        <v>0</v>
      </c>
      <c r="BE16" s="43">
        <f t="shared" si="7"/>
        <v>0</v>
      </c>
      <c r="BF16" s="43">
        <f t="shared" si="7"/>
        <v>0</v>
      </c>
      <c r="BG16" s="43">
        <f t="shared" si="7"/>
        <v>0</v>
      </c>
      <c r="BH16" s="43">
        <f t="shared" si="7"/>
        <v>0</v>
      </c>
      <c r="BI16" s="43">
        <f t="shared" si="7"/>
        <v>0</v>
      </c>
      <c r="BJ16" s="43">
        <f t="shared" si="7"/>
        <v>0</v>
      </c>
      <c r="BK16" s="43">
        <f t="shared" si="7"/>
        <v>0</v>
      </c>
      <c r="BL16" s="43">
        <f t="shared" si="7"/>
        <v>0</v>
      </c>
      <c r="BM16" s="43">
        <f t="shared" si="7"/>
        <v>0</v>
      </c>
      <c r="BN16" s="43">
        <f t="shared" si="7"/>
        <v>0</v>
      </c>
      <c r="BO16" s="43">
        <f t="shared" ref="BO16:CT16" si="8">BO13*(1-BO15)</f>
        <v>0</v>
      </c>
      <c r="BP16" s="43">
        <f t="shared" si="8"/>
        <v>0</v>
      </c>
      <c r="BQ16" s="43">
        <f t="shared" si="8"/>
        <v>0</v>
      </c>
      <c r="BR16" s="43">
        <f t="shared" si="8"/>
        <v>0</v>
      </c>
      <c r="BS16" s="43">
        <f t="shared" si="8"/>
        <v>0</v>
      </c>
      <c r="BT16" s="43">
        <f t="shared" si="8"/>
        <v>0</v>
      </c>
      <c r="BU16" s="43">
        <f t="shared" si="8"/>
        <v>0</v>
      </c>
      <c r="BV16" s="43">
        <f t="shared" si="8"/>
        <v>0</v>
      </c>
      <c r="BW16" s="43">
        <f t="shared" si="8"/>
        <v>0</v>
      </c>
      <c r="BX16" s="43">
        <f t="shared" si="8"/>
        <v>0</v>
      </c>
      <c r="BY16" s="43">
        <f t="shared" si="8"/>
        <v>0</v>
      </c>
      <c r="BZ16" s="43">
        <f t="shared" si="8"/>
        <v>0</v>
      </c>
      <c r="CA16" s="43">
        <f t="shared" si="8"/>
        <v>0</v>
      </c>
      <c r="CB16" s="43">
        <f t="shared" si="8"/>
        <v>0</v>
      </c>
      <c r="CC16" s="43">
        <f t="shared" si="8"/>
        <v>0</v>
      </c>
      <c r="CD16" s="43">
        <f t="shared" si="8"/>
        <v>0</v>
      </c>
      <c r="CE16" s="43">
        <f t="shared" si="8"/>
        <v>0</v>
      </c>
      <c r="CF16" s="43">
        <f t="shared" si="8"/>
        <v>0</v>
      </c>
      <c r="CG16" s="43">
        <f t="shared" si="8"/>
        <v>0</v>
      </c>
      <c r="CH16" s="43">
        <f t="shared" si="8"/>
        <v>0</v>
      </c>
      <c r="CI16" s="43">
        <f t="shared" si="8"/>
        <v>0</v>
      </c>
      <c r="CJ16" s="43">
        <f t="shared" si="8"/>
        <v>0</v>
      </c>
      <c r="CK16" s="43">
        <f t="shared" si="8"/>
        <v>0</v>
      </c>
      <c r="CL16" s="43">
        <f t="shared" si="8"/>
        <v>0</v>
      </c>
      <c r="CM16" s="43">
        <f t="shared" si="8"/>
        <v>0</v>
      </c>
      <c r="CN16" s="43">
        <f t="shared" si="8"/>
        <v>0</v>
      </c>
      <c r="CO16" s="43">
        <f t="shared" si="8"/>
        <v>0</v>
      </c>
      <c r="CP16" s="43">
        <f t="shared" si="8"/>
        <v>0</v>
      </c>
      <c r="CQ16" s="43">
        <f t="shared" si="8"/>
        <v>0</v>
      </c>
      <c r="CR16" s="43">
        <f t="shared" si="8"/>
        <v>0</v>
      </c>
      <c r="CS16" s="43">
        <f t="shared" si="8"/>
        <v>0</v>
      </c>
      <c r="CT16" s="43">
        <f t="shared" si="8"/>
        <v>0</v>
      </c>
      <c r="CU16" s="43">
        <f t="shared" ref="CU16:CX16" si="9">CU13*(1-CU15)</f>
        <v>0</v>
      </c>
      <c r="CV16" s="43">
        <f t="shared" si="9"/>
        <v>0</v>
      </c>
      <c r="CW16" s="43">
        <f t="shared" si="9"/>
        <v>0</v>
      </c>
      <c r="CX16" s="43">
        <f t="shared" si="9"/>
        <v>0</v>
      </c>
      <c r="CY16" s="43"/>
      <c r="CZ16" s="40" t="s">
        <v>42</v>
      </c>
      <c r="DA16" s="31">
        <v>5.0999999999999996</v>
      </c>
      <c r="DB16" s="9" t="s">
        <v>43</v>
      </c>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row>
    <row r="17" spans="1:193" s="34" customFormat="1" ht="32.25" customHeight="1" x14ac:dyDescent="0.25">
      <c r="A17" s="45" t="s">
        <v>44</v>
      </c>
      <c r="B17" s="46">
        <f>B12</f>
        <v>8064223</v>
      </c>
      <c r="C17" s="47">
        <f>B12</f>
        <v>8064223</v>
      </c>
      <c r="D17" s="47">
        <f>MAX($C$17:C17)</f>
        <v>8064223</v>
      </c>
      <c r="E17" s="47">
        <f>MAX($C$17:D17)</f>
        <v>8064223</v>
      </c>
      <c r="F17" s="47">
        <f>MAX($C$17:E17)</f>
        <v>8064223</v>
      </c>
      <c r="G17" s="47">
        <f>MAX($C$17:F17)</f>
        <v>8064223</v>
      </c>
      <c r="H17" s="47">
        <f>MAX($C$17:G17)</f>
        <v>8064223</v>
      </c>
      <c r="I17" s="47">
        <f>MAX($C$17:H17)</f>
        <v>8064223</v>
      </c>
      <c r="J17" s="47">
        <f>MAX($C$17:I17)</f>
        <v>8064223</v>
      </c>
      <c r="K17" s="47">
        <f>MAX($C$17:J17)</f>
        <v>8064223</v>
      </c>
      <c r="L17" s="47">
        <f>MAX($C$17:K17)</f>
        <v>8064223</v>
      </c>
      <c r="M17" s="47">
        <f>MAX($C$17:L17)</f>
        <v>8064223</v>
      </c>
      <c r="N17" s="47">
        <f>MAX($C$17:M17)</f>
        <v>8064223</v>
      </c>
      <c r="O17" s="47">
        <f>MAX($C$17:N17)</f>
        <v>8064223</v>
      </c>
      <c r="P17" s="47">
        <f>MAX($C$17:O17)</f>
        <v>8064223</v>
      </c>
      <c r="Q17" s="47">
        <f>MAX($C$17:P17)</f>
        <v>8064223</v>
      </c>
      <c r="R17" s="47">
        <f>MAX($C$17:Q17)</f>
        <v>8064223</v>
      </c>
      <c r="S17" s="47">
        <f>MAX($C$17:R17)</f>
        <v>8064223</v>
      </c>
      <c r="T17" s="47">
        <f>MAX($C$17:S17)</f>
        <v>8064223</v>
      </c>
      <c r="U17" s="47">
        <f>MAX($C$17:T17)</f>
        <v>8064223</v>
      </c>
      <c r="V17" s="47">
        <f>MAX($C$17:U17)</f>
        <v>8064223</v>
      </c>
      <c r="W17" s="47">
        <f>MAX($C$17:V17)</f>
        <v>8064223</v>
      </c>
      <c r="X17" s="47">
        <f>MAX($C$17:W17)</f>
        <v>8064223</v>
      </c>
      <c r="Y17" s="47">
        <f>MAX($C$17:X17)</f>
        <v>8064223</v>
      </c>
      <c r="Z17" s="47">
        <f>MAX($C$17:Y17)</f>
        <v>8064223</v>
      </c>
      <c r="AA17" s="47">
        <f>MAX($C$17:Z17)</f>
        <v>8064223</v>
      </c>
      <c r="AB17" s="47">
        <f>MAX($C$17:AA17)</f>
        <v>8064223</v>
      </c>
      <c r="AC17" s="47">
        <f>MAX($C$17:AB17)</f>
        <v>8064223</v>
      </c>
      <c r="AD17" s="47">
        <f>MAX($C$17:AC17)</f>
        <v>8064223</v>
      </c>
      <c r="AE17" s="47">
        <f>MAX($C$17:AD17)</f>
        <v>8064223</v>
      </c>
      <c r="AF17" s="47">
        <f>MAX($C$17:AE17)</f>
        <v>8064223</v>
      </c>
      <c r="AG17" s="47">
        <f>MAX($C$17:AF17)</f>
        <v>8064223</v>
      </c>
      <c r="AH17" s="47">
        <f>MAX($C$17:AG17)</f>
        <v>8064223</v>
      </c>
      <c r="AI17" s="47">
        <f>MAX($C$17:AH17)</f>
        <v>8064223</v>
      </c>
      <c r="AJ17" s="47">
        <f>MAX($C$17:AI17)</f>
        <v>8064223</v>
      </c>
      <c r="AK17" s="47">
        <f>MAX($C$17:AJ17)</f>
        <v>8064223</v>
      </c>
      <c r="AL17" s="47">
        <f>MAX($C$17:AK17)</f>
        <v>8064223</v>
      </c>
      <c r="AM17" s="47">
        <f>MAX($C$17:AL17)</f>
        <v>8064223</v>
      </c>
      <c r="AN17" s="47">
        <f>MAX($C$17:AM17)</f>
        <v>8064223</v>
      </c>
      <c r="AO17" s="47">
        <f>MAX($C$17:AN17)</f>
        <v>8064223</v>
      </c>
      <c r="AP17" s="47">
        <f>MAX($C$17:AO17)</f>
        <v>8064223</v>
      </c>
      <c r="AQ17" s="47">
        <f>MAX($C$17:AP17)</f>
        <v>8064223</v>
      </c>
      <c r="AR17" s="47">
        <f>MAX($C$17:AQ17)</f>
        <v>8064223</v>
      </c>
      <c r="AS17" s="47">
        <f>MAX($C$17:AR17)</f>
        <v>8064223</v>
      </c>
      <c r="AT17" s="47">
        <f>MAX($C$17:AS17)</f>
        <v>8064223</v>
      </c>
      <c r="AU17" s="47">
        <f>MAX($C$17:AT17)</f>
        <v>8064223</v>
      </c>
      <c r="AV17" s="47">
        <f>MAX($C$17:AU17)</f>
        <v>8064223</v>
      </c>
      <c r="AW17" s="47">
        <f>MAX($C$17:AV17)</f>
        <v>8064223</v>
      </c>
      <c r="AX17" s="47">
        <f>MAX($C$17:AW17)</f>
        <v>8064223</v>
      </c>
      <c r="AY17" s="47">
        <f>MAX($C$17:AX17)</f>
        <v>8064223</v>
      </c>
      <c r="AZ17" s="47">
        <f>MAX($C$17:AY17)</f>
        <v>8064223</v>
      </c>
      <c r="BA17" s="47">
        <f>MAX($C$17:AZ17)</f>
        <v>8064223</v>
      </c>
      <c r="BB17" s="47">
        <f>MAX($C$17:BA17)</f>
        <v>8064223</v>
      </c>
      <c r="BC17" s="47">
        <f>MAX($C$17:BB17)</f>
        <v>8064223</v>
      </c>
      <c r="BD17" s="47">
        <f>MAX($C$17:BC17)</f>
        <v>8064223</v>
      </c>
      <c r="BE17" s="47">
        <f>MAX($C$17:BD17)</f>
        <v>8064223</v>
      </c>
      <c r="BF17" s="47">
        <f>MAX($C$17:BE17)</f>
        <v>8064223</v>
      </c>
      <c r="BG17" s="47">
        <f>MAX($C$17:BF17)</f>
        <v>8064223</v>
      </c>
      <c r="BH17" s="47">
        <f>MAX($C$17:BG17)</f>
        <v>8064223</v>
      </c>
      <c r="BI17" s="47">
        <f>MAX($C$17:BH17)</f>
        <v>8064223</v>
      </c>
      <c r="BJ17" s="47">
        <f>MAX($C$17:BI17)</f>
        <v>8064223</v>
      </c>
      <c r="BK17" s="47">
        <f>MAX($C$17:BJ17)</f>
        <v>8064223</v>
      </c>
      <c r="BL17" s="47">
        <f>MAX($C$17:BK17)</f>
        <v>8064223</v>
      </c>
      <c r="BM17" s="47">
        <f>MAX($C$17:BL17)</f>
        <v>8064223</v>
      </c>
      <c r="BN17" s="47">
        <f>MAX($C$17:BM17)</f>
        <v>8064223</v>
      </c>
      <c r="BO17" s="47">
        <f>MAX($C$17:BN17)</f>
        <v>8064223</v>
      </c>
      <c r="BP17" s="47">
        <f>MAX($C$17:BO17)</f>
        <v>8064223</v>
      </c>
      <c r="BQ17" s="47">
        <f>MAX($C$17:BP17)</f>
        <v>8064223</v>
      </c>
      <c r="BR17" s="47">
        <f>MAX($C$17:BQ17)</f>
        <v>8064223</v>
      </c>
      <c r="BS17" s="47">
        <f>MAX($C$17:BR17)</f>
        <v>8064223</v>
      </c>
      <c r="BT17" s="47">
        <f>MAX($C$17:BS17)</f>
        <v>8064223</v>
      </c>
      <c r="BU17" s="47">
        <f>MAX($C$17:BT17)</f>
        <v>8064223</v>
      </c>
      <c r="BV17" s="47">
        <f>MAX($C$17:BU17)</f>
        <v>8064223</v>
      </c>
      <c r="BW17" s="47">
        <f>MAX($C$17:BV17)</f>
        <v>8064223</v>
      </c>
      <c r="BX17" s="47">
        <f>MAX($C$17:BW17)</f>
        <v>8064223</v>
      </c>
      <c r="BY17" s="47">
        <f>MAX($C$17:BX17)</f>
        <v>8064223</v>
      </c>
      <c r="BZ17" s="47">
        <f>MAX($C$17:BY17)</f>
        <v>8064223</v>
      </c>
      <c r="CA17" s="47">
        <f>MAX($C$17:BZ17)</f>
        <v>8064223</v>
      </c>
      <c r="CB17" s="47">
        <f>MAX($C$17:CA17)</f>
        <v>8064223</v>
      </c>
      <c r="CC17" s="47">
        <f>MAX($C$17:CB17)</f>
        <v>8064223</v>
      </c>
      <c r="CD17" s="47">
        <f>MAX($C$17:CC17)</f>
        <v>8064223</v>
      </c>
      <c r="CE17" s="47">
        <f>MAX($C$17:CD17)</f>
        <v>8064223</v>
      </c>
      <c r="CF17" s="47">
        <f>MAX($C$17:CE17)</f>
        <v>8064223</v>
      </c>
      <c r="CG17" s="47">
        <f>MAX($C$17:CF17)</f>
        <v>8064223</v>
      </c>
      <c r="CH17" s="47">
        <f>MAX($C$17:CG17)</f>
        <v>8064223</v>
      </c>
      <c r="CI17" s="47">
        <f>MAX($C$17:CH17)</f>
        <v>8064223</v>
      </c>
      <c r="CJ17" s="47">
        <f>MAX($C$17:CI17)</f>
        <v>8064223</v>
      </c>
      <c r="CK17" s="47">
        <f>MAX($C$17:CJ17)</f>
        <v>8064223</v>
      </c>
      <c r="CL17" s="47">
        <f>MAX($C$17:CK17)</f>
        <v>8064223</v>
      </c>
      <c r="CM17" s="47">
        <f>MAX($C$17:CL17)</f>
        <v>8064223</v>
      </c>
      <c r="CN17" s="47">
        <f>MAX($C$17:CM17)</f>
        <v>8064223</v>
      </c>
      <c r="CO17" s="47">
        <f>MAX($C$17:CN17)</f>
        <v>8064223</v>
      </c>
      <c r="CP17" s="47">
        <f>MAX($C$17:CO17)</f>
        <v>8064223</v>
      </c>
      <c r="CQ17" s="47">
        <f>MAX($C$17:CP17)</f>
        <v>8064223</v>
      </c>
      <c r="CR17" s="47">
        <f>MAX($C$17:CQ17)</f>
        <v>8064223</v>
      </c>
      <c r="CS17" s="47">
        <f>MAX($C$17:CR17)</f>
        <v>8064223</v>
      </c>
      <c r="CT17" s="47">
        <f>MAX($C$17:CS17)</f>
        <v>8064223</v>
      </c>
      <c r="CU17" s="47">
        <f>MAX($C$17:CT17)</f>
        <v>8064223</v>
      </c>
      <c r="CV17" s="47">
        <f>MAX($C$17:CU17)</f>
        <v>8064223</v>
      </c>
      <c r="CW17" s="47">
        <f>MAX($C$17:CV17)</f>
        <v>8064223</v>
      </c>
      <c r="CX17" s="47">
        <f>MAX($C$17:CW17)</f>
        <v>8064223</v>
      </c>
      <c r="CY17" s="48"/>
      <c r="CZ17" s="40" t="s">
        <v>45</v>
      </c>
      <c r="DA17" s="31">
        <v>5.0999999999999996</v>
      </c>
      <c r="DB17" s="32" t="s">
        <v>46</v>
      </c>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row>
    <row r="18" spans="1:193" s="5" customFormat="1" ht="63" customHeight="1" x14ac:dyDescent="0.2">
      <c r="A18" s="38" t="s">
        <v>47</v>
      </c>
      <c r="B18" s="49"/>
      <c r="C18" s="43">
        <f>IF(C13&gt;$B$12,IF(C16&gt;$B$12,IF(C13&gt;0,C16-C17,0),0),C16-$B$12)</f>
        <v>294484</v>
      </c>
      <c r="D18" s="43">
        <f>IF(D13&gt;$B$12,IF(D16&gt;$B$12,IF(D13&gt;0,D16-D17,0),0),D16-$B$12)</f>
        <v>606297</v>
      </c>
      <c r="E18" s="43">
        <f t="shared" ref="E18:G18" si="10">IF(E13&gt;$B$12,IF(E16&gt;$B$12,IF(E13&gt;0,E16-E17,0),0),E16-$B$12)</f>
        <v>832923</v>
      </c>
      <c r="F18" s="43">
        <f t="shared" si="10"/>
        <v>1034028</v>
      </c>
      <c r="G18" s="43">
        <f t="shared" si="10"/>
        <v>-8064223</v>
      </c>
      <c r="H18" s="43">
        <f t="shared" ref="H18" si="11">IF(H13&gt;$B$12,IF(H16&gt;$B$12,IF(H13&gt;0,H16-H17,0),0),H16-$B$12)</f>
        <v>-8064223</v>
      </c>
      <c r="I18" s="43">
        <f t="shared" ref="I18" si="12">IF(I13&gt;$B$12,IF(I16&gt;$B$12,IF(I13&gt;0,I16-I17,0),0),I16-$B$12)</f>
        <v>-8064223</v>
      </c>
      <c r="J18" s="43">
        <f t="shared" ref="J18:K18" si="13">IF(J13&gt;$B$12,IF(J16&gt;$B$12,IF(J13&gt;0,J16-J17,0),0),J16-$B$12)</f>
        <v>-8064223</v>
      </c>
      <c r="K18" s="43">
        <f t="shared" si="13"/>
        <v>-8064223</v>
      </c>
      <c r="L18" s="43">
        <f t="shared" ref="L18" si="14">IF(L13&gt;$B$12,IF(L16&gt;$B$12,IF(L13&gt;0,L16-L17,0),0),L16-$B$12)</f>
        <v>-8064223</v>
      </c>
      <c r="M18" s="43">
        <f t="shared" ref="M18" si="15">IF(M13&gt;$B$12,IF(M16&gt;$B$12,IF(M13&gt;0,M16-M17,0),0),M16-$B$12)</f>
        <v>-8064223</v>
      </c>
      <c r="N18" s="43">
        <f t="shared" ref="N18:O18" si="16">IF(N13&gt;$B$12,IF(N16&gt;$B$12,IF(N13&gt;0,N16-N17,0),0),N16-$B$12)</f>
        <v>-8064223</v>
      </c>
      <c r="O18" s="43">
        <f t="shared" si="16"/>
        <v>-8064223</v>
      </c>
      <c r="P18" s="43">
        <f t="shared" ref="P18" si="17">IF(P13&gt;$B$12,IF(P16&gt;$B$12,IF(P13&gt;0,P16-P17,0),0),P16-$B$12)</f>
        <v>-8064223</v>
      </c>
      <c r="Q18" s="43">
        <f t="shared" ref="Q18" si="18">IF(Q13&gt;$B$12,IF(Q16&gt;$B$12,IF(Q13&gt;0,Q16-Q17,0),0),Q16-$B$12)</f>
        <v>-8064223</v>
      </c>
      <c r="R18" s="43">
        <f t="shared" ref="R18:S18" si="19">IF(R13&gt;$B$12,IF(R16&gt;$B$12,IF(R13&gt;0,R16-R17,0),0),R16-$B$12)</f>
        <v>-8064223</v>
      </c>
      <c r="S18" s="43">
        <f t="shared" si="19"/>
        <v>-8064223</v>
      </c>
      <c r="T18" s="43">
        <f t="shared" ref="T18" si="20">IF(T13&gt;$B$12,IF(T16&gt;$B$12,IF(T13&gt;0,T16-T17,0),0),T16-$B$12)</f>
        <v>-8064223</v>
      </c>
      <c r="U18" s="43">
        <f t="shared" ref="U18" si="21">IF(U13&gt;$B$12,IF(U16&gt;$B$12,IF(U13&gt;0,U16-U17,0),0),U16-$B$12)</f>
        <v>-8064223</v>
      </c>
      <c r="V18" s="43">
        <f t="shared" ref="V18:W18" si="22">IF(V13&gt;$B$12,IF(V16&gt;$B$12,IF(V13&gt;0,V16-V17,0),0),V16-$B$12)</f>
        <v>-8064223</v>
      </c>
      <c r="W18" s="43">
        <f t="shared" si="22"/>
        <v>-8064223</v>
      </c>
      <c r="X18" s="43">
        <f t="shared" ref="X18" si="23">IF(X13&gt;$B$12,IF(X16&gt;$B$12,IF(X13&gt;0,X16-X17,0),0),X16-$B$12)</f>
        <v>-8064223</v>
      </c>
      <c r="Y18" s="43">
        <f t="shared" ref="Y18" si="24">IF(Y13&gt;$B$12,IF(Y16&gt;$B$12,IF(Y13&gt;0,Y16-Y17,0),0),Y16-$B$12)</f>
        <v>-8064223</v>
      </c>
      <c r="Z18" s="43">
        <f t="shared" ref="Z18:AA18" si="25">IF(Z13&gt;$B$12,IF(Z16&gt;$B$12,IF(Z13&gt;0,Z16-Z17,0),0),Z16-$B$12)</f>
        <v>-8064223</v>
      </c>
      <c r="AA18" s="43">
        <f t="shared" si="25"/>
        <v>-8064223</v>
      </c>
      <c r="AB18" s="43">
        <f t="shared" ref="AB18" si="26">IF(AB13&gt;$B$12,IF(AB16&gt;$B$12,IF(AB13&gt;0,AB16-AB17,0),0),AB16-$B$12)</f>
        <v>-8064223</v>
      </c>
      <c r="AC18" s="43">
        <f t="shared" ref="AC18" si="27">IF(AC13&gt;$B$12,IF(AC16&gt;$B$12,IF(AC13&gt;0,AC16-AC17,0),0),AC16-$B$12)</f>
        <v>-8064223</v>
      </c>
      <c r="AD18" s="43">
        <f t="shared" ref="AD18:AE18" si="28">IF(AD13&gt;$B$12,IF(AD16&gt;$B$12,IF(AD13&gt;0,AD16-AD17,0),0),AD16-$B$12)</f>
        <v>-8064223</v>
      </c>
      <c r="AE18" s="43">
        <f t="shared" si="28"/>
        <v>-8064223</v>
      </c>
      <c r="AF18" s="43">
        <f t="shared" ref="AF18" si="29">IF(AF13&gt;$B$12,IF(AF16&gt;$B$12,IF(AF13&gt;0,AF16-AF17,0),0),AF16-$B$12)</f>
        <v>-8064223</v>
      </c>
      <c r="AG18" s="43">
        <f t="shared" ref="AG18" si="30">IF(AG13&gt;$B$12,IF(AG16&gt;$B$12,IF(AG13&gt;0,AG16-AG17,0),0),AG16-$B$12)</f>
        <v>-8064223</v>
      </c>
      <c r="AH18" s="43">
        <f t="shared" ref="AH18:AI18" si="31">IF(AH13&gt;$B$12,IF(AH16&gt;$B$12,IF(AH13&gt;0,AH16-AH17,0),0),AH16-$B$12)</f>
        <v>-8064223</v>
      </c>
      <c r="AI18" s="43">
        <f t="shared" si="31"/>
        <v>-8064223</v>
      </c>
      <c r="AJ18" s="43">
        <f t="shared" ref="AJ18" si="32">IF(AJ13&gt;$B$12,IF(AJ16&gt;$B$12,IF(AJ13&gt;0,AJ16-AJ17,0),0),AJ16-$B$12)</f>
        <v>-8064223</v>
      </c>
      <c r="AK18" s="43">
        <f t="shared" ref="AK18" si="33">IF(AK13&gt;$B$12,IF(AK16&gt;$B$12,IF(AK13&gt;0,AK16-AK17,0),0),AK16-$B$12)</f>
        <v>-8064223</v>
      </c>
      <c r="AL18" s="43">
        <f t="shared" ref="AL18:AM18" si="34">IF(AL13&gt;$B$12,IF(AL16&gt;$B$12,IF(AL13&gt;0,AL16-AL17,0),0),AL16-$B$12)</f>
        <v>-8064223</v>
      </c>
      <c r="AM18" s="43">
        <f t="shared" si="34"/>
        <v>-8064223</v>
      </c>
      <c r="AN18" s="43">
        <f t="shared" ref="AN18" si="35">IF(AN13&gt;$B$12,IF(AN16&gt;$B$12,IF(AN13&gt;0,AN16-AN17,0),0),AN16-$B$12)</f>
        <v>-8064223</v>
      </c>
      <c r="AO18" s="43">
        <f t="shared" ref="AO18" si="36">IF(AO13&gt;$B$12,IF(AO16&gt;$B$12,IF(AO13&gt;0,AO16-AO17,0),0),AO16-$B$12)</f>
        <v>-8064223</v>
      </c>
      <c r="AP18" s="43">
        <f t="shared" ref="AP18:AQ18" si="37">IF(AP13&gt;$B$12,IF(AP16&gt;$B$12,IF(AP13&gt;0,AP16-AP17,0),0),AP16-$B$12)</f>
        <v>-8064223</v>
      </c>
      <c r="AQ18" s="43">
        <f t="shared" si="37"/>
        <v>-8064223</v>
      </c>
      <c r="AR18" s="43">
        <f t="shared" ref="AR18" si="38">IF(AR13&gt;$B$12,IF(AR16&gt;$B$12,IF(AR13&gt;0,AR16-AR17,0),0),AR16-$B$12)</f>
        <v>-8064223</v>
      </c>
      <c r="AS18" s="43">
        <f t="shared" ref="AS18" si="39">IF(AS13&gt;$B$12,IF(AS16&gt;$B$12,IF(AS13&gt;0,AS16-AS17,0),0),AS16-$B$12)</f>
        <v>-8064223</v>
      </c>
      <c r="AT18" s="43">
        <f t="shared" ref="AT18:AU18" si="40">IF(AT13&gt;$B$12,IF(AT16&gt;$B$12,IF(AT13&gt;0,AT16-AT17,0),0),AT16-$B$12)</f>
        <v>-8064223</v>
      </c>
      <c r="AU18" s="43">
        <f t="shared" si="40"/>
        <v>-8064223</v>
      </c>
      <c r="AV18" s="43">
        <f t="shared" ref="AV18" si="41">IF(AV13&gt;$B$12,IF(AV16&gt;$B$12,IF(AV13&gt;0,AV16-AV17,0),0),AV16-$B$12)</f>
        <v>-8064223</v>
      </c>
      <c r="AW18" s="43">
        <f t="shared" ref="AW18" si="42">IF(AW13&gt;$B$12,IF(AW16&gt;$B$12,IF(AW13&gt;0,AW16-AW17,0),0),AW16-$B$12)</f>
        <v>-8064223</v>
      </c>
      <c r="AX18" s="43">
        <f t="shared" ref="AX18:AY18" si="43">IF(AX13&gt;$B$12,IF(AX16&gt;$B$12,IF(AX13&gt;0,AX16-AX17,0),0),AX16-$B$12)</f>
        <v>-8064223</v>
      </c>
      <c r="AY18" s="43">
        <f t="shared" si="43"/>
        <v>-8064223</v>
      </c>
      <c r="AZ18" s="43">
        <f t="shared" ref="AZ18" si="44">IF(AZ13&gt;$B$12,IF(AZ16&gt;$B$12,IF(AZ13&gt;0,AZ16-AZ17,0),0),AZ16-$B$12)</f>
        <v>-8064223</v>
      </c>
      <c r="BA18" s="43">
        <f t="shared" ref="BA18" si="45">IF(BA13&gt;$B$12,IF(BA16&gt;$B$12,IF(BA13&gt;0,BA16-BA17,0),0),BA16-$B$12)</f>
        <v>-8064223</v>
      </c>
      <c r="BB18" s="43">
        <f t="shared" ref="BB18:BC18" si="46">IF(BB13&gt;$B$12,IF(BB16&gt;$B$12,IF(BB13&gt;0,BB16-BB17,0),0),BB16-$B$12)</f>
        <v>-8064223</v>
      </c>
      <c r="BC18" s="43">
        <f t="shared" si="46"/>
        <v>-8064223</v>
      </c>
      <c r="BD18" s="43">
        <f t="shared" ref="BD18" si="47">IF(BD13&gt;$B$12,IF(BD16&gt;$B$12,IF(BD13&gt;0,BD16-BD17,0),0),BD16-$B$12)</f>
        <v>-8064223</v>
      </c>
      <c r="BE18" s="43">
        <f t="shared" ref="BE18" si="48">IF(BE13&gt;$B$12,IF(BE16&gt;$B$12,IF(BE13&gt;0,BE16-BE17,0),0),BE16-$B$12)</f>
        <v>-8064223</v>
      </c>
      <c r="BF18" s="43">
        <f t="shared" ref="BF18:BG18" si="49">IF(BF13&gt;$B$12,IF(BF16&gt;$B$12,IF(BF13&gt;0,BF16-BF17,0),0),BF16-$B$12)</f>
        <v>-8064223</v>
      </c>
      <c r="BG18" s="43">
        <f t="shared" si="49"/>
        <v>-8064223</v>
      </c>
      <c r="BH18" s="43">
        <f t="shared" ref="BH18" si="50">IF(BH13&gt;$B$12,IF(BH16&gt;$B$12,IF(BH13&gt;0,BH16-BH17,0),0),BH16-$B$12)</f>
        <v>-8064223</v>
      </c>
      <c r="BI18" s="43">
        <f t="shared" ref="BI18" si="51">IF(BI13&gt;$B$12,IF(BI16&gt;$B$12,IF(BI13&gt;0,BI16-BI17,0),0),BI16-$B$12)</f>
        <v>-8064223</v>
      </c>
      <c r="BJ18" s="43">
        <f t="shared" ref="BJ18:BK18" si="52">IF(BJ13&gt;$B$12,IF(BJ16&gt;$B$12,IF(BJ13&gt;0,BJ16-BJ17,0),0),BJ16-$B$12)</f>
        <v>-8064223</v>
      </c>
      <c r="BK18" s="43">
        <f t="shared" si="52"/>
        <v>-8064223</v>
      </c>
      <c r="BL18" s="43">
        <f t="shared" ref="BL18" si="53">IF(BL13&gt;$B$12,IF(BL16&gt;$B$12,IF(BL13&gt;0,BL16-BL17,0),0),BL16-$B$12)</f>
        <v>-8064223</v>
      </c>
      <c r="BM18" s="43">
        <f t="shared" ref="BM18" si="54">IF(BM13&gt;$B$12,IF(BM16&gt;$B$12,IF(BM13&gt;0,BM16-BM17,0),0),BM16-$B$12)</f>
        <v>-8064223</v>
      </c>
      <c r="BN18" s="43">
        <f t="shared" ref="BN18:BO18" si="55">IF(BN13&gt;$B$12,IF(BN16&gt;$B$12,IF(BN13&gt;0,BN16-BN17,0),0),BN16-$B$12)</f>
        <v>-8064223</v>
      </c>
      <c r="BO18" s="43">
        <f t="shared" si="55"/>
        <v>-8064223</v>
      </c>
      <c r="BP18" s="43">
        <f t="shared" ref="BP18" si="56">IF(BP13&gt;$B$12,IF(BP16&gt;$B$12,IF(BP13&gt;0,BP16-BP17,0),0),BP16-$B$12)</f>
        <v>-8064223</v>
      </c>
      <c r="BQ18" s="43">
        <f t="shared" ref="BQ18" si="57">IF(BQ13&gt;$B$12,IF(BQ16&gt;$B$12,IF(BQ13&gt;0,BQ16-BQ17,0),0),BQ16-$B$12)</f>
        <v>-8064223</v>
      </c>
      <c r="BR18" s="43">
        <f t="shared" ref="BR18:BS18" si="58">IF(BR13&gt;$B$12,IF(BR16&gt;$B$12,IF(BR13&gt;0,BR16-BR17,0),0),BR16-$B$12)</f>
        <v>-8064223</v>
      </c>
      <c r="BS18" s="43">
        <f t="shared" si="58"/>
        <v>-8064223</v>
      </c>
      <c r="BT18" s="43">
        <f t="shared" ref="BT18" si="59">IF(BT13&gt;$B$12,IF(BT16&gt;$B$12,IF(BT13&gt;0,BT16-BT17,0),0),BT16-$B$12)</f>
        <v>-8064223</v>
      </c>
      <c r="BU18" s="43">
        <f t="shared" ref="BU18" si="60">IF(BU13&gt;$B$12,IF(BU16&gt;$B$12,IF(BU13&gt;0,BU16-BU17,0),0),BU16-$B$12)</f>
        <v>-8064223</v>
      </c>
      <c r="BV18" s="43">
        <f t="shared" ref="BV18:BW18" si="61">IF(BV13&gt;$B$12,IF(BV16&gt;$B$12,IF(BV13&gt;0,BV16-BV17,0),0),BV16-$B$12)</f>
        <v>-8064223</v>
      </c>
      <c r="BW18" s="43">
        <f t="shared" si="61"/>
        <v>-8064223</v>
      </c>
      <c r="BX18" s="43">
        <f t="shared" ref="BX18" si="62">IF(BX13&gt;$B$12,IF(BX16&gt;$B$12,IF(BX13&gt;0,BX16-BX17,0),0),BX16-$B$12)</f>
        <v>-8064223</v>
      </c>
      <c r="BY18" s="43">
        <f t="shared" ref="BY18" si="63">IF(BY13&gt;$B$12,IF(BY16&gt;$B$12,IF(BY13&gt;0,BY16-BY17,0),0),BY16-$B$12)</f>
        <v>-8064223</v>
      </c>
      <c r="BZ18" s="43">
        <f t="shared" ref="BZ18:CA18" si="64">IF(BZ13&gt;$B$12,IF(BZ16&gt;$B$12,IF(BZ13&gt;0,BZ16-BZ17,0),0),BZ16-$B$12)</f>
        <v>-8064223</v>
      </c>
      <c r="CA18" s="43">
        <f t="shared" si="64"/>
        <v>-8064223</v>
      </c>
      <c r="CB18" s="43">
        <f t="shared" ref="CB18" si="65">IF(CB13&gt;$B$12,IF(CB16&gt;$B$12,IF(CB13&gt;0,CB16-CB17,0),0),CB16-$B$12)</f>
        <v>-8064223</v>
      </c>
      <c r="CC18" s="43">
        <f t="shared" ref="CC18" si="66">IF(CC13&gt;$B$12,IF(CC16&gt;$B$12,IF(CC13&gt;0,CC16-CC17,0),0),CC16-$B$12)</f>
        <v>-8064223</v>
      </c>
      <c r="CD18" s="43">
        <f t="shared" ref="CD18:CE18" si="67">IF(CD13&gt;$B$12,IF(CD16&gt;$B$12,IF(CD13&gt;0,CD16-CD17,0),0),CD16-$B$12)</f>
        <v>-8064223</v>
      </c>
      <c r="CE18" s="43">
        <f t="shared" si="67"/>
        <v>-8064223</v>
      </c>
      <c r="CF18" s="43">
        <f t="shared" ref="CF18" si="68">IF(CF13&gt;$B$12,IF(CF16&gt;$B$12,IF(CF13&gt;0,CF16-CF17,0),0),CF16-$B$12)</f>
        <v>-8064223</v>
      </c>
      <c r="CG18" s="43">
        <f t="shared" ref="CG18" si="69">IF(CG13&gt;$B$12,IF(CG16&gt;$B$12,IF(CG13&gt;0,CG16-CG17,0),0),CG16-$B$12)</f>
        <v>-8064223</v>
      </c>
      <c r="CH18" s="43">
        <f t="shared" ref="CH18:CI18" si="70">IF(CH13&gt;$B$12,IF(CH16&gt;$B$12,IF(CH13&gt;0,CH16-CH17,0),0),CH16-$B$12)</f>
        <v>-8064223</v>
      </c>
      <c r="CI18" s="43">
        <f t="shared" si="70"/>
        <v>-8064223</v>
      </c>
      <c r="CJ18" s="43">
        <f t="shared" ref="CJ18" si="71">IF(CJ13&gt;$B$12,IF(CJ16&gt;$B$12,IF(CJ13&gt;0,CJ16-CJ17,0),0),CJ16-$B$12)</f>
        <v>-8064223</v>
      </c>
      <c r="CK18" s="43">
        <f t="shared" ref="CK18" si="72">IF(CK13&gt;$B$12,IF(CK16&gt;$B$12,IF(CK13&gt;0,CK16-CK17,0),0),CK16-$B$12)</f>
        <v>-8064223</v>
      </c>
      <c r="CL18" s="43">
        <f t="shared" ref="CL18:CM18" si="73">IF(CL13&gt;$B$12,IF(CL16&gt;$B$12,IF(CL13&gt;0,CL16-CL17,0),0),CL16-$B$12)</f>
        <v>-8064223</v>
      </c>
      <c r="CM18" s="43">
        <f t="shared" si="73"/>
        <v>-8064223</v>
      </c>
      <c r="CN18" s="43">
        <f t="shared" ref="CN18" si="74">IF(CN13&gt;$B$12,IF(CN16&gt;$B$12,IF(CN13&gt;0,CN16-CN17,0),0),CN16-$B$12)</f>
        <v>-8064223</v>
      </c>
      <c r="CO18" s="43">
        <f t="shared" ref="CO18" si="75">IF(CO13&gt;$B$12,IF(CO16&gt;$B$12,IF(CO13&gt;0,CO16-CO17,0),0),CO16-$B$12)</f>
        <v>-8064223</v>
      </c>
      <c r="CP18" s="43">
        <f t="shared" ref="CP18:CQ18" si="76">IF(CP13&gt;$B$12,IF(CP16&gt;$B$12,IF(CP13&gt;0,CP16-CP17,0),0),CP16-$B$12)</f>
        <v>-8064223</v>
      </c>
      <c r="CQ18" s="43">
        <f t="shared" si="76"/>
        <v>-8064223</v>
      </c>
      <c r="CR18" s="43">
        <f t="shared" ref="CR18" si="77">IF(CR13&gt;$B$12,IF(CR16&gt;$B$12,IF(CR13&gt;0,CR16-CR17,0),0),CR16-$B$12)</f>
        <v>-8064223</v>
      </c>
      <c r="CS18" s="43">
        <f t="shared" ref="CS18" si="78">IF(CS13&gt;$B$12,IF(CS16&gt;$B$12,IF(CS13&gt;0,CS16-CS17,0),0),CS16-$B$12)</f>
        <v>-8064223</v>
      </c>
      <c r="CT18" s="43">
        <f t="shared" ref="CT18:CU18" si="79">IF(CT13&gt;$B$12,IF(CT16&gt;$B$12,IF(CT13&gt;0,CT16-CT17,0),0),CT16-$B$12)</f>
        <v>-8064223</v>
      </c>
      <c r="CU18" s="43">
        <f t="shared" si="79"/>
        <v>-8064223</v>
      </c>
      <c r="CV18" s="43">
        <f t="shared" ref="CV18" si="80">IF(CV13&gt;$B$12,IF(CV16&gt;$B$12,IF(CV13&gt;0,CV16-CV17,0),0),CV16-$B$12)</f>
        <v>-8064223</v>
      </c>
      <c r="CW18" s="43">
        <f t="shared" ref="CW18" si="81">IF(CW13&gt;$B$12,IF(CW16&gt;$B$12,IF(CW13&gt;0,CW16-CW17,0),0),CW16-$B$12)</f>
        <v>-8064223</v>
      </c>
      <c r="CX18" s="43">
        <f t="shared" ref="CX18" si="82">IF(CX13&gt;$B$12,IF(CX16&gt;$B$12,IF(CX13&gt;0,CX16-CX17,0),0),CX16-$B$12)</f>
        <v>-8064223</v>
      </c>
      <c r="CY18" s="44"/>
      <c r="CZ18" s="40" t="s">
        <v>48</v>
      </c>
      <c r="DA18" s="31">
        <v>5.0999999999999996</v>
      </c>
      <c r="DB18" s="9" t="s">
        <v>49</v>
      </c>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row>
    <row r="19" spans="1:193" s="5" customFormat="1" ht="45.75" customHeight="1" x14ac:dyDescent="0.2">
      <c r="A19" s="38" t="s">
        <v>50</v>
      </c>
      <c r="B19" s="49"/>
      <c r="C19" s="43">
        <f>C18</f>
        <v>294484</v>
      </c>
      <c r="D19" s="43">
        <f>IF(D18-SUM($C$19:C19)&gt;0,IF(D13&gt;0,D18-SUM($C$19:C19),0),0)</f>
        <v>311813</v>
      </c>
      <c r="E19" s="43">
        <f>IF(E18-SUM($C$19:D19)&gt;0,IF(E13&gt;0,E18-SUM($C$19:D19),0),0)</f>
        <v>226626</v>
      </c>
      <c r="F19" s="43">
        <f>IF(F18-SUM($C$19:E19)&gt;0,IF(F13&gt;0,F18-SUM($C$19:E19),0),0)</f>
        <v>201105</v>
      </c>
      <c r="G19" s="43">
        <f>IF(G18-SUM($C$19:F19)&gt;0,IF(G13&gt;0,G18-SUM($C$19:F19),0),0)</f>
        <v>0</v>
      </c>
      <c r="H19" s="43">
        <f>IF(H18-SUM($C$19:G19)&gt;0,IF(H13&gt;0,H18-SUM($C$19:G19),0),0)</f>
        <v>0</v>
      </c>
      <c r="I19" s="43">
        <f>IF(I18-SUM($C$19:H19)&gt;0,IF(I13&gt;0,I18-SUM($C$19:H19),0),0)</f>
        <v>0</v>
      </c>
      <c r="J19" s="43">
        <f>IF(J18-SUM($C$19:I19)&gt;0,IF(J13&gt;0,J18-SUM($C$19:I19),0),0)</f>
        <v>0</v>
      </c>
      <c r="K19" s="43">
        <f>IF(K18-SUM($C$19:J19)&gt;0,IF(K13&gt;0,K18-SUM($C$19:J19),0),0)</f>
        <v>0</v>
      </c>
      <c r="L19" s="43">
        <f>IF(L18-SUM($C$19:K19)&gt;0,IF(L13&gt;0,L18-SUM($C$19:K19),0),0)</f>
        <v>0</v>
      </c>
      <c r="M19" s="43">
        <f>IF(M18-SUM($C$19:L19)&gt;0,IF(M13&gt;0,M18-SUM($C$19:L19),0),0)</f>
        <v>0</v>
      </c>
      <c r="N19" s="43">
        <f>IF(N18-SUM($C$19:M19)&gt;0,IF(N13&gt;0,N18-SUM($C$19:M19),0),0)</f>
        <v>0</v>
      </c>
      <c r="O19" s="43">
        <f>IF(O18-SUM($C$19:N19)&gt;0,IF(O13&gt;0,O18-SUM($C$19:N19),0),0)</f>
        <v>0</v>
      </c>
      <c r="P19" s="43">
        <f>IF(P18-SUM($C$19:O19)&gt;0,IF(P13&gt;0,P18-SUM($C$19:O19),0),0)</f>
        <v>0</v>
      </c>
      <c r="Q19" s="43">
        <f>IF(Q18-SUM($C$19:P19)&gt;0,IF(Q13&gt;0,Q18-SUM($C$19:P19),0),0)</f>
        <v>0</v>
      </c>
      <c r="R19" s="43">
        <f>IF(R18-SUM($C$19:Q19)&gt;0,IF(R13&gt;0,R18-SUM($C$19:Q19),0),0)</f>
        <v>0</v>
      </c>
      <c r="S19" s="43">
        <f>IF(S18-SUM($C$19:R19)&gt;0,IF(S13&gt;0,S18-SUM($C$19:R19),0),0)</f>
        <v>0</v>
      </c>
      <c r="T19" s="43">
        <f>IF(T18-SUM($C$19:S19)&gt;0,IF(T13&gt;0,T18-SUM($C$19:S19),0),0)</f>
        <v>0</v>
      </c>
      <c r="U19" s="43">
        <f>IF(U18-SUM($C$19:T19)&gt;0,IF(U13&gt;0,U18-SUM($C$19:T19),0),0)</f>
        <v>0</v>
      </c>
      <c r="V19" s="43">
        <f>IF(V18-SUM($C$19:U19)&gt;0,IF(V13&gt;0,V18-SUM($C$19:U19),0),0)</f>
        <v>0</v>
      </c>
      <c r="W19" s="43">
        <f>IF(W18-SUM($C$19:V19)&gt;0,IF(W13&gt;0,W18-SUM($C$19:V19),0),0)</f>
        <v>0</v>
      </c>
      <c r="X19" s="43">
        <f>IF(X18-SUM($C$19:W19)&gt;0,IF(X13&gt;0,X18-SUM($C$19:W19),0),0)</f>
        <v>0</v>
      </c>
      <c r="Y19" s="43">
        <f>IF(Y18-SUM($C$19:X19)&gt;0,IF(Y13&gt;0,Y18-SUM($C$19:X19),0),0)</f>
        <v>0</v>
      </c>
      <c r="Z19" s="43">
        <f>IF(Z18-SUM($C$19:Y19)&gt;0,IF(Z13&gt;0,Z18-SUM($C$19:Y19),0),0)</f>
        <v>0</v>
      </c>
      <c r="AA19" s="43">
        <f>IF(AA18-SUM($C$19:Z19)&gt;0,IF(AA13&gt;0,AA18-SUM($C$19:Z19),0),0)</f>
        <v>0</v>
      </c>
      <c r="AB19" s="43">
        <f>IF(AB18-SUM($C$19:AA19)&gt;0,IF(AB13&gt;0,AB18-SUM($C$19:AA19),0),0)</f>
        <v>0</v>
      </c>
      <c r="AC19" s="43">
        <f>IF(AC18-SUM($C$19:AB19)&gt;0,IF(AC13&gt;0,AC18-SUM($C$19:AB19),0),0)</f>
        <v>0</v>
      </c>
      <c r="AD19" s="43">
        <f>IF(AD18-SUM($C$19:AC19)&gt;0,IF(AD13&gt;0,AD18-SUM($C$19:AC19),0),0)</f>
        <v>0</v>
      </c>
      <c r="AE19" s="43">
        <f>IF(AE18-SUM($C$19:AD19)&gt;0,IF(AE13&gt;0,AE18-SUM($C$19:AD19),0),0)</f>
        <v>0</v>
      </c>
      <c r="AF19" s="43">
        <f>IF(AF18-SUM($C$19:AE19)&gt;0,IF(AF13&gt;0,AF18-SUM($C$19:AE19),0),0)</f>
        <v>0</v>
      </c>
      <c r="AG19" s="43">
        <f>IF(AG18-SUM($C$19:AF19)&gt;0,IF(AG13&gt;0,AG18-SUM($C$19:AF19),0),0)</f>
        <v>0</v>
      </c>
      <c r="AH19" s="43">
        <f>IF(AH18-SUM($C$19:AG19)&gt;0,IF(AH13&gt;0,AH18-SUM($C$19:AG19),0),0)</f>
        <v>0</v>
      </c>
      <c r="AI19" s="43">
        <f>IF(AI18-SUM($C$19:AH19)&gt;0,IF(AI13&gt;0,AI18-SUM($C$19:AH19),0),0)</f>
        <v>0</v>
      </c>
      <c r="AJ19" s="43">
        <f>IF(AJ18-SUM($C$19:AI19)&gt;0,IF(AJ13&gt;0,AJ18-SUM($C$19:AI19),0),0)</f>
        <v>0</v>
      </c>
      <c r="AK19" s="43">
        <f>IF(AK18-SUM($C$19:AJ19)&gt;0,IF(AK13&gt;0,AK18-SUM($C$19:AJ19),0),0)</f>
        <v>0</v>
      </c>
      <c r="AL19" s="43">
        <f>IF(AL18-SUM($C$19:AK19)&gt;0,IF(AL13&gt;0,AL18-SUM($C$19:AK19),0),0)</f>
        <v>0</v>
      </c>
      <c r="AM19" s="43">
        <f>IF(AM18-SUM($C$19:AL19)&gt;0,IF(AM13&gt;0,AM18-SUM($C$19:AL19),0),0)</f>
        <v>0</v>
      </c>
      <c r="AN19" s="43">
        <f>IF(AN18-SUM($C$19:AM19)&gt;0,IF(AN13&gt;0,AN18-SUM($C$19:AM19),0),0)</f>
        <v>0</v>
      </c>
      <c r="AO19" s="43">
        <f>IF(AO18-SUM($C$19:AN19)&gt;0,IF(AO13&gt;0,AO18-SUM($C$19:AN19),0),0)</f>
        <v>0</v>
      </c>
      <c r="AP19" s="43">
        <f>IF(AP18-SUM($C$19:AO19)&gt;0,IF(AP13&gt;0,AP18-SUM($C$19:AO19),0),0)</f>
        <v>0</v>
      </c>
      <c r="AQ19" s="43">
        <f>IF(AQ18-SUM($C$19:AP19)&gt;0,IF(AQ13&gt;0,AQ18-SUM($C$19:AP19),0),0)</f>
        <v>0</v>
      </c>
      <c r="AR19" s="43">
        <f>IF(AR18-SUM($C$19:AQ19)&gt;0,IF(AR13&gt;0,AR18-SUM($C$19:AQ19),0),0)</f>
        <v>0</v>
      </c>
      <c r="AS19" s="43">
        <f>IF(AS18-SUM($C$19:AR19)&gt;0,IF(AS13&gt;0,AS18-SUM($C$19:AR19),0),0)</f>
        <v>0</v>
      </c>
      <c r="AT19" s="43">
        <f>IF(AT18-SUM($C$19:AS19)&gt;0,IF(AT13&gt;0,AT18-SUM($C$19:AS19),0),0)</f>
        <v>0</v>
      </c>
      <c r="AU19" s="43">
        <f>IF(AU18-SUM($C$19:AT19)&gt;0,IF(AU13&gt;0,AU18-SUM($C$19:AT19),0),0)</f>
        <v>0</v>
      </c>
      <c r="AV19" s="43">
        <f>IF(AV18-SUM($C$19:AU19)&gt;0,IF(AV13&gt;0,AV18-SUM($C$19:AU19),0),0)</f>
        <v>0</v>
      </c>
      <c r="AW19" s="43">
        <f>IF(AW18-SUM($C$19:AV19)&gt;0,IF(AW13&gt;0,AW18-SUM($C$19:AV19),0),0)</f>
        <v>0</v>
      </c>
      <c r="AX19" s="43">
        <f>IF(AX18-SUM($C$19:AW19)&gt;0,IF(AX13&gt;0,AX18-SUM($C$19:AW19),0),0)</f>
        <v>0</v>
      </c>
      <c r="AY19" s="43">
        <f>IF(AY18-SUM($C$19:AX19)&gt;0,IF(AY13&gt;0,AY18-SUM($C$19:AX19),0),0)</f>
        <v>0</v>
      </c>
      <c r="AZ19" s="43">
        <f>IF(AZ18-SUM($C$19:AY19)&gt;0,IF(AZ13&gt;0,AZ18-SUM($C$19:AY19),0),0)</f>
        <v>0</v>
      </c>
      <c r="BA19" s="43">
        <f>IF(BA18-SUM($C$19:AZ19)&gt;0,IF(BA13&gt;0,BA18-SUM($C$19:AZ19),0),0)</f>
        <v>0</v>
      </c>
      <c r="BB19" s="43">
        <f>IF(BB18-SUM($C$19:BA19)&gt;0,IF(BB13&gt;0,BB18-SUM($C$19:BA19),0),0)</f>
        <v>0</v>
      </c>
      <c r="BC19" s="43">
        <f>IF(BC18-SUM($C$19:BB19)&gt;0,IF(BC13&gt;0,BC18-SUM($C$19:BB19),0),0)</f>
        <v>0</v>
      </c>
      <c r="BD19" s="43">
        <f>IF(BD18-SUM($C$19:BC19)&gt;0,IF(BD13&gt;0,BD18-SUM($C$19:BC19),0),0)</f>
        <v>0</v>
      </c>
      <c r="BE19" s="43">
        <f>IF(BE18-SUM($C$19:BD19)&gt;0,IF(BE13&gt;0,BE18-SUM($C$19:BD19),0),0)</f>
        <v>0</v>
      </c>
      <c r="BF19" s="43">
        <f>IF(BF18-SUM($C$19:BE19)&gt;0,IF(BF13&gt;0,BF18-SUM($C$19:BE19),0),0)</f>
        <v>0</v>
      </c>
      <c r="BG19" s="43">
        <f>IF(BG18-SUM($C$19:BF19)&gt;0,IF(BG13&gt;0,BG18-SUM($C$19:BF19),0),0)</f>
        <v>0</v>
      </c>
      <c r="BH19" s="43">
        <f>IF(BH18-SUM($C$19:BG19)&gt;0,IF(BH13&gt;0,BH18-SUM($C$19:BG19),0),0)</f>
        <v>0</v>
      </c>
      <c r="BI19" s="43">
        <f>IF(BI18-SUM($C$19:BH19)&gt;0,IF(BI13&gt;0,BI18-SUM($C$19:BH19),0),0)</f>
        <v>0</v>
      </c>
      <c r="BJ19" s="43">
        <f>IF(BJ18-SUM($C$19:BI19)&gt;0,IF(BJ13&gt;0,BJ18-SUM($C$19:BI19),0),0)</f>
        <v>0</v>
      </c>
      <c r="BK19" s="43">
        <f>IF(BK18-SUM($C$19:BJ19)&gt;0,IF(BK13&gt;0,BK18-SUM($C$19:BJ19),0),0)</f>
        <v>0</v>
      </c>
      <c r="BL19" s="43">
        <f>IF(BL18-SUM($C$19:BK19)&gt;0,IF(BL13&gt;0,BL18-SUM($C$19:BK19),0),0)</f>
        <v>0</v>
      </c>
      <c r="BM19" s="43">
        <f>IF(BM18-SUM($C$19:BL19)&gt;0,IF(BM13&gt;0,BM18-SUM($C$19:BL19),0),0)</f>
        <v>0</v>
      </c>
      <c r="BN19" s="43">
        <f>IF(BN18-SUM($C$19:BM19)&gt;0,IF(BN13&gt;0,BN18-SUM($C$19:BM19),0),0)</f>
        <v>0</v>
      </c>
      <c r="BO19" s="43">
        <f>IF(BO18-SUM($C$19:BN19)&gt;0,IF(BO13&gt;0,BO18-SUM($C$19:BN19),0),0)</f>
        <v>0</v>
      </c>
      <c r="BP19" s="43">
        <f>IF(BP18-SUM($C$19:BO19)&gt;0,IF(BP13&gt;0,BP18-SUM($C$19:BO19),0),0)</f>
        <v>0</v>
      </c>
      <c r="BQ19" s="43">
        <f>IF(BQ18-SUM($C$19:BP19)&gt;0,IF(BQ13&gt;0,BQ18-SUM($C$19:BP19),0),0)</f>
        <v>0</v>
      </c>
      <c r="BR19" s="43">
        <f>IF(BR18-SUM($C$19:BQ19)&gt;0,IF(BR13&gt;0,BR18-SUM($C$19:BQ19),0),0)</f>
        <v>0</v>
      </c>
      <c r="BS19" s="43">
        <f>IF(BS18-SUM($C$19:BR19)&gt;0,IF(BS13&gt;0,BS18-SUM($C$19:BR19),0),0)</f>
        <v>0</v>
      </c>
      <c r="BT19" s="43">
        <f>IF(BT18-SUM($C$19:BS19)&gt;0,IF(BT13&gt;0,BT18-SUM($C$19:BS19),0),0)</f>
        <v>0</v>
      </c>
      <c r="BU19" s="43">
        <f>IF(BU18-SUM($C$19:BT19)&gt;0,IF(BU13&gt;0,BU18-SUM($C$19:BT19),0),0)</f>
        <v>0</v>
      </c>
      <c r="BV19" s="43">
        <f>IF(BV18-SUM($C$19:BU19)&gt;0,IF(BV13&gt;0,BV18-SUM($C$19:BU19),0),0)</f>
        <v>0</v>
      </c>
      <c r="BW19" s="43">
        <f>IF(BW18-SUM($C$19:BV19)&gt;0,IF(BW13&gt;0,BW18-SUM($C$19:BV19),0),0)</f>
        <v>0</v>
      </c>
      <c r="BX19" s="43">
        <f>IF(BX18-SUM($C$19:BW19)&gt;0,IF(BX13&gt;0,BX18-SUM($C$19:BW19),0),0)</f>
        <v>0</v>
      </c>
      <c r="BY19" s="43">
        <f>IF(BY18-SUM($C$19:BX19)&gt;0,IF(BY13&gt;0,BY18-SUM($C$19:BX19),0),0)</f>
        <v>0</v>
      </c>
      <c r="BZ19" s="43">
        <f>IF(BZ18-SUM($C$19:BY19)&gt;0,IF(BZ13&gt;0,BZ18-SUM($C$19:BY19),0),0)</f>
        <v>0</v>
      </c>
      <c r="CA19" s="43">
        <f>IF(CA18-SUM($C$19:BZ19)&gt;0,IF(CA13&gt;0,CA18-SUM($C$19:BZ19),0),0)</f>
        <v>0</v>
      </c>
      <c r="CB19" s="43">
        <f>IF(CB18-SUM($C$19:CA19)&gt;0,IF(CB13&gt;0,CB18-SUM($C$19:CA19),0),0)</f>
        <v>0</v>
      </c>
      <c r="CC19" s="43">
        <f>IF(CC18-SUM($C$19:CB19)&gt;0,IF(CC13&gt;0,CC18-SUM($C$19:CB19),0),0)</f>
        <v>0</v>
      </c>
      <c r="CD19" s="43">
        <f>IF(CD18-SUM($C$19:CC19)&gt;0,IF(CD13&gt;0,CD18-SUM($C$19:CC19),0),0)</f>
        <v>0</v>
      </c>
      <c r="CE19" s="43">
        <f>IF(CE18-SUM($C$19:CD19)&gt;0,IF(CE13&gt;0,CE18-SUM($C$19:CD19),0),0)</f>
        <v>0</v>
      </c>
      <c r="CF19" s="43">
        <f>IF(CF18-SUM($C$19:CE19)&gt;0,IF(CF13&gt;0,CF18-SUM($C$19:CE19),0),0)</f>
        <v>0</v>
      </c>
      <c r="CG19" s="43">
        <f>IF(CG18-SUM($C$19:CF19)&gt;0,IF(CG13&gt;0,CG18-SUM($C$19:CF19),0),0)</f>
        <v>0</v>
      </c>
      <c r="CH19" s="43">
        <f>IF(CH18-SUM($C$19:CG19)&gt;0,IF(CH13&gt;0,CH18-SUM($C$19:CG19),0),0)</f>
        <v>0</v>
      </c>
      <c r="CI19" s="43">
        <f>IF(CI18-SUM($C$19:CH19)&gt;0,IF(CI13&gt;0,CI18-SUM($C$19:CH19),0),0)</f>
        <v>0</v>
      </c>
      <c r="CJ19" s="43">
        <f>IF(CJ18-SUM($C$19:CI19)&gt;0,IF(CJ13&gt;0,CJ18-SUM($C$19:CI19),0),0)</f>
        <v>0</v>
      </c>
      <c r="CK19" s="43">
        <f>IF(CK18-SUM($C$19:CJ19)&gt;0,IF(CK13&gt;0,CK18-SUM($C$19:CJ19),0),0)</f>
        <v>0</v>
      </c>
      <c r="CL19" s="43">
        <f>IF(CL18-SUM($C$19:CK19)&gt;0,IF(CL13&gt;0,CL18-SUM($C$19:CK19),0),0)</f>
        <v>0</v>
      </c>
      <c r="CM19" s="43">
        <f>IF(CM18-SUM($C$19:CL19)&gt;0,IF(CM13&gt;0,CM18-SUM($C$19:CL19),0),0)</f>
        <v>0</v>
      </c>
      <c r="CN19" s="43">
        <f>IF(CN18-SUM($C$19:CM19)&gt;0,IF(CN13&gt;0,CN18-SUM($C$19:CM19),0),0)</f>
        <v>0</v>
      </c>
      <c r="CO19" s="43">
        <f>IF(CO18-SUM($C$19:CN19)&gt;0,IF(CO13&gt;0,CO18-SUM($C$19:CN19),0),0)</f>
        <v>0</v>
      </c>
      <c r="CP19" s="43">
        <f>IF(CP18-SUM($C$19:CO19)&gt;0,IF(CP13&gt;0,CP18-SUM($C$19:CO19),0),0)</f>
        <v>0</v>
      </c>
      <c r="CQ19" s="43">
        <f>IF(CQ18-SUM($C$19:CP19)&gt;0,IF(CQ13&gt;0,CQ18-SUM($C$19:CP19),0),0)</f>
        <v>0</v>
      </c>
      <c r="CR19" s="43">
        <f>IF(CR18-SUM($C$19:CQ19)&gt;0,IF(CR13&gt;0,CR18-SUM($C$19:CQ19),0),0)</f>
        <v>0</v>
      </c>
      <c r="CS19" s="43">
        <f>IF(CS18-SUM($C$19:CR19)&gt;0,IF(CS13&gt;0,CS18-SUM($C$19:CR19),0),0)</f>
        <v>0</v>
      </c>
      <c r="CT19" s="43">
        <f>IF(CT18-SUM($C$19:CS19)&gt;0,IF(CT13&gt;0,CT18-SUM($C$19:CS19),0),0)</f>
        <v>0</v>
      </c>
      <c r="CU19" s="43">
        <f>IF(CU18-SUM($C$19:CT19)&gt;0,IF(CU13&gt;0,CU18-SUM($C$19:CT19),0),0)</f>
        <v>0</v>
      </c>
      <c r="CV19" s="43">
        <f>IF(CV18-SUM($C$19:CU19)&gt;0,IF(CV13&gt;0,CV18-SUM($C$19:CU19),0),0)</f>
        <v>0</v>
      </c>
      <c r="CW19" s="43">
        <f>IF(CW18-SUM($C$19:CV19)&gt;0,IF(CW13&gt;0,CW18-SUM($C$19:CV19),0),0)</f>
        <v>0</v>
      </c>
      <c r="CX19" s="43">
        <f>IF(CX18-SUM($C$19:CW19)&gt;0,IF(CX13&gt;0,CX18-SUM($C$19:CW19),0),0)</f>
        <v>0</v>
      </c>
      <c r="CY19" s="44"/>
      <c r="CZ19" s="50" t="s">
        <v>51</v>
      </c>
      <c r="DA19" s="31"/>
      <c r="DB19" s="9"/>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row>
    <row r="20" spans="1:193" s="14" customFormat="1" ht="26.25" customHeight="1" x14ac:dyDescent="0.25">
      <c r="A20" s="204" t="s">
        <v>52</v>
      </c>
      <c r="B20" s="205"/>
      <c r="C20" s="205"/>
      <c r="D20" s="205"/>
      <c r="E20" s="205"/>
      <c r="F20" s="205"/>
      <c r="G20" s="205"/>
      <c r="H20" s="205"/>
      <c r="I20" s="205"/>
      <c r="J20" s="205"/>
      <c r="K20" s="205"/>
      <c r="L20" s="205"/>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c r="AP20" s="205"/>
      <c r="AQ20" s="205"/>
      <c r="AR20" s="205"/>
      <c r="AS20" s="205"/>
      <c r="AT20" s="205"/>
      <c r="AU20" s="205"/>
      <c r="AV20" s="205"/>
      <c r="AW20" s="205"/>
      <c r="AX20" s="205"/>
      <c r="AY20" s="205"/>
      <c r="AZ20" s="205"/>
      <c r="BA20" s="205"/>
      <c r="BB20" s="205"/>
      <c r="BC20" s="205"/>
      <c r="BD20" s="205"/>
      <c r="BE20" s="205"/>
      <c r="BF20" s="205"/>
      <c r="BG20" s="205"/>
      <c r="BH20" s="205"/>
      <c r="BI20" s="205"/>
      <c r="BJ20" s="205"/>
      <c r="BK20" s="205"/>
      <c r="BL20" s="205"/>
      <c r="BM20" s="205"/>
      <c r="BN20" s="205"/>
      <c r="BO20" s="205"/>
      <c r="BP20" s="205"/>
      <c r="BQ20" s="205"/>
      <c r="BR20" s="205"/>
      <c r="BS20" s="205"/>
      <c r="BT20" s="205"/>
      <c r="BU20" s="205"/>
      <c r="BV20" s="205"/>
      <c r="BW20" s="205"/>
      <c r="BX20" s="205"/>
      <c r="BY20" s="205"/>
      <c r="BZ20" s="205"/>
      <c r="CA20" s="205"/>
      <c r="CB20" s="205"/>
      <c r="CC20" s="205"/>
      <c r="CD20" s="205"/>
      <c r="CE20" s="205"/>
      <c r="CF20" s="205"/>
      <c r="CG20" s="205"/>
      <c r="CH20" s="205"/>
      <c r="CI20" s="205"/>
      <c r="CJ20" s="205"/>
      <c r="CK20" s="205"/>
      <c r="CL20" s="205"/>
      <c r="CM20" s="205"/>
      <c r="CN20" s="205"/>
      <c r="CO20" s="205"/>
      <c r="CP20" s="205"/>
      <c r="CQ20" s="205"/>
      <c r="CR20" s="205"/>
      <c r="CS20" s="205"/>
      <c r="CT20" s="205"/>
      <c r="CU20" s="205"/>
      <c r="CV20" s="205"/>
      <c r="CW20" s="205"/>
      <c r="CX20" s="205"/>
      <c r="CY20" s="205"/>
      <c r="CZ20" s="51"/>
      <c r="DA20" s="51"/>
      <c r="DB20" s="15"/>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3"/>
      <c r="FU20" s="53"/>
      <c r="FV20" s="53"/>
      <c r="FW20" s="53"/>
      <c r="FX20" s="53"/>
      <c r="FY20" s="53"/>
      <c r="FZ20" s="53"/>
      <c r="GA20" s="53"/>
      <c r="GB20" s="53"/>
      <c r="GC20" s="53"/>
      <c r="GD20" s="53"/>
      <c r="GE20" s="53"/>
      <c r="GF20" s="53"/>
      <c r="GG20" s="53"/>
      <c r="GH20" s="53"/>
      <c r="GI20" s="53"/>
      <c r="GJ20" s="53"/>
      <c r="GK20" s="53"/>
    </row>
    <row r="21" spans="1:193" s="182" customFormat="1" ht="56.25" customHeight="1" x14ac:dyDescent="0.25">
      <c r="A21" s="206" t="s">
        <v>53</v>
      </c>
      <c r="B21" s="49"/>
      <c r="C21" s="184">
        <v>76868</v>
      </c>
      <c r="D21" s="184">
        <v>72797</v>
      </c>
      <c r="E21" s="184">
        <v>62624</v>
      </c>
      <c r="F21" s="184">
        <v>65974.600000000006</v>
      </c>
      <c r="G21" s="184"/>
      <c r="H21" s="184"/>
      <c r="I21" s="184"/>
      <c r="J21" s="184"/>
      <c r="K21" s="184"/>
      <c r="L21" s="184"/>
      <c r="M21" s="184"/>
      <c r="N21" s="184"/>
      <c r="O21" s="184"/>
      <c r="P21" s="184"/>
      <c r="Q21" s="184"/>
      <c r="R21" s="184"/>
      <c r="S21" s="184"/>
      <c r="T21" s="184"/>
      <c r="U21" s="184"/>
      <c r="V21" s="184"/>
      <c r="W21" s="184"/>
      <c r="X21" s="184"/>
      <c r="Y21" s="184"/>
      <c r="Z21" s="184"/>
      <c r="AA21" s="184"/>
      <c r="AB21" s="184"/>
      <c r="AC21" s="184"/>
      <c r="AD21" s="184"/>
      <c r="AE21" s="184"/>
      <c r="AF21" s="184"/>
      <c r="AG21" s="184"/>
      <c r="AH21" s="184"/>
      <c r="AI21" s="184"/>
      <c r="AJ21" s="184"/>
      <c r="AK21" s="184"/>
      <c r="AL21" s="184"/>
      <c r="AM21" s="184"/>
      <c r="AN21" s="184"/>
      <c r="AO21" s="184"/>
      <c r="AP21" s="184"/>
      <c r="AQ21" s="184"/>
      <c r="AR21" s="184"/>
      <c r="AS21" s="184"/>
      <c r="AT21" s="184"/>
      <c r="AU21" s="184"/>
      <c r="AV21" s="184"/>
      <c r="AW21" s="184"/>
      <c r="AX21" s="184"/>
      <c r="AY21" s="184"/>
      <c r="AZ21" s="184"/>
      <c r="BA21" s="184"/>
      <c r="BB21" s="184"/>
      <c r="BC21" s="184"/>
      <c r="BD21" s="184"/>
      <c r="BE21" s="184"/>
      <c r="BF21" s="184"/>
      <c r="BG21" s="184"/>
      <c r="BH21" s="184"/>
      <c r="BI21" s="184"/>
      <c r="BJ21" s="184"/>
      <c r="BK21" s="184"/>
      <c r="BL21" s="184"/>
      <c r="BM21" s="184"/>
      <c r="BN21" s="184"/>
      <c r="BO21" s="184"/>
      <c r="BP21" s="184"/>
      <c r="BQ21" s="184"/>
      <c r="BR21" s="184"/>
      <c r="BS21" s="184"/>
      <c r="BT21" s="184"/>
      <c r="BU21" s="184"/>
      <c r="BV21" s="184"/>
      <c r="BW21" s="184"/>
      <c r="BX21" s="184"/>
      <c r="BY21" s="184"/>
      <c r="BZ21" s="184"/>
      <c r="CA21" s="184"/>
      <c r="CB21" s="184"/>
      <c r="CC21" s="184"/>
      <c r="CD21" s="184"/>
      <c r="CE21" s="184"/>
      <c r="CF21" s="184"/>
      <c r="CG21" s="184"/>
      <c r="CH21" s="184"/>
      <c r="CI21" s="184"/>
      <c r="CJ21" s="184"/>
      <c r="CK21" s="184"/>
      <c r="CL21" s="184"/>
      <c r="CM21" s="184"/>
      <c r="CN21" s="184"/>
      <c r="CO21" s="184"/>
      <c r="CP21" s="184"/>
      <c r="CQ21" s="184"/>
      <c r="CR21" s="184"/>
      <c r="CS21" s="184"/>
      <c r="CT21" s="184"/>
      <c r="CU21" s="184"/>
      <c r="CV21" s="184"/>
      <c r="CW21" s="184"/>
      <c r="CX21" s="184"/>
      <c r="CY21" s="184"/>
      <c r="CZ21" s="211" t="s">
        <v>54</v>
      </c>
      <c r="DA21" s="32">
        <v>5.4</v>
      </c>
      <c r="DB21" s="185" t="s">
        <v>55</v>
      </c>
      <c r="DC21" s="52"/>
      <c r="DD21" s="52"/>
      <c r="DE21" s="52"/>
      <c r="DF21" s="52"/>
      <c r="DG21" s="52"/>
      <c r="DH21" s="52"/>
      <c r="DI21" s="52"/>
      <c r="DJ21" s="52"/>
      <c r="DK21" s="52"/>
      <c r="DL21" s="52"/>
      <c r="DM21" s="52"/>
      <c r="DN21" s="52"/>
      <c r="DO21" s="52"/>
      <c r="DP21" s="52"/>
      <c r="DQ21" s="52"/>
      <c r="DR21" s="52"/>
      <c r="DS21" s="52"/>
      <c r="DT21" s="52"/>
      <c r="DU21" s="52"/>
      <c r="DV21" s="52"/>
      <c r="DW21" s="52"/>
      <c r="DX21" s="52"/>
      <c r="DY21" s="52"/>
      <c r="DZ21" s="52"/>
      <c r="EA21" s="52"/>
      <c r="EB21" s="52"/>
      <c r="EC21" s="52"/>
      <c r="ED21" s="52"/>
      <c r="EE21" s="52"/>
      <c r="EF21" s="52"/>
      <c r="EG21" s="52"/>
      <c r="EH21" s="52"/>
      <c r="EI21" s="52"/>
      <c r="EJ21" s="52"/>
      <c r="EK21" s="52"/>
      <c r="EL21" s="52"/>
      <c r="EM21" s="52"/>
      <c r="EN21" s="52"/>
      <c r="EO21" s="52"/>
      <c r="EP21" s="52"/>
      <c r="EQ21" s="52"/>
      <c r="ER21" s="52"/>
      <c r="ES21" s="52"/>
      <c r="ET21" s="52"/>
      <c r="EU21" s="52"/>
      <c r="EV21" s="52"/>
      <c r="EW21" s="52"/>
      <c r="EX21" s="52"/>
      <c r="EY21" s="52"/>
      <c r="EZ21" s="52"/>
      <c r="FA21" s="52"/>
      <c r="FB21" s="52"/>
      <c r="FC21" s="52"/>
      <c r="FD21" s="52"/>
      <c r="FE21" s="52"/>
      <c r="FF21" s="52"/>
      <c r="FG21" s="52"/>
      <c r="FH21" s="52"/>
      <c r="FI21" s="52"/>
      <c r="FJ21" s="52"/>
      <c r="FK21" s="52"/>
      <c r="FL21" s="52"/>
      <c r="FM21" s="52"/>
      <c r="FN21" s="52"/>
      <c r="FO21" s="52"/>
      <c r="FP21" s="52"/>
      <c r="FQ21" s="52"/>
      <c r="FR21" s="52"/>
      <c r="FS21" s="52"/>
      <c r="FT21" s="52"/>
      <c r="FU21" s="52"/>
      <c r="FV21" s="52"/>
      <c r="FW21" s="52"/>
      <c r="FX21" s="52"/>
      <c r="FY21" s="52"/>
      <c r="FZ21" s="52"/>
      <c r="GA21" s="52"/>
      <c r="GB21" s="52"/>
      <c r="GC21" s="52"/>
      <c r="GD21" s="52"/>
      <c r="GE21" s="52"/>
      <c r="GF21" s="52"/>
      <c r="GG21" s="52"/>
      <c r="GH21" s="52"/>
      <c r="GI21" s="52"/>
      <c r="GJ21" s="52"/>
      <c r="GK21" s="52"/>
    </row>
    <row r="22" spans="1:193" s="182" customFormat="1" ht="36" customHeight="1" x14ac:dyDescent="0.25">
      <c r="A22" s="207" t="s">
        <v>56</v>
      </c>
      <c r="B22" s="49"/>
      <c r="C22" s="187">
        <f>C21</f>
        <v>76868</v>
      </c>
      <c r="D22" s="186">
        <f>SUM($C21,D21)</f>
        <v>149665</v>
      </c>
      <c r="E22" s="186">
        <f>SUM($C21:E21)</f>
        <v>212289</v>
      </c>
      <c r="F22" s="186">
        <f>SUM($C21:F21)</f>
        <v>278263.59999999998</v>
      </c>
      <c r="G22" s="186">
        <f>SUM($C21:G21)</f>
        <v>278263.59999999998</v>
      </c>
      <c r="H22" s="186">
        <f>SUM($C21:H21)</f>
        <v>278263.59999999998</v>
      </c>
      <c r="I22" s="186">
        <f>SUM($C21:I21)</f>
        <v>278263.59999999998</v>
      </c>
      <c r="J22" s="186">
        <f>SUM($C21:J21)</f>
        <v>278263.59999999998</v>
      </c>
      <c r="K22" s="186">
        <f>SUM($C21:K21)</f>
        <v>278263.59999999998</v>
      </c>
      <c r="L22" s="186">
        <f>SUM($C21:L21)</f>
        <v>278263.59999999998</v>
      </c>
      <c r="M22" s="186">
        <f>SUM($C21:M21)</f>
        <v>278263.59999999998</v>
      </c>
      <c r="N22" s="186">
        <f>SUM($C21:N21)</f>
        <v>278263.59999999998</v>
      </c>
      <c r="O22" s="186">
        <f>SUM($C21:O21)</f>
        <v>278263.59999999998</v>
      </c>
      <c r="P22" s="186">
        <f>SUM($C21:P21)</f>
        <v>278263.59999999998</v>
      </c>
      <c r="Q22" s="186">
        <f>SUM($C21:Q21)</f>
        <v>278263.59999999998</v>
      </c>
      <c r="R22" s="186">
        <f>SUM($C21:R21)</f>
        <v>278263.59999999998</v>
      </c>
      <c r="S22" s="186">
        <f>SUM($C21:S21)</f>
        <v>278263.59999999998</v>
      </c>
      <c r="T22" s="186">
        <f>SUM($C21:T21)</f>
        <v>278263.59999999998</v>
      </c>
      <c r="U22" s="186">
        <f>SUM($C21:U21)</f>
        <v>278263.59999999998</v>
      </c>
      <c r="V22" s="186">
        <f>SUM($C21:V21)</f>
        <v>278263.59999999998</v>
      </c>
      <c r="W22" s="186">
        <f>SUM($C21:W21)</f>
        <v>278263.59999999998</v>
      </c>
      <c r="X22" s="186">
        <f>SUM($C21:X21)</f>
        <v>278263.59999999998</v>
      </c>
      <c r="Y22" s="186">
        <f>SUM($C21:Y21)</f>
        <v>278263.59999999998</v>
      </c>
      <c r="Z22" s="186">
        <f>SUM($C21:Z21)</f>
        <v>278263.59999999998</v>
      </c>
      <c r="AA22" s="186">
        <f>SUM($C21:AA21)</f>
        <v>278263.59999999998</v>
      </c>
      <c r="AB22" s="186">
        <f>SUM($C21:AB21)</f>
        <v>278263.59999999998</v>
      </c>
      <c r="AC22" s="186">
        <f>SUM($C21:AC21)</f>
        <v>278263.59999999998</v>
      </c>
      <c r="AD22" s="186">
        <f>SUM($C21:AD21)</f>
        <v>278263.59999999998</v>
      </c>
      <c r="AE22" s="186">
        <f>SUM($C21:AE21)</f>
        <v>278263.59999999998</v>
      </c>
      <c r="AF22" s="186">
        <f>SUM($C21:AF21)</f>
        <v>278263.59999999998</v>
      </c>
      <c r="AG22" s="186">
        <f>SUM($C21:AG21)</f>
        <v>278263.59999999998</v>
      </c>
      <c r="AH22" s="186">
        <f>SUM($C21:AH21)</f>
        <v>278263.59999999998</v>
      </c>
      <c r="AI22" s="186">
        <f>SUM($C21:AI21)</f>
        <v>278263.59999999998</v>
      </c>
      <c r="AJ22" s="186">
        <f>SUM($C21:AJ21)</f>
        <v>278263.59999999998</v>
      </c>
      <c r="AK22" s="186">
        <f>SUM($C21:AK21)</f>
        <v>278263.59999999998</v>
      </c>
      <c r="AL22" s="186">
        <f>SUM($C21:AL21)</f>
        <v>278263.59999999998</v>
      </c>
      <c r="AM22" s="186">
        <f>SUM($C21:AM21)</f>
        <v>278263.59999999998</v>
      </c>
      <c r="AN22" s="186">
        <f>SUM($C21:AN21)</f>
        <v>278263.59999999998</v>
      </c>
      <c r="AO22" s="186">
        <f>SUM($C21:AO21)</f>
        <v>278263.59999999998</v>
      </c>
      <c r="AP22" s="186">
        <f>SUM($C21:AP21)</f>
        <v>278263.59999999998</v>
      </c>
      <c r="AQ22" s="186">
        <f>SUM($C21:AQ21)</f>
        <v>278263.59999999998</v>
      </c>
      <c r="AR22" s="186">
        <f>SUM($C21:AR21)</f>
        <v>278263.59999999998</v>
      </c>
      <c r="AS22" s="186">
        <f>SUM($C21:AS21)</f>
        <v>278263.59999999998</v>
      </c>
      <c r="AT22" s="186">
        <f>SUM($C21:AT21)</f>
        <v>278263.59999999998</v>
      </c>
      <c r="AU22" s="186">
        <f>SUM($C21:AU21)</f>
        <v>278263.59999999998</v>
      </c>
      <c r="AV22" s="186">
        <f>SUM($C21:AV21)</f>
        <v>278263.59999999998</v>
      </c>
      <c r="AW22" s="186">
        <f>SUM($C21:AW21)</f>
        <v>278263.59999999998</v>
      </c>
      <c r="AX22" s="186">
        <f>SUM($C21:AX21)</f>
        <v>278263.59999999998</v>
      </c>
      <c r="AY22" s="186">
        <f>SUM($C21:AY21)</f>
        <v>278263.59999999998</v>
      </c>
      <c r="AZ22" s="186">
        <f>SUM($C21:AZ21)</f>
        <v>278263.59999999998</v>
      </c>
      <c r="BA22" s="186">
        <f>SUM($C21:BA21)</f>
        <v>278263.59999999998</v>
      </c>
      <c r="BB22" s="186">
        <f>SUM($C21:BB21)</f>
        <v>278263.59999999998</v>
      </c>
      <c r="BC22" s="186">
        <f>SUM($C21:BC21)</f>
        <v>278263.59999999998</v>
      </c>
      <c r="BD22" s="186">
        <f>SUM($C21:BD21)</f>
        <v>278263.59999999998</v>
      </c>
      <c r="BE22" s="186">
        <f>SUM($C21:BE21)</f>
        <v>278263.59999999998</v>
      </c>
      <c r="BF22" s="186">
        <f>SUM($C21:BF21)</f>
        <v>278263.59999999998</v>
      </c>
      <c r="BG22" s="186">
        <f>SUM($C21:BG21)</f>
        <v>278263.59999999998</v>
      </c>
      <c r="BH22" s="186">
        <f>SUM($C21:BH21)</f>
        <v>278263.59999999998</v>
      </c>
      <c r="BI22" s="186">
        <f>SUM($C21:BI21)</f>
        <v>278263.59999999998</v>
      </c>
      <c r="BJ22" s="186">
        <f>SUM($C21:BJ21)</f>
        <v>278263.59999999998</v>
      </c>
      <c r="BK22" s="186">
        <f>SUM($C21:BK21)</f>
        <v>278263.59999999998</v>
      </c>
      <c r="BL22" s="186">
        <f>SUM($C21:BL21)</f>
        <v>278263.59999999998</v>
      </c>
      <c r="BM22" s="186">
        <f>SUM($C21:BM21)</f>
        <v>278263.59999999998</v>
      </c>
      <c r="BN22" s="186">
        <f>SUM($C21:BN21)</f>
        <v>278263.59999999998</v>
      </c>
      <c r="BO22" s="186">
        <f>SUM($C21:BO21)</f>
        <v>278263.59999999998</v>
      </c>
      <c r="BP22" s="186">
        <f>SUM($C21:BP21)</f>
        <v>278263.59999999998</v>
      </c>
      <c r="BQ22" s="186">
        <f>SUM($C21:BQ21)</f>
        <v>278263.59999999998</v>
      </c>
      <c r="BR22" s="186">
        <f>SUM($C21:BR21)</f>
        <v>278263.59999999998</v>
      </c>
      <c r="BS22" s="186">
        <f>SUM($C21:BS21)</f>
        <v>278263.59999999998</v>
      </c>
      <c r="BT22" s="186">
        <f>SUM($C21:BT21)</f>
        <v>278263.59999999998</v>
      </c>
      <c r="BU22" s="186">
        <f>SUM($C21:BU21)</f>
        <v>278263.59999999998</v>
      </c>
      <c r="BV22" s="186">
        <f>SUM($C21:BV21)</f>
        <v>278263.59999999998</v>
      </c>
      <c r="BW22" s="186">
        <f>SUM($C21:BW21)</f>
        <v>278263.59999999998</v>
      </c>
      <c r="BX22" s="186">
        <f>SUM($C21:BX21)</f>
        <v>278263.59999999998</v>
      </c>
      <c r="BY22" s="186">
        <f>SUM($C21:BY21)</f>
        <v>278263.59999999998</v>
      </c>
      <c r="BZ22" s="186">
        <f>SUM($C21:BZ21)</f>
        <v>278263.59999999998</v>
      </c>
      <c r="CA22" s="186">
        <f>SUM($C21:CA21)</f>
        <v>278263.59999999998</v>
      </c>
      <c r="CB22" s="186">
        <f>SUM($C21:CB21)</f>
        <v>278263.59999999998</v>
      </c>
      <c r="CC22" s="186">
        <f>SUM($C21:CC21)</f>
        <v>278263.59999999998</v>
      </c>
      <c r="CD22" s="186">
        <f>SUM($C21:CD21)</f>
        <v>278263.59999999998</v>
      </c>
      <c r="CE22" s="186">
        <f>SUM($C21:CE21)</f>
        <v>278263.59999999998</v>
      </c>
      <c r="CF22" s="186">
        <f>SUM($C21:CF21)</f>
        <v>278263.59999999998</v>
      </c>
      <c r="CG22" s="186">
        <f>SUM($C21:CG21)</f>
        <v>278263.59999999998</v>
      </c>
      <c r="CH22" s="186">
        <f>SUM($C21:CH21)</f>
        <v>278263.59999999998</v>
      </c>
      <c r="CI22" s="186">
        <f>SUM($C21:CI21)</f>
        <v>278263.59999999998</v>
      </c>
      <c r="CJ22" s="186">
        <f>SUM($C21:CJ21)</f>
        <v>278263.59999999998</v>
      </c>
      <c r="CK22" s="186">
        <f>SUM($C21:CK21)</f>
        <v>278263.59999999998</v>
      </c>
      <c r="CL22" s="186">
        <f>SUM($C21:CL21)</f>
        <v>278263.59999999998</v>
      </c>
      <c r="CM22" s="186">
        <f>SUM($C21:CM21)</f>
        <v>278263.59999999998</v>
      </c>
      <c r="CN22" s="186">
        <f>SUM($C21:CN21)</f>
        <v>278263.59999999998</v>
      </c>
      <c r="CO22" s="186">
        <f>SUM($C21:CO21)</f>
        <v>278263.59999999998</v>
      </c>
      <c r="CP22" s="186">
        <f>SUM($C21:CP21)</f>
        <v>278263.59999999998</v>
      </c>
      <c r="CQ22" s="186">
        <f>SUM($C21:CQ21)</f>
        <v>278263.59999999998</v>
      </c>
      <c r="CR22" s="186">
        <f>SUM($C21:CR21)</f>
        <v>278263.59999999998</v>
      </c>
      <c r="CS22" s="186">
        <f>SUM($C21:CS21)</f>
        <v>278263.59999999998</v>
      </c>
      <c r="CT22" s="186">
        <f>SUM($C21:CT21)</f>
        <v>278263.59999999998</v>
      </c>
      <c r="CU22" s="186">
        <f>SUM($C21:CU21)</f>
        <v>278263.59999999998</v>
      </c>
      <c r="CV22" s="186">
        <f>SUM($C21:CV21)</f>
        <v>278263.59999999998</v>
      </c>
      <c r="CW22" s="186">
        <f>SUM($C21:CW21)</f>
        <v>278263.59999999998</v>
      </c>
      <c r="CX22" s="186">
        <f>SUM($C21:CX21)</f>
        <v>278263.59999999998</v>
      </c>
      <c r="CY22" s="186">
        <f>SUM($C21:CY21)</f>
        <v>278263.59999999998</v>
      </c>
      <c r="CZ22" s="208"/>
      <c r="DA22" s="32"/>
      <c r="DB22" s="185"/>
      <c r="DC22" s="52"/>
      <c r="DD22" s="52"/>
      <c r="DE22" s="52"/>
      <c r="DF22" s="52"/>
      <c r="DG22" s="52"/>
      <c r="DH22" s="52"/>
      <c r="DI22" s="52"/>
      <c r="DJ22" s="52"/>
      <c r="DK22" s="52"/>
      <c r="DL22" s="52"/>
      <c r="DM22" s="52"/>
      <c r="DN22" s="52"/>
      <c r="DO22" s="52"/>
      <c r="DP22" s="52"/>
      <c r="DQ22" s="52"/>
      <c r="DR22" s="52"/>
      <c r="DS22" s="52"/>
      <c r="DT22" s="52"/>
      <c r="DU22" s="52"/>
      <c r="DV22" s="52"/>
      <c r="DW22" s="52"/>
      <c r="DX22" s="52"/>
      <c r="DY22" s="52"/>
      <c r="DZ22" s="52"/>
      <c r="EA22" s="52"/>
      <c r="EB22" s="52"/>
      <c r="EC22" s="52"/>
      <c r="ED22" s="52"/>
      <c r="EE22" s="52"/>
      <c r="EF22" s="52"/>
      <c r="EG22" s="52"/>
      <c r="EH22" s="52"/>
      <c r="EI22" s="52"/>
      <c r="EJ22" s="52"/>
      <c r="EK22" s="52"/>
      <c r="EL22" s="52"/>
      <c r="EM22" s="52"/>
      <c r="EN22" s="52"/>
      <c r="EO22" s="52"/>
      <c r="EP22" s="52"/>
      <c r="EQ22" s="52"/>
      <c r="ER22" s="52"/>
      <c r="ES22" s="52"/>
      <c r="ET22" s="52"/>
      <c r="EU22" s="52"/>
      <c r="EV22" s="52"/>
      <c r="EW22" s="52"/>
      <c r="EX22" s="52"/>
      <c r="EY22" s="52"/>
      <c r="EZ22" s="52"/>
      <c r="FA22" s="52"/>
      <c r="FB22" s="52"/>
      <c r="FC22" s="52"/>
      <c r="FD22" s="52"/>
      <c r="FE22" s="52"/>
      <c r="FF22" s="52"/>
      <c r="FG22" s="52"/>
      <c r="FH22" s="52"/>
      <c r="FI22" s="52"/>
      <c r="FJ22" s="52"/>
      <c r="FK22" s="52"/>
      <c r="FL22" s="52"/>
      <c r="FM22" s="52"/>
      <c r="FN22" s="52"/>
      <c r="FO22" s="52"/>
      <c r="FP22" s="52"/>
      <c r="FQ22" s="52"/>
      <c r="FR22" s="52"/>
      <c r="FS22" s="52"/>
      <c r="FT22" s="52"/>
      <c r="FU22" s="52"/>
      <c r="FV22" s="52"/>
      <c r="FW22" s="52"/>
      <c r="FX22" s="52"/>
      <c r="FY22" s="52"/>
      <c r="FZ22" s="52"/>
      <c r="GA22" s="52"/>
      <c r="GB22" s="52"/>
      <c r="GC22" s="52"/>
      <c r="GD22" s="52"/>
      <c r="GE22" s="52"/>
      <c r="GF22" s="52"/>
      <c r="GG22" s="52"/>
      <c r="GH22" s="52"/>
      <c r="GI22" s="52"/>
      <c r="GJ22" s="52"/>
      <c r="GK22" s="52"/>
    </row>
    <row r="23" spans="1:193" s="182" customFormat="1" ht="36" customHeight="1" x14ac:dyDescent="0.25">
      <c r="A23" s="207" t="s">
        <v>57</v>
      </c>
      <c r="B23" s="49"/>
      <c r="C23" s="187">
        <f>'HWP C Línea de Base'!$D$22</f>
        <v>74463.81355220417</v>
      </c>
      <c r="D23" s="186">
        <f>'HWP C Línea de Base'!$D$22</f>
        <v>74463.81355220417</v>
      </c>
      <c r="E23" s="186">
        <f>'HWP C Línea de Base'!$D$22</f>
        <v>74463.81355220417</v>
      </c>
      <c r="F23" s="186">
        <f>'HWP C Línea de Base'!$D$22</f>
        <v>74463.81355220417</v>
      </c>
      <c r="G23" s="186">
        <f>'HWP C Línea de Base'!$D$22</f>
        <v>74463.81355220417</v>
      </c>
      <c r="H23" s="186">
        <f>'HWP C Línea de Base'!$D$22</f>
        <v>74463.81355220417</v>
      </c>
      <c r="I23" s="186">
        <f>'HWP C Línea de Base'!$D$22</f>
        <v>74463.81355220417</v>
      </c>
      <c r="J23" s="186">
        <f>'HWP C Línea de Base'!$D$22</f>
        <v>74463.81355220417</v>
      </c>
      <c r="K23" s="186">
        <f>'HWP C Línea de Base'!$D$22</f>
        <v>74463.81355220417</v>
      </c>
      <c r="L23" s="186">
        <f>'HWP C Línea de Base'!$D$22</f>
        <v>74463.81355220417</v>
      </c>
      <c r="M23" s="186">
        <f>'HWP C Línea de Base'!$D$22</f>
        <v>74463.81355220417</v>
      </c>
      <c r="N23" s="186">
        <f>'HWP C Línea de Base'!$D$22</f>
        <v>74463.81355220417</v>
      </c>
      <c r="O23" s="186">
        <f>'HWP C Línea de Base'!$D$22</f>
        <v>74463.81355220417</v>
      </c>
      <c r="P23" s="186">
        <f>'HWP C Línea de Base'!$D$22</f>
        <v>74463.81355220417</v>
      </c>
      <c r="Q23" s="186">
        <f>'HWP C Línea de Base'!$D$22</f>
        <v>74463.81355220417</v>
      </c>
      <c r="R23" s="186">
        <f>'HWP C Línea de Base'!$D$22</f>
        <v>74463.81355220417</v>
      </c>
      <c r="S23" s="186">
        <f>'HWP C Línea de Base'!$D$22</f>
        <v>74463.81355220417</v>
      </c>
      <c r="T23" s="186">
        <f>'HWP C Línea de Base'!$D$22</f>
        <v>74463.81355220417</v>
      </c>
      <c r="U23" s="186">
        <f>'HWP C Línea de Base'!$D$22</f>
        <v>74463.81355220417</v>
      </c>
      <c r="V23" s="186">
        <f>'HWP C Línea de Base'!$D$22</f>
        <v>74463.81355220417</v>
      </c>
      <c r="W23" s="186">
        <f>'HWP C Línea de Base'!$D$22</f>
        <v>74463.81355220417</v>
      </c>
      <c r="X23" s="186">
        <f>'HWP C Línea de Base'!$D$22</f>
        <v>74463.81355220417</v>
      </c>
      <c r="Y23" s="186">
        <f>'HWP C Línea de Base'!$D$22</f>
        <v>74463.81355220417</v>
      </c>
      <c r="Z23" s="186">
        <f>'HWP C Línea de Base'!$D$22</f>
        <v>74463.81355220417</v>
      </c>
      <c r="AA23" s="186">
        <f>'HWP C Línea de Base'!$D$22</f>
        <v>74463.81355220417</v>
      </c>
      <c r="AB23" s="186">
        <f>'HWP C Línea de Base'!$D$22</f>
        <v>74463.81355220417</v>
      </c>
      <c r="AC23" s="186">
        <f>'HWP C Línea de Base'!$D$22</f>
        <v>74463.81355220417</v>
      </c>
      <c r="AD23" s="186">
        <f>'HWP C Línea de Base'!$D$22</f>
        <v>74463.81355220417</v>
      </c>
      <c r="AE23" s="186">
        <f>'HWP C Línea de Base'!$D$22</f>
        <v>74463.81355220417</v>
      </c>
      <c r="AF23" s="186">
        <f>'HWP C Línea de Base'!$D$22</f>
        <v>74463.81355220417</v>
      </c>
      <c r="AG23" s="186">
        <f>'HWP C Línea de Base'!$D$22</f>
        <v>74463.81355220417</v>
      </c>
      <c r="AH23" s="186">
        <f>'HWP C Línea de Base'!$D$22</f>
        <v>74463.81355220417</v>
      </c>
      <c r="AI23" s="186">
        <f>'HWP C Línea de Base'!$D$22</f>
        <v>74463.81355220417</v>
      </c>
      <c r="AJ23" s="186">
        <f>'HWP C Línea de Base'!$D$22</f>
        <v>74463.81355220417</v>
      </c>
      <c r="AK23" s="186">
        <f>'HWP C Línea de Base'!$D$22</f>
        <v>74463.81355220417</v>
      </c>
      <c r="AL23" s="186">
        <f>'HWP C Línea de Base'!$D$22</f>
        <v>74463.81355220417</v>
      </c>
      <c r="AM23" s="186">
        <f>'HWP C Línea de Base'!$D$22</f>
        <v>74463.81355220417</v>
      </c>
      <c r="AN23" s="186">
        <f>'HWP C Línea de Base'!$D$22</f>
        <v>74463.81355220417</v>
      </c>
      <c r="AO23" s="186">
        <f>'HWP C Línea de Base'!$D$22</f>
        <v>74463.81355220417</v>
      </c>
      <c r="AP23" s="186">
        <f>'HWP C Línea de Base'!$D$22</f>
        <v>74463.81355220417</v>
      </c>
      <c r="AQ23" s="186">
        <f>'HWP C Línea de Base'!$D$22</f>
        <v>74463.81355220417</v>
      </c>
      <c r="AR23" s="186">
        <f>'HWP C Línea de Base'!$D$22</f>
        <v>74463.81355220417</v>
      </c>
      <c r="AS23" s="186">
        <f>'HWP C Línea de Base'!$D$22</f>
        <v>74463.81355220417</v>
      </c>
      <c r="AT23" s="186">
        <f>'HWP C Línea de Base'!$D$22</f>
        <v>74463.81355220417</v>
      </c>
      <c r="AU23" s="186">
        <f>'HWP C Línea de Base'!$D$22</f>
        <v>74463.81355220417</v>
      </c>
      <c r="AV23" s="186">
        <f>'HWP C Línea de Base'!$D$22</f>
        <v>74463.81355220417</v>
      </c>
      <c r="AW23" s="186">
        <f>'HWP C Línea de Base'!$D$22</f>
        <v>74463.81355220417</v>
      </c>
      <c r="AX23" s="186">
        <f>'HWP C Línea de Base'!$D$22</f>
        <v>74463.81355220417</v>
      </c>
      <c r="AY23" s="186">
        <f>'HWP C Línea de Base'!$D$22</f>
        <v>74463.81355220417</v>
      </c>
      <c r="AZ23" s="186">
        <f>'HWP C Línea de Base'!$D$22</f>
        <v>74463.81355220417</v>
      </c>
      <c r="BA23" s="186">
        <f>'HWP C Línea de Base'!$D$22</f>
        <v>74463.81355220417</v>
      </c>
      <c r="BB23" s="186">
        <f>'HWP C Línea de Base'!$D$22</f>
        <v>74463.81355220417</v>
      </c>
      <c r="BC23" s="186">
        <f>'HWP C Línea de Base'!$D$22</f>
        <v>74463.81355220417</v>
      </c>
      <c r="BD23" s="186">
        <f>'HWP C Línea de Base'!$D$22</f>
        <v>74463.81355220417</v>
      </c>
      <c r="BE23" s="186">
        <f>'HWP C Línea de Base'!$D$22</f>
        <v>74463.81355220417</v>
      </c>
      <c r="BF23" s="186">
        <f>'HWP C Línea de Base'!$D$22</f>
        <v>74463.81355220417</v>
      </c>
      <c r="BG23" s="186">
        <f>'HWP C Línea de Base'!$D$22</f>
        <v>74463.81355220417</v>
      </c>
      <c r="BH23" s="186">
        <f>'HWP C Línea de Base'!$D$22</f>
        <v>74463.81355220417</v>
      </c>
      <c r="BI23" s="186">
        <f>'HWP C Línea de Base'!$D$22</f>
        <v>74463.81355220417</v>
      </c>
      <c r="BJ23" s="186">
        <f>'HWP C Línea de Base'!$D$22</f>
        <v>74463.81355220417</v>
      </c>
      <c r="BK23" s="186">
        <f>'HWP C Línea de Base'!$D$22</f>
        <v>74463.81355220417</v>
      </c>
      <c r="BL23" s="186">
        <f>'HWP C Línea de Base'!$D$22</f>
        <v>74463.81355220417</v>
      </c>
      <c r="BM23" s="186">
        <f>'HWP C Línea de Base'!$D$22</f>
        <v>74463.81355220417</v>
      </c>
      <c r="BN23" s="186">
        <f>'HWP C Línea de Base'!$D$22</f>
        <v>74463.81355220417</v>
      </c>
      <c r="BO23" s="186">
        <f>'HWP C Línea de Base'!$D$22</f>
        <v>74463.81355220417</v>
      </c>
      <c r="BP23" s="186">
        <f>'HWP C Línea de Base'!$D$22</f>
        <v>74463.81355220417</v>
      </c>
      <c r="BQ23" s="186">
        <f>'HWP C Línea de Base'!$D$22</f>
        <v>74463.81355220417</v>
      </c>
      <c r="BR23" s="186">
        <f>'HWP C Línea de Base'!$D$22</f>
        <v>74463.81355220417</v>
      </c>
      <c r="BS23" s="186">
        <f>'HWP C Línea de Base'!$D$22</f>
        <v>74463.81355220417</v>
      </c>
      <c r="BT23" s="186">
        <f>'HWP C Línea de Base'!$D$22</f>
        <v>74463.81355220417</v>
      </c>
      <c r="BU23" s="186">
        <f>'HWP C Línea de Base'!$D$22</f>
        <v>74463.81355220417</v>
      </c>
      <c r="BV23" s="186">
        <f>'HWP C Línea de Base'!$D$22</f>
        <v>74463.81355220417</v>
      </c>
      <c r="BW23" s="186">
        <f>'HWP C Línea de Base'!$D$22</f>
        <v>74463.81355220417</v>
      </c>
      <c r="BX23" s="186">
        <f>'HWP C Línea de Base'!$D$22</f>
        <v>74463.81355220417</v>
      </c>
      <c r="BY23" s="186">
        <f>'HWP C Línea de Base'!$D$22</f>
        <v>74463.81355220417</v>
      </c>
      <c r="BZ23" s="186">
        <f>'HWP C Línea de Base'!$D$22</f>
        <v>74463.81355220417</v>
      </c>
      <c r="CA23" s="186">
        <f>'HWP C Línea de Base'!$D$22</f>
        <v>74463.81355220417</v>
      </c>
      <c r="CB23" s="186">
        <f>'HWP C Línea de Base'!$D$22</f>
        <v>74463.81355220417</v>
      </c>
      <c r="CC23" s="186">
        <f>'HWP C Línea de Base'!$D$22</f>
        <v>74463.81355220417</v>
      </c>
      <c r="CD23" s="186">
        <f>'HWP C Línea de Base'!$D$22</f>
        <v>74463.81355220417</v>
      </c>
      <c r="CE23" s="186">
        <f>'HWP C Línea de Base'!$D$22</f>
        <v>74463.81355220417</v>
      </c>
      <c r="CF23" s="186">
        <f>'HWP C Línea de Base'!$D$22</f>
        <v>74463.81355220417</v>
      </c>
      <c r="CG23" s="186">
        <f>'HWP C Línea de Base'!$D$22</f>
        <v>74463.81355220417</v>
      </c>
      <c r="CH23" s="186">
        <f>'HWP C Línea de Base'!$D$22</f>
        <v>74463.81355220417</v>
      </c>
      <c r="CI23" s="186">
        <f>'HWP C Línea de Base'!$D$22</f>
        <v>74463.81355220417</v>
      </c>
      <c r="CJ23" s="186">
        <f>'HWP C Línea de Base'!$D$22</f>
        <v>74463.81355220417</v>
      </c>
      <c r="CK23" s="186">
        <f>'HWP C Línea de Base'!$D$22</f>
        <v>74463.81355220417</v>
      </c>
      <c r="CL23" s="186">
        <f>'HWP C Línea de Base'!$D$22</f>
        <v>74463.81355220417</v>
      </c>
      <c r="CM23" s="186">
        <f>'HWP C Línea de Base'!$D$22</f>
        <v>74463.81355220417</v>
      </c>
      <c r="CN23" s="186">
        <f>'HWP C Línea de Base'!$D$22</f>
        <v>74463.81355220417</v>
      </c>
      <c r="CO23" s="186">
        <f>'HWP C Línea de Base'!$D$22</f>
        <v>74463.81355220417</v>
      </c>
      <c r="CP23" s="186">
        <f>'HWP C Línea de Base'!$D$22</f>
        <v>74463.81355220417</v>
      </c>
      <c r="CQ23" s="186">
        <f>'HWP C Línea de Base'!$D$22</f>
        <v>74463.81355220417</v>
      </c>
      <c r="CR23" s="186">
        <f>'HWP C Línea de Base'!$D$22</f>
        <v>74463.81355220417</v>
      </c>
      <c r="CS23" s="186">
        <f>'HWP C Línea de Base'!$D$22</f>
        <v>74463.81355220417</v>
      </c>
      <c r="CT23" s="186">
        <f>'HWP C Línea de Base'!$D$22</f>
        <v>74463.81355220417</v>
      </c>
      <c r="CU23" s="186">
        <f>'HWP C Línea de Base'!$D$22</f>
        <v>74463.81355220417</v>
      </c>
      <c r="CV23" s="186">
        <f>'HWP C Línea de Base'!$D$22</f>
        <v>74463.81355220417</v>
      </c>
      <c r="CW23" s="186">
        <f>'HWP C Línea de Base'!$D$22</f>
        <v>74463.81355220417</v>
      </c>
      <c r="CX23" s="186">
        <f>'HWP C Línea de Base'!$D$22</f>
        <v>74463.81355220417</v>
      </c>
      <c r="CY23" s="186">
        <f>'HWP C Línea de Base'!$D$22</f>
        <v>74463.81355220417</v>
      </c>
      <c r="CZ23" s="208" t="s">
        <v>58</v>
      </c>
      <c r="DA23" s="32">
        <v>5.4</v>
      </c>
      <c r="DB23" s="185" t="s">
        <v>59</v>
      </c>
      <c r="DC23" s="52"/>
      <c r="DD23" s="52"/>
      <c r="DE23" s="52"/>
      <c r="DF23" s="52"/>
      <c r="DG23" s="52"/>
      <c r="DH23" s="52"/>
      <c r="DI23" s="52"/>
      <c r="DJ23" s="52"/>
      <c r="DK23" s="52"/>
      <c r="DL23" s="52"/>
      <c r="DM23" s="52"/>
      <c r="DN23" s="52"/>
      <c r="DO23" s="52"/>
      <c r="DP23" s="52"/>
      <c r="DQ23" s="52"/>
      <c r="DR23" s="52"/>
      <c r="DS23" s="52"/>
      <c r="DT23" s="52"/>
      <c r="DU23" s="52"/>
      <c r="DV23" s="52"/>
      <c r="DW23" s="52"/>
      <c r="DX23" s="52"/>
      <c r="DY23" s="52"/>
      <c r="DZ23" s="52"/>
      <c r="EA23" s="52"/>
      <c r="EB23" s="52"/>
      <c r="EC23" s="52"/>
      <c r="ED23" s="52"/>
      <c r="EE23" s="52"/>
      <c r="EF23" s="52"/>
      <c r="EG23" s="52"/>
      <c r="EH23" s="52"/>
      <c r="EI23" s="52"/>
      <c r="EJ23" s="52"/>
      <c r="EK23" s="52"/>
      <c r="EL23" s="52"/>
      <c r="EM23" s="52"/>
      <c r="EN23" s="52"/>
      <c r="EO23" s="52"/>
      <c r="EP23" s="52"/>
      <c r="EQ23" s="52"/>
      <c r="ER23" s="52"/>
      <c r="ES23" s="52"/>
      <c r="ET23" s="52"/>
      <c r="EU23" s="52"/>
      <c r="EV23" s="52"/>
      <c r="EW23" s="52"/>
      <c r="EX23" s="52"/>
      <c r="EY23" s="52"/>
      <c r="EZ23" s="52"/>
      <c r="FA23" s="52"/>
      <c r="FB23" s="52"/>
      <c r="FC23" s="52"/>
      <c r="FD23" s="52"/>
      <c r="FE23" s="52"/>
      <c r="FF23" s="52"/>
      <c r="FG23" s="52"/>
      <c r="FH23" s="52"/>
      <c r="FI23" s="52"/>
      <c r="FJ23" s="52"/>
      <c r="FK23" s="52"/>
      <c r="FL23" s="52"/>
      <c r="FM23" s="52"/>
      <c r="FN23" s="52"/>
      <c r="FO23" s="52"/>
      <c r="FP23" s="52"/>
      <c r="FQ23" s="52"/>
      <c r="FR23" s="52"/>
      <c r="FS23" s="52"/>
      <c r="FT23" s="52"/>
      <c r="FU23" s="52"/>
      <c r="FV23" s="52"/>
      <c r="FW23" s="52"/>
      <c r="FX23" s="52"/>
      <c r="FY23" s="52"/>
      <c r="FZ23" s="52"/>
      <c r="GA23" s="52"/>
      <c r="GB23" s="52"/>
      <c r="GC23" s="52"/>
      <c r="GD23" s="52"/>
      <c r="GE23" s="52"/>
      <c r="GF23" s="52"/>
      <c r="GG23" s="52"/>
      <c r="GH23" s="52"/>
      <c r="GI23" s="52"/>
      <c r="GJ23" s="52"/>
      <c r="GK23" s="52"/>
    </row>
    <row r="24" spans="1:193" s="182" customFormat="1" ht="36" customHeight="1" x14ac:dyDescent="0.25">
      <c r="A24" s="207" t="s">
        <v>60</v>
      </c>
      <c r="B24" s="49"/>
      <c r="C24" s="187">
        <f>C23</f>
        <v>74463.81355220417</v>
      </c>
      <c r="D24" s="186">
        <f>SUM($C23:$D23,)</f>
        <v>148927.62710440834</v>
      </c>
      <c r="E24" s="186">
        <f>SUM($C23:E23,)</f>
        <v>223391.44065661251</v>
      </c>
      <c r="F24" s="186">
        <f>SUM($C23:F23,)</f>
        <v>297855.25420881668</v>
      </c>
      <c r="G24" s="186">
        <f>SUM($C23:G23,)</f>
        <v>372319.06776102085</v>
      </c>
      <c r="H24" s="186">
        <f>SUM($C23:H23,)</f>
        <v>446782.88131322502</v>
      </c>
      <c r="I24" s="186">
        <f>SUM($C23:I23,)</f>
        <v>521246.69486542919</v>
      </c>
      <c r="J24" s="186">
        <f>SUM($C23:J23,)</f>
        <v>595710.50841763336</v>
      </c>
      <c r="K24" s="186">
        <f>SUM($C23:K23,)</f>
        <v>670174.32196983753</v>
      </c>
      <c r="L24" s="186">
        <f>SUM($C23:L23,)</f>
        <v>744638.1355220417</v>
      </c>
      <c r="M24" s="186">
        <f>SUM($C23:M23,)</f>
        <v>819101.94907424587</v>
      </c>
      <c r="N24" s="186">
        <f>SUM($C23:N23,)</f>
        <v>893565.76262645004</v>
      </c>
      <c r="O24" s="186">
        <f>SUM($C23:O23,)</f>
        <v>968029.57617865421</v>
      </c>
      <c r="P24" s="186">
        <f>SUM($C23:P23,)</f>
        <v>1042493.3897308584</v>
      </c>
      <c r="Q24" s="186">
        <f>SUM($C23:Q23,)</f>
        <v>1116957.2032830627</v>
      </c>
      <c r="R24" s="186">
        <f>SUM($C23:R23,)</f>
        <v>1191421.0168352667</v>
      </c>
      <c r="S24" s="186">
        <f>SUM($C23:S23,)</f>
        <v>1265884.8303874708</v>
      </c>
      <c r="T24" s="186">
        <f>SUM($C23:T23,)</f>
        <v>1340348.6439396748</v>
      </c>
      <c r="U24" s="186">
        <f>SUM($C23:U23,)</f>
        <v>1414812.4574918789</v>
      </c>
      <c r="V24" s="186">
        <f>SUM($C23:V23,)</f>
        <v>1489276.2710440829</v>
      </c>
      <c r="W24" s="186">
        <f>SUM($C23:W23,)</f>
        <v>1563740.084596287</v>
      </c>
      <c r="X24" s="186">
        <f>SUM($C23:X23,)</f>
        <v>1638203.898148491</v>
      </c>
      <c r="Y24" s="186">
        <f>SUM($C23:Y23,)</f>
        <v>1712667.7117006951</v>
      </c>
      <c r="Z24" s="186">
        <f>SUM($C23:Z23,)</f>
        <v>1787131.5252528992</v>
      </c>
      <c r="AA24" s="186">
        <f>SUM($C23:AA23,)</f>
        <v>1861595.3388051032</v>
      </c>
      <c r="AB24" s="186">
        <f>SUM($C23:AB23,)</f>
        <v>1936059.1523573073</v>
      </c>
      <c r="AC24" s="186">
        <f>SUM($C23:AC23,)</f>
        <v>2010522.9659095113</v>
      </c>
      <c r="AD24" s="186">
        <f>SUM($C23:AD23,)</f>
        <v>2084986.7794617154</v>
      </c>
      <c r="AE24" s="186">
        <f>SUM($C23:AE23,)</f>
        <v>2159450.5930139194</v>
      </c>
      <c r="AF24" s="186">
        <f>SUM($C23:AF23,)</f>
        <v>2233914.4065661235</v>
      </c>
      <c r="AG24" s="186">
        <f>SUM($C23:AG23,)</f>
        <v>2308378.2201183275</v>
      </c>
      <c r="AH24" s="186">
        <f>SUM($C23:AH23,)</f>
        <v>2382842.0336705316</v>
      </c>
      <c r="AI24" s="186">
        <f>SUM($C23:AI23,)</f>
        <v>2457305.8472227356</v>
      </c>
      <c r="AJ24" s="186">
        <f>SUM($C23:AJ23,)</f>
        <v>2531769.6607749397</v>
      </c>
      <c r="AK24" s="186">
        <f>SUM($C23:AK23,)</f>
        <v>2606233.4743271437</v>
      </c>
      <c r="AL24" s="186">
        <f>SUM($C23:AL23,)</f>
        <v>2680697.2878793478</v>
      </c>
      <c r="AM24" s="186">
        <f>SUM($C23:AM23,)</f>
        <v>2755161.1014315519</v>
      </c>
      <c r="AN24" s="186">
        <f>SUM($C23:AN23,)</f>
        <v>2829624.9149837559</v>
      </c>
      <c r="AO24" s="186">
        <f>SUM($C23:AO23,)</f>
        <v>2904088.72853596</v>
      </c>
      <c r="AP24" s="186">
        <f>SUM($C23:AP23,)</f>
        <v>2978552.542088164</v>
      </c>
      <c r="AQ24" s="186">
        <f>SUM($C23:AQ23,)</f>
        <v>3053016.3556403681</v>
      </c>
      <c r="AR24" s="186">
        <f>SUM($C23:AR23,)</f>
        <v>3127480.1691925721</v>
      </c>
      <c r="AS24" s="186">
        <f>SUM($C23:AS23,)</f>
        <v>3201943.9827447762</v>
      </c>
      <c r="AT24" s="186">
        <f>SUM($C23:AT23,)</f>
        <v>3276407.7962969802</v>
      </c>
      <c r="AU24" s="186">
        <f>SUM($C23:AU23,)</f>
        <v>3350871.6098491843</v>
      </c>
      <c r="AV24" s="186">
        <f>SUM($C23:AV23,)</f>
        <v>3425335.4234013883</v>
      </c>
      <c r="AW24" s="186">
        <f>SUM($C23:AW23,)</f>
        <v>3499799.2369535924</v>
      </c>
      <c r="AX24" s="186">
        <f>SUM($C23:AX23,)</f>
        <v>3574263.0505057964</v>
      </c>
      <c r="AY24" s="186">
        <f>SUM($C23:AY23,)</f>
        <v>3648726.8640580005</v>
      </c>
      <c r="AZ24" s="186">
        <f>SUM($C23:AZ23,)</f>
        <v>3723190.6776102046</v>
      </c>
      <c r="BA24" s="186">
        <f>SUM($C23:BA23,)</f>
        <v>3797654.4911624086</v>
      </c>
      <c r="BB24" s="186">
        <f>SUM($C23:BB23,)</f>
        <v>3872118.3047146127</v>
      </c>
      <c r="BC24" s="186">
        <f>SUM($C23:BC23,)</f>
        <v>3946582.1182668167</v>
      </c>
      <c r="BD24" s="186">
        <f>SUM($C23:BD23,)</f>
        <v>4021045.9318190208</v>
      </c>
      <c r="BE24" s="186">
        <f>SUM($C23:BE23,)</f>
        <v>4095509.7453712248</v>
      </c>
      <c r="BF24" s="186">
        <f>SUM($C23:BF23,)</f>
        <v>4169973.5589234289</v>
      </c>
      <c r="BG24" s="186">
        <f>SUM($C23:BG23,)</f>
        <v>4244437.3724756334</v>
      </c>
      <c r="BH24" s="186">
        <f>SUM($C23:BH23,)</f>
        <v>4318901.1860278379</v>
      </c>
      <c r="BI24" s="186">
        <f>SUM($C23:BI23,)</f>
        <v>4393364.9995800424</v>
      </c>
      <c r="BJ24" s="186">
        <f>SUM($C23:BJ23,)</f>
        <v>4467828.813132247</v>
      </c>
      <c r="BK24" s="186">
        <f>SUM($C23:BK23,)</f>
        <v>4542292.6266844515</v>
      </c>
      <c r="BL24" s="186">
        <f>SUM($C23:BL23,)</f>
        <v>4616756.440236656</v>
      </c>
      <c r="BM24" s="186">
        <f>SUM($C23:BM23,)</f>
        <v>4691220.2537888605</v>
      </c>
      <c r="BN24" s="186">
        <f>SUM($C23:BN23,)</f>
        <v>4765684.067341065</v>
      </c>
      <c r="BO24" s="186">
        <f>SUM($C23:BO23,)</f>
        <v>4840147.8808932696</v>
      </c>
      <c r="BP24" s="186">
        <f>SUM($C23:BP23,)</f>
        <v>4914611.6944454741</v>
      </c>
      <c r="BQ24" s="186">
        <f>SUM($C23:BQ23,)</f>
        <v>4989075.5079976786</v>
      </c>
      <c r="BR24" s="186">
        <f>SUM($C23:BR23,)</f>
        <v>5063539.3215498831</v>
      </c>
      <c r="BS24" s="186">
        <f>SUM($C23:BS23,)</f>
        <v>5138003.1351020876</v>
      </c>
      <c r="BT24" s="186">
        <f>SUM($C23:BT23,)</f>
        <v>5212466.9486542922</v>
      </c>
      <c r="BU24" s="186">
        <f>SUM($C23:BU23,)</f>
        <v>5286930.7622064967</v>
      </c>
      <c r="BV24" s="186">
        <f>SUM($C23:BV23,)</f>
        <v>5361394.5757587012</v>
      </c>
      <c r="BW24" s="186">
        <f>SUM($C23:BW23,)</f>
        <v>5435858.3893109057</v>
      </c>
      <c r="BX24" s="186">
        <f>SUM($C23:BX23,)</f>
        <v>5510322.2028631102</v>
      </c>
      <c r="BY24" s="186">
        <f>SUM($C23:BY23,)</f>
        <v>5584786.0164153147</v>
      </c>
      <c r="BZ24" s="186">
        <f>SUM($C23:BZ23,)</f>
        <v>5659249.8299675193</v>
      </c>
      <c r="CA24" s="186">
        <f>SUM($C23:CA23,)</f>
        <v>5733713.6435197238</v>
      </c>
      <c r="CB24" s="186">
        <f>SUM($C23:CB23,)</f>
        <v>5808177.4570719283</v>
      </c>
      <c r="CC24" s="186">
        <f>SUM($C23:CC23,)</f>
        <v>5882641.2706241328</v>
      </c>
      <c r="CD24" s="186">
        <f>SUM($C23:CD23,)</f>
        <v>5957105.0841763373</v>
      </c>
      <c r="CE24" s="186">
        <f>SUM($C23:CE23,)</f>
        <v>6031568.8977285419</v>
      </c>
      <c r="CF24" s="186">
        <f>SUM($C23:CF23,)</f>
        <v>6106032.7112807464</v>
      </c>
      <c r="CG24" s="186">
        <f>SUM($C23:CG23,)</f>
        <v>6180496.5248329509</v>
      </c>
      <c r="CH24" s="186">
        <f>SUM($C23:CH23,)</f>
        <v>6254960.3383851554</v>
      </c>
      <c r="CI24" s="186">
        <f>SUM($C23:CI23,)</f>
        <v>6329424.1519373599</v>
      </c>
      <c r="CJ24" s="186">
        <f>SUM($C23:CJ23,)</f>
        <v>6403887.9654895645</v>
      </c>
      <c r="CK24" s="186">
        <f>SUM($C23:CK23,)</f>
        <v>6478351.779041769</v>
      </c>
      <c r="CL24" s="186">
        <f>SUM($C23:CL23,)</f>
        <v>6552815.5925939735</v>
      </c>
      <c r="CM24" s="186">
        <f>SUM($C23:CM23,)</f>
        <v>6627279.406146178</v>
      </c>
      <c r="CN24" s="186">
        <f>SUM($C23:CN23,)</f>
        <v>6701743.2196983825</v>
      </c>
      <c r="CO24" s="186">
        <f>SUM($C23:CO23,)</f>
        <v>6776207.0332505871</v>
      </c>
      <c r="CP24" s="186">
        <f>SUM($C23:CP23,)</f>
        <v>6850670.8468027916</v>
      </c>
      <c r="CQ24" s="186">
        <f>SUM($C23:CQ23,)</f>
        <v>6925134.6603549961</v>
      </c>
      <c r="CR24" s="186">
        <f>SUM($C23:CR23,)</f>
        <v>6999598.4739072006</v>
      </c>
      <c r="CS24" s="186">
        <f>SUM($C23:CS23,)</f>
        <v>7074062.2874594051</v>
      </c>
      <c r="CT24" s="186">
        <f>SUM($C23:CT23,)</f>
        <v>7148526.1010116097</v>
      </c>
      <c r="CU24" s="186">
        <f>SUM($C23:CU23,)</f>
        <v>7222989.9145638142</v>
      </c>
      <c r="CV24" s="186">
        <f>SUM($C23:CV23,)</f>
        <v>7297453.7281160187</v>
      </c>
      <c r="CW24" s="186">
        <f>SUM($C23:CW23,)</f>
        <v>7371917.5416682232</v>
      </c>
      <c r="CX24" s="186">
        <f>SUM($C23:CX23,)</f>
        <v>7446381.3552204277</v>
      </c>
      <c r="CY24" s="186">
        <f>SUM($C23:CY23,)</f>
        <v>7520845.1687726323</v>
      </c>
      <c r="CZ24" s="208"/>
      <c r="DA24" s="32"/>
      <c r="DB24" s="185"/>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row>
    <row r="25" spans="1:193" s="5" customFormat="1" ht="47.65" customHeight="1" x14ac:dyDescent="0.2">
      <c r="A25" s="207" t="s">
        <v>61</v>
      </c>
      <c r="B25" s="49"/>
      <c r="C25" s="188">
        <f>IFERROR(C21-C23,"")</f>
        <v>2404.1864477958297</v>
      </c>
      <c r="D25" s="188">
        <f t="shared" ref="D25:AH25" si="83">IFERROR(D21-D23,"")</f>
        <v>-1666.8135522041703</v>
      </c>
      <c r="E25" s="188">
        <f t="shared" si="83"/>
        <v>-11839.81355220417</v>
      </c>
      <c r="F25" s="188">
        <f t="shared" si="83"/>
        <v>-8489.2135522041644</v>
      </c>
      <c r="G25" s="188">
        <f t="shared" si="83"/>
        <v>-74463.81355220417</v>
      </c>
      <c r="H25" s="188">
        <f t="shared" si="83"/>
        <v>-74463.81355220417</v>
      </c>
      <c r="I25" s="188">
        <f t="shared" si="83"/>
        <v>-74463.81355220417</v>
      </c>
      <c r="J25" s="188">
        <f t="shared" si="83"/>
        <v>-74463.81355220417</v>
      </c>
      <c r="K25" s="188">
        <f t="shared" si="83"/>
        <v>-74463.81355220417</v>
      </c>
      <c r="L25" s="188">
        <f t="shared" si="83"/>
        <v>-74463.81355220417</v>
      </c>
      <c r="M25" s="188">
        <f t="shared" si="83"/>
        <v>-74463.81355220417</v>
      </c>
      <c r="N25" s="188">
        <f t="shared" si="83"/>
        <v>-74463.81355220417</v>
      </c>
      <c r="O25" s="188">
        <f t="shared" si="83"/>
        <v>-74463.81355220417</v>
      </c>
      <c r="P25" s="188">
        <f t="shared" si="83"/>
        <v>-74463.81355220417</v>
      </c>
      <c r="Q25" s="188">
        <f t="shared" si="83"/>
        <v>-74463.81355220417</v>
      </c>
      <c r="R25" s="188">
        <f t="shared" si="83"/>
        <v>-74463.81355220417</v>
      </c>
      <c r="S25" s="188">
        <f t="shared" si="83"/>
        <v>-74463.81355220417</v>
      </c>
      <c r="T25" s="188">
        <f t="shared" si="83"/>
        <v>-74463.81355220417</v>
      </c>
      <c r="U25" s="188">
        <f t="shared" si="83"/>
        <v>-74463.81355220417</v>
      </c>
      <c r="V25" s="188">
        <f t="shared" si="83"/>
        <v>-74463.81355220417</v>
      </c>
      <c r="W25" s="188">
        <f t="shared" si="83"/>
        <v>-74463.81355220417</v>
      </c>
      <c r="X25" s="188">
        <f t="shared" si="83"/>
        <v>-74463.81355220417</v>
      </c>
      <c r="Y25" s="188">
        <f t="shared" si="83"/>
        <v>-74463.81355220417</v>
      </c>
      <c r="Z25" s="188">
        <f t="shared" si="83"/>
        <v>-74463.81355220417</v>
      </c>
      <c r="AA25" s="188">
        <f t="shared" si="83"/>
        <v>-74463.81355220417</v>
      </c>
      <c r="AB25" s="188">
        <f t="shared" si="83"/>
        <v>-74463.81355220417</v>
      </c>
      <c r="AC25" s="188">
        <f t="shared" si="83"/>
        <v>-74463.81355220417</v>
      </c>
      <c r="AD25" s="188">
        <f t="shared" si="83"/>
        <v>-74463.81355220417</v>
      </c>
      <c r="AE25" s="188">
        <f t="shared" si="83"/>
        <v>-74463.81355220417</v>
      </c>
      <c r="AF25" s="188">
        <f t="shared" si="83"/>
        <v>-74463.81355220417</v>
      </c>
      <c r="AG25" s="188">
        <f t="shared" si="83"/>
        <v>-74463.81355220417</v>
      </c>
      <c r="AH25" s="188">
        <f t="shared" si="83"/>
        <v>-74463.81355220417</v>
      </c>
      <c r="AI25" s="188">
        <f t="shared" ref="AI25:BN25" si="84">IFERROR(AI21-AI23,"")</f>
        <v>-74463.81355220417</v>
      </c>
      <c r="AJ25" s="188">
        <f t="shared" si="84"/>
        <v>-74463.81355220417</v>
      </c>
      <c r="AK25" s="188">
        <f t="shared" si="84"/>
        <v>-74463.81355220417</v>
      </c>
      <c r="AL25" s="188">
        <f t="shared" si="84"/>
        <v>-74463.81355220417</v>
      </c>
      <c r="AM25" s="188">
        <f t="shared" si="84"/>
        <v>-74463.81355220417</v>
      </c>
      <c r="AN25" s="188">
        <f t="shared" si="84"/>
        <v>-74463.81355220417</v>
      </c>
      <c r="AO25" s="188">
        <f t="shared" si="84"/>
        <v>-74463.81355220417</v>
      </c>
      <c r="AP25" s="188">
        <f t="shared" si="84"/>
        <v>-74463.81355220417</v>
      </c>
      <c r="AQ25" s="188">
        <f t="shared" si="84"/>
        <v>-74463.81355220417</v>
      </c>
      <c r="AR25" s="188">
        <f t="shared" si="84"/>
        <v>-74463.81355220417</v>
      </c>
      <c r="AS25" s="188">
        <f t="shared" si="84"/>
        <v>-74463.81355220417</v>
      </c>
      <c r="AT25" s="188">
        <f t="shared" si="84"/>
        <v>-74463.81355220417</v>
      </c>
      <c r="AU25" s="188">
        <f t="shared" si="84"/>
        <v>-74463.81355220417</v>
      </c>
      <c r="AV25" s="188">
        <f t="shared" si="84"/>
        <v>-74463.81355220417</v>
      </c>
      <c r="AW25" s="188">
        <f t="shared" si="84"/>
        <v>-74463.81355220417</v>
      </c>
      <c r="AX25" s="188">
        <f t="shared" si="84"/>
        <v>-74463.81355220417</v>
      </c>
      <c r="AY25" s="188">
        <f t="shared" si="84"/>
        <v>-74463.81355220417</v>
      </c>
      <c r="AZ25" s="188">
        <f t="shared" si="84"/>
        <v>-74463.81355220417</v>
      </c>
      <c r="BA25" s="188">
        <f t="shared" si="84"/>
        <v>-74463.81355220417</v>
      </c>
      <c r="BB25" s="188">
        <f t="shared" si="84"/>
        <v>-74463.81355220417</v>
      </c>
      <c r="BC25" s="188">
        <f t="shared" si="84"/>
        <v>-74463.81355220417</v>
      </c>
      <c r="BD25" s="188">
        <f t="shared" si="84"/>
        <v>-74463.81355220417</v>
      </c>
      <c r="BE25" s="188">
        <f t="shared" si="84"/>
        <v>-74463.81355220417</v>
      </c>
      <c r="BF25" s="188">
        <f t="shared" si="84"/>
        <v>-74463.81355220417</v>
      </c>
      <c r="BG25" s="188">
        <f t="shared" si="84"/>
        <v>-74463.81355220417</v>
      </c>
      <c r="BH25" s="188">
        <f t="shared" si="84"/>
        <v>-74463.81355220417</v>
      </c>
      <c r="BI25" s="188">
        <f t="shared" si="84"/>
        <v>-74463.81355220417</v>
      </c>
      <c r="BJ25" s="188">
        <f t="shared" si="84"/>
        <v>-74463.81355220417</v>
      </c>
      <c r="BK25" s="188">
        <f t="shared" si="84"/>
        <v>-74463.81355220417</v>
      </c>
      <c r="BL25" s="188">
        <f t="shared" si="84"/>
        <v>-74463.81355220417</v>
      </c>
      <c r="BM25" s="188">
        <f t="shared" si="84"/>
        <v>-74463.81355220417</v>
      </c>
      <c r="BN25" s="188">
        <f t="shared" si="84"/>
        <v>-74463.81355220417</v>
      </c>
      <c r="BO25" s="188">
        <f t="shared" ref="BO25:CY25" si="85">IFERROR(BO21-BO23,"")</f>
        <v>-74463.81355220417</v>
      </c>
      <c r="BP25" s="188">
        <f t="shared" si="85"/>
        <v>-74463.81355220417</v>
      </c>
      <c r="BQ25" s="188">
        <f t="shared" si="85"/>
        <v>-74463.81355220417</v>
      </c>
      <c r="BR25" s="188">
        <f t="shared" si="85"/>
        <v>-74463.81355220417</v>
      </c>
      <c r="BS25" s="188">
        <f t="shared" si="85"/>
        <v>-74463.81355220417</v>
      </c>
      <c r="BT25" s="188">
        <f t="shared" si="85"/>
        <v>-74463.81355220417</v>
      </c>
      <c r="BU25" s="188">
        <f t="shared" si="85"/>
        <v>-74463.81355220417</v>
      </c>
      <c r="BV25" s="188">
        <f t="shared" si="85"/>
        <v>-74463.81355220417</v>
      </c>
      <c r="BW25" s="188">
        <f t="shared" si="85"/>
        <v>-74463.81355220417</v>
      </c>
      <c r="BX25" s="188">
        <f t="shared" si="85"/>
        <v>-74463.81355220417</v>
      </c>
      <c r="BY25" s="188">
        <f t="shared" si="85"/>
        <v>-74463.81355220417</v>
      </c>
      <c r="BZ25" s="188">
        <f t="shared" si="85"/>
        <v>-74463.81355220417</v>
      </c>
      <c r="CA25" s="188">
        <f t="shared" si="85"/>
        <v>-74463.81355220417</v>
      </c>
      <c r="CB25" s="188">
        <f t="shared" si="85"/>
        <v>-74463.81355220417</v>
      </c>
      <c r="CC25" s="188">
        <f t="shared" si="85"/>
        <v>-74463.81355220417</v>
      </c>
      <c r="CD25" s="188">
        <f t="shared" si="85"/>
        <v>-74463.81355220417</v>
      </c>
      <c r="CE25" s="188">
        <f t="shared" si="85"/>
        <v>-74463.81355220417</v>
      </c>
      <c r="CF25" s="188">
        <f t="shared" si="85"/>
        <v>-74463.81355220417</v>
      </c>
      <c r="CG25" s="188">
        <f t="shared" si="85"/>
        <v>-74463.81355220417</v>
      </c>
      <c r="CH25" s="188">
        <f t="shared" si="85"/>
        <v>-74463.81355220417</v>
      </c>
      <c r="CI25" s="188">
        <f t="shared" si="85"/>
        <v>-74463.81355220417</v>
      </c>
      <c r="CJ25" s="188">
        <f t="shared" si="85"/>
        <v>-74463.81355220417</v>
      </c>
      <c r="CK25" s="188">
        <f t="shared" si="85"/>
        <v>-74463.81355220417</v>
      </c>
      <c r="CL25" s="188">
        <f t="shared" si="85"/>
        <v>-74463.81355220417</v>
      </c>
      <c r="CM25" s="188">
        <f t="shared" si="85"/>
        <v>-74463.81355220417</v>
      </c>
      <c r="CN25" s="188">
        <f t="shared" si="85"/>
        <v>-74463.81355220417</v>
      </c>
      <c r="CO25" s="188">
        <f t="shared" si="85"/>
        <v>-74463.81355220417</v>
      </c>
      <c r="CP25" s="188">
        <f t="shared" si="85"/>
        <v>-74463.81355220417</v>
      </c>
      <c r="CQ25" s="188">
        <f t="shared" si="85"/>
        <v>-74463.81355220417</v>
      </c>
      <c r="CR25" s="188">
        <f t="shared" si="85"/>
        <v>-74463.81355220417</v>
      </c>
      <c r="CS25" s="188">
        <f t="shared" si="85"/>
        <v>-74463.81355220417</v>
      </c>
      <c r="CT25" s="188">
        <f t="shared" si="85"/>
        <v>-74463.81355220417</v>
      </c>
      <c r="CU25" s="188">
        <f t="shared" si="85"/>
        <v>-74463.81355220417</v>
      </c>
      <c r="CV25" s="188">
        <f t="shared" si="85"/>
        <v>-74463.81355220417</v>
      </c>
      <c r="CW25" s="188">
        <f t="shared" si="85"/>
        <v>-74463.81355220417</v>
      </c>
      <c r="CX25" s="188">
        <f t="shared" si="85"/>
        <v>-74463.81355220417</v>
      </c>
      <c r="CY25" s="188">
        <f t="shared" si="85"/>
        <v>-74463.81355220417</v>
      </c>
      <c r="CZ25" s="209" t="s">
        <v>62</v>
      </c>
      <c r="DA25" s="32">
        <v>5.4</v>
      </c>
      <c r="DB25" s="183" t="s">
        <v>63</v>
      </c>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row>
    <row r="26" spans="1:193" s="5" customFormat="1" ht="47.65" customHeight="1" x14ac:dyDescent="0.2">
      <c r="A26" s="207" t="s">
        <v>64</v>
      </c>
      <c r="B26" s="49"/>
      <c r="C26" s="188">
        <f>IFERROR(C22-C24,"")</f>
        <v>2404.1864477958297</v>
      </c>
      <c r="D26" s="188">
        <f>IFERROR(D22-D24,"")</f>
        <v>737.37289559165947</v>
      </c>
      <c r="E26" s="188">
        <f>IFERROR(E22-E24,"")</f>
        <v>-11102.440656612511</v>
      </c>
      <c r="F26" s="188">
        <f t="shared" ref="F26:BQ26" si="86">IFERROR(F22-F24,"")</f>
        <v>-19591.654208816704</v>
      </c>
      <c r="G26" s="188">
        <f t="shared" si="86"/>
        <v>-94055.467761020875</v>
      </c>
      <c r="H26" s="188">
        <f t="shared" si="86"/>
        <v>-168519.28131322504</v>
      </c>
      <c r="I26" s="188">
        <f t="shared" si="86"/>
        <v>-242983.09486542922</v>
      </c>
      <c r="J26" s="188">
        <f t="shared" si="86"/>
        <v>-317446.90841763339</v>
      </c>
      <c r="K26" s="188">
        <f t="shared" si="86"/>
        <v>-391910.72196983756</v>
      </c>
      <c r="L26" s="188">
        <f t="shared" si="86"/>
        <v>-466374.53552204173</v>
      </c>
      <c r="M26" s="188">
        <f t="shared" si="86"/>
        <v>-540838.3490742459</v>
      </c>
      <c r="N26" s="188">
        <f t="shared" si="86"/>
        <v>-615302.16262645007</v>
      </c>
      <c r="O26" s="188">
        <f t="shared" si="86"/>
        <v>-689765.97617865424</v>
      </c>
      <c r="P26" s="188">
        <f t="shared" si="86"/>
        <v>-764229.78973085841</v>
      </c>
      <c r="Q26" s="188">
        <f t="shared" si="86"/>
        <v>-838693.60328306269</v>
      </c>
      <c r="R26" s="188">
        <f t="shared" si="86"/>
        <v>-913157.41683526675</v>
      </c>
      <c r="S26" s="188">
        <f t="shared" si="86"/>
        <v>-987621.2303874708</v>
      </c>
      <c r="T26" s="188">
        <f t="shared" si="86"/>
        <v>-1062085.0439396747</v>
      </c>
      <c r="U26" s="188">
        <f t="shared" si="86"/>
        <v>-1136548.8574918788</v>
      </c>
      <c r="V26" s="188">
        <f t="shared" si="86"/>
        <v>-1211012.6710440828</v>
      </c>
      <c r="W26" s="188">
        <f t="shared" si="86"/>
        <v>-1285476.4845962869</v>
      </c>
      <c r="X26" s="188">
        <f t="shared" si="86"/>
        <v>-1359940.298148491</v>
      </c>
      <c r="Y26" s="188">
        <f t="shared" si="86"/>
        <v>-1434404.111700695</v>
      </c>
      <c r="Z26" s="188">
        <f t="shared" si="86"/>
        <v>-1508867.9252528991</v>
      </c>
      <c r="AA26" s="188">
        <f t="shared" si="86"/>
        <v>-1583331.7388051031</v>
      </c>
      <c r="AB26" s="188">
        <f t="shared" si="86"/>
        <v>-1657795.5523573072</v>
      </c>
      <c r="AC26" s="188">
        <f t="shared" si="86"/>
        <v>-1732259.3659095112</v>
      </c>
      <c r="AD26" s="188">
        <f t="shared" si="86"/>
        <v>-1806723.1794617153</v>
      </c>
      <c r="AE26" s="188">
        <f t="shared" si="86"/>
        <v>-1881186.9930139193</v>
      </c>
      <c r="AF26" s="188">
        <f t="shared" si="86"/>
        <v>-1955650.8065661234</v>
      </c>
      <c r="AG26" s="188">
        <f t="shared" si="86"/>
        <v>-2030114.6201183274</v>
      </c>
      <c r="AH26" s="188">
        <f t="shared" si="86"/>
        <v>-2104578.4336705315</v>
      </c>
      <c r="AI26" s="188">
        <f t="shared" si="86"/>
        <v>-2179042.2472227355</v>
      </c>
      <c r="AJ26" s="188">
        <f t="shared" si="86"/>
        <v>-2253506.0607749396</v>
      </c>
      <c r="AK26" s="188">
        <f t="shared" si="86"/>
        <v>-2327969.8743271437</v>
      </c>
      <c r="AL26" s="188">
        <f t="shared" si="86"/>
        <v>-2402433.6878793477</v>
      </c>
      <c r="AM26" s="188">
        <f t="shared" si="86"/>
        <v>-2476897.5014315518</v>
      </c>
      <c r="AN26" s="188">
        <f t="shared" si="86"/>
        <v>-2551361.3149837558</v>
      </c>
      <c r="AO26" s="188">
        <f t="shared" si="86"/>
        <v>-2625825.1285359599</v>
      </c>
      <c r="AP26" s="188">
        <f t="shared" si="86"/>
        <v>-2700288.9420881639</v>
      </c>
      <c r="AQ26" s="188">
        <f t="shared" si="86"/>
        <v>-2774752.755640368</v>
      </c>
      <c r="AR26" s="188">
        <f t="shared" si="86"/>
        <v>-2849216.569192572</v>
      </c>
      <c r="AS26" s="188">
        <f t="shared" si="86"/>
        <v>-2923680.3827447761</v>
      </c>
      <c r="AT26" s="188">
        <f t="shared" si="86"/>
        <v>-2998144.1962969801</v>
      </c>
      <c r="AU26" s="188">
        <f t="shared" si="86"/>
        <v>-3072608.0098491842</v>
      </c>
      <c r="AV26" s="188">
        <f t="shared" si="86"/>
        <v>-3147071.8234013882</v>
      </c>
      <c r="AW26" s="188">
        <f t="shared" si="86"/>
        <v>-3221535.6369535923</v>
      </c>
      <c r="AX26" s="188">
        <f t="shared" si="86"/>
        <v>-3295999.4505057964</v>
      </c>
      <c r="AY26" s="188">
        <f t="shared" si="86"/>
        <v>-3370463.2640580004</v>
      </c>
      <c r="AZ26" s="188">
        <f t="shared" si="86"/>
        <v>-3444927.0776102045</v>
      </c>
      <c r="BA26" s="188">
        <f t="shared" si="86"/>
        <v>-3519390.8911624085</v>
      </c>
      <c r="BB26" s="188">
        <f t="shared" si="86"/>
        <v>-3593854.7047146126</v>
      </c>
      <c r="BC26" s="188">
        <f t="shared" si="86"/>
        <v>-3668318.5182668166</v>
      </c>
      <c r="BD26" s="188">
        <f t="shared" si="86"/>
        <v>-3742782.3318190207</v>
      </c>
      <c r="BE26" s="188">
        <f t="shared" si="86"/>
        <v>-3817246.1453712247</v>
      </c>
      <c r="BF26" s="188">
        <f t="shared" si="86"/>
        <v>-3891709.9589234288</v>
      </c>
      <c r="BG26" s="188">
        <f t="shared" si="86"/>
        <v>-3966173.7724756333</v>
      </c>
      <c r="BH26" s="188">
        <f t="shared" si="86"/>
        <v>-4040637.5860278378</v>
      </c>
      <c r="BI26" s="188">
        <f t="shared" si="86"/>
        <v>-4115101.3995800423</v>
      </c>
      <c r="BJ26" s="188">
        <f t="shared" si="86"/>
        <v>-4189565.2131322469</v>
      </c>
      <c r="BK26" s="188">
        <f t="shared" si="86"/>
        <v>-4264029.0266844518</v>
      </c>
      <c r="BL26" s="188">
        <f t="shared" si="86"/>
        <v>-4338492.8402366564</v>
      </c>
      <c r="BM26" s="188">
        <f t="shared" si="86"/>
        <v>-4412956.6537888609</v>
      </c>
      <c r="BN26" s="188">
        <f t="shared" si="86"/>
        <v>-4487420.4673410654</v>
      </c>
      <c r="BO26" s="188">
        <f t="shared" si="86"/>
        <v>-4561884.2808932699</v>
      </c>
      <c r="BP26" s="188">
        <f t="shared" si="86"/>
        <v>-4636348.0944454744</v>
      </c>
      <c r="BQ26" s="188">
        <f t="shared" si="86"/>
        <v>-4710811.907997679</v>
      </c>
      <c r="BR26" s="188">
        <f t="shared" ref="BR26:CY26" si="87">IFERROR(BR22-BR24,"")</f>
        <v>-4785275.7215498835</v>
      </c>
      <c r="BS26" s="188">
        <f t="shared" si="87"/>
        <v>-4859739.535102088</v>
      </c>
      <c r="BT26" s="188">
        <f t="shared" si="87"/>
        <v>-4934203.3486542925</v>
      </c>
      <c r="BU26" s="188">
        <f t="shared" si="87"/>
        <v>-5008667.162206497</v>
      </c>
      <c r="BV26" s="188">
        <f t="shared" si="87"/>
        <v>-5083130.9757587016</v>
      </c>
      <c r="BW26" s="188">
        <f t="shared" si="87"/>
        <v>-5157594.7893109061</v>
      </c>
      <c r="BX26" s="188">
        <f t="shared" si="87"/>
        <v>-5232058.6028631106</v>
      </c>
      <c r="BY26" s="188">
        <f t="shared" si="87"/>
        <v>-5306522.4164153151</v>
      </c>
      <c r="BZ26" s="188">
        <f t="shared" si="87"/>
        <v>-5380986.2299675196</v>
      </c>
      <c r="CA26" s="188">
        <f t="shared" si="87"/>
        <v>-5455450.0435197242</v>
      </c>
      <c r="CB26" s="188">
        <f t="shared" si="87"/>
        <v>-5529913.8570719287</v>
      </c>
      <c r="CC26" s="188">
        <f t="shared" si="87"/>
        <v>-5604377.6706241332</v>
      </c>
      <c r="CD26" s="188">
        <f t="shared" si="87"/>
        <v>-5678841.4841763377</v>
      </c>
      <c r="CE26" s="188">
        <f t="shared" si="87"/>
        <v>-5753305.2977285422</v>
      </c>
      <c r="CF26" s="188">
        <f t="shared" si="87"/>
        <v>-5827769.1112807468</v>
      </c>
      <c r="CG26" s="188">
        <f t="shared" si="87"/>
        <v>-5902232.9248329513</v>
      </c>
      <c r="CH26" s="188">
        <f t="shared" si="87"/>
        <v>-5976696.7383851558</v>
      </c>
      <c r="CI26" s="188">
        <f t="shared" si="87"/>
        <v>-6051160.5519373603</v>
      </c>
      <c r="CJ26" s="188">
        <f t="shared" si="87"/>
        <v>-6125624.3654895648</v>
      </c>
      <c r="CK26" s="188">
        <f t="shared" si="87"/>
        <v>-6200088.1790417694</v>
      </c>
      <c r="CL26" s="188">
        <f t="shared" si="87"/>
        <v>-6274551.9925939739</v>
      </c>
      <c r="CM26" s="188">
        <f t="shared" si="87"/>
        <v>-6349015.8061461784</v>
      </c>
      <c r="CN26" s="188">
        <f t="shared" si="87"/>
        <v>-6423479.6196983829</v>
      </c>
      <c r="CO26" s="188">
        <f t="shared" si="87"/>
        <v>-6497943.4332505874</v>
      </c>
      <c r="CP26" s="188">
        <f t="shared" si="87"/>
        <v>-6572407.246802792</v>
      </c>
      <c r="CQ26" s="188">
        <f t="shared" si="87"/>
        <v>-6646871.0603549965</v>
      </c>
      <c r="CR26" s="188">
        <f t="shared" si="87"/>
        <v>-6721334.873907201</v>
      </c>
      <c r="CS26" s="188">
        <f t="shared" si="87"/>
        <v>-6795798.6874594055</v>
      </c>
      <c r="CT26" s="188">
        <f t="shared" si="87"/>
        <v>-6870262.50101161</v>
      </c>
      <c r="CU26" s="188">
        <f t="shared" si="87"/>
        <v>-6944726.3145638146</v>
      </c>
      <c r="CV26" s="188">
        <f t="shared" si="87"/>
        <v>-7019190.1281160191</v>
      </c>
      <c r="CW26" s="188">
        <f t="shared" si="87"/>
        <v>-7093653.9416682236</v>
      </c>
      <c r="CX26" s="188">
        <f t="shared" si="87"/>
        <v>-7168117.7552204281</v>
      </c>
      <c r="CY26" s="188">
        <f t="shared" si="87"/>
        <v>-7242581.5687726326</v>
      </c>
      <c r="CZ26" s="209"/>
      <c r="DA26" s="32"/>
      <c r="DB26" s="18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row>
    <row r="27" spans="1:193" s="5" customFormat="1" ht="47.65" customHeight="1" x14ac:dyDescent="0.2">
      <c r="A27" s="319" t="s">
        <v>65</v>
      </c>
      <c r="B27" s="49"/>
      <c r="C27" s="318" t="s">
        <v>66</v>
      </c>
      <c r="D27" s="318" t="s">
        <v>66</v>
      </c>
      <c r="E27" s="318" t="s">
        <v>66</v>
      </c>
      <c r="F27" s="318" t="s">
        <v>66</v>
      </c>
      <c r="G27" s="318"/>
      <c r="H27" s="318"/>
      <c r="I27" s="318"/>
      <c r="J27" s="318"/>
      <c r="K27" s="318"/>
      <c r="L27" s="318"/>
      <c r="M27" s="318"/>
      <c r="N27" s="318"/>
      <c r="O27" s="318"/>
      <c r="P27" s="318"/>
      <c r="Q27" s="318"/>
      <c r="R27" s="318"/>
      <c r="S27" s="318"/>
      <c r="T27" s="318"/>
      <c r="U27" s="318"/>
      <c r="V27" s="318"/>
      <c r="W27" s="318"/>
      <c r="X27" s="318"/>
      <c r="Y27" s="318"/>
      <c r="Z27" s="318"/>
      <c r="AA27" s="318"/>
      <c r="AB27" s="318"/>
      <c r="AC27" s="318"/>
      <c r="AD27" s="318"/>
      <c r="AE27" s="318"/>
      <c r="AF27" s="318"/>
      <c r="AG27" s="318"/>
      <c r="AH27" s="318"/>
      <c r="AI27" s="318"/>
      <c r="AJ27" s="318"/>
      <c r="AK27" s="318"/>
      <c r="AL27" s="318"/>
      <c r="AM27" s="318"/>
      <c r="AN27" s="318"/>
      <c r="AO27" s="318"/>
      <c r="AP27" s="318"/>
      <c r="AQ27" s="318"/>
      <c r="AR27" s="318"/>
      <c r="AS27" s="318"/>
      <c r="AT27" s="318"/>
      <c r="AU27" s="318"/>
      <c r="AV27" s="318"/>
      <c r="AW27" s="318"/>
      <c r="AX27" s="318"/>
      <c r="AY27" s="318"/>
      <c r="AZ27" s="318"/>
      <c r="BA27" s="318"/>
      <c r="BB27" s="318"/>
      <c r="BC27" s="318"/>
      <c r="BD27" s="318"/>
      <c r="BE27" s="318"/>
      <c r="BF27" s="318"/>
      <c r="BG27" s="318"/>
      <c r="BH27" s="318"/>
      <c r="BI27" s="318"/>
      <c r="BJ27" s="318"/>
      <c r="BK27" s="318"/>
      <c r="BL27" s="318"/>
      <c r="BM27" s="318"/>
      <c r="BN27" s="318"/>
      <c r="BO27" s="318"/>
      <c r="BP27" s="318"/>
      <c r="BQ27" s="318"/>
      <c r="BR27" s="318"/>
      <c r="BS27" s="318"/>
      <c r="BT27" s="318"/>
      <c r="BU27" s="318"/>
      <c r="BV27" s="318"/>
      <c r="BW27" s="318"/>
      <c r="BX27" s="318"/>
      <c r="BY27" s="318"/>
      <c r="BZ27" s="318"/>
      <c r="CA27" s="318"/>
      <c r="CB27" s="318"/>
      <c r="CC27" s="318"/>
      <c r="CD27" s="318"/>
      <c r="CE27" s="318"/>
      <c r="CF27" s="318"/>
      <c r="CG27" s="318"/>
      <c r="CH27" s="318"/>
      <c r="CI27" s="318"/>
      <c r="CJ27" s="318"/>
      <c r="CK27" s="318"/>
      <c r="CL27" s="318"/>
      <c r="CM27" s="318"/>
      <c r="CN27" s="318"/>
      <c r="CO27" s="318"/>
      <c r="CP27" s="318"/>
      <c r="CQ27" s="318"/>
      <c r="CR27" s="318"/>
      <c r="CS27" s="318"/>
      <c r="CT27" s="318"/>
      <c r="CU27" s="318"/>
      <c r="CV27" s="318"/>
      <c r="CW27" s="318"/>
      <c r="CX27" s="318"/>
      <c r="CY27" s="318"/>
      <c r="CZ27" s="209"/>
      <c r="DA27" s="32"/>
      <c r="DB27" s="183"/>
      <c r="DC27" s="3" t="s">
        <v>67</v>
      </c>
      <c r="DD27" s="3" t="s">
        <v>66</v>
      </c>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row>
    <row r="28" spans="1:193" s="5" customFormat="1" ht="44.25" customHeight="1" x14ac:dyDescent="0.2">
      <c r="A28" s="207" t="s">
        <v>68</v>
      </c>
      <c r="B28" s="49"/>
      <c r="C28" s="100">
        <f>IF(C27="Predeterminado",C25*0.2,IF(C22&gt;(0.75*C24),C25*0.2,IF(AND(C22&gt;0.5*C24,C22&lt;=0.75*C24),C25*0.3,IF(C22&lt;0.5*C24,C25*0.4,""))))</f>
        <v>480.83728955916598</v>
      </c>
      <c r="D28" s="100">
        <f t="shared" ref="D28:BO28" si="88">IF(D27="Predeterminado",D25*0.2,IF(D22&gt;(0.75*D24),D25*0.2,IF(AND(D22&gt;0.5*D24, D22&lt;=0.75*D24),D25*0.3,IF(D22&lt;0.5*D24,D25*0.4,""))))</f>
        <v>-333.36271044083406</v>
      </c>
      <c r="E28" s="100">
        <f t="shared" si="88"/>
        <v>-2367.9627104408341</v>
      </c>
      <c r="F28" s="100">
        <f t="shared" si="88"/>
        <v>-1697.8427104408329</v>
      </c>
      <c r="G28" s="100">
        <f t="shared" si="88"/>
        <v>-22339.14406566125</v>
      </c>
      <c r="H28" s="100">
        <f t="shared" si="88"/>
        <v>-22339.14406566125</v>
      </c>
      <c r="I28" s="100">
        <f t="shared" si="88"/>
        <v>-22339.14406566125</v>
      </c>
      <c r="J28" s="100">
        <f t="shared" si="88"/>
        <v>-29785.52542088167</v>
      </c>
      <c r="K28" s="100">
        <f t="shared" si="88"/>
        <v>-29785.52542088167</v>
      </c>
      <c r="L28" s="100">
        <f t="shared" si="88"/>
        <v>-29785.52542088167</v>
      </c>
      <c r="M28" s="100">
        <f t="shared" si="88"/>
        <v>-29785.52542088167</v>
      </c>
      <c r="N28" s="100">
        <f t="shared" si="88"/>
        <v>-29785.52542088167</v>
      </c>
      <c r="O28" s="100">
        <f t="shared" si="88"/>
        <v>-29785.52542088167</v>
      </c>
      <c r="P28" s="100">
        <f t="shared" si="88"/>
        <v>-29785.52542088167</v>
      </c>
      <c r="Q28" s="100">
        <f t="shared" si="88"/>
        <v>-29785.52542088167</v>
      </c>
      <c r="R28" s="100">
        <f t="shared" si="88"/>
        <v>-29785.52542088167</v>
      </c>
      <c r="S28" s="100">
        <f t="shared" si="88"/>
        <v>-29785.52542088167</v>
      </c>
      <c r="T28" s="100">
        <f t="shared" si="88"/>
        <v>-29785.52542088167</v>
      </c>
      <c r="U28" s="100">
        <f t="shared" si="88"/>
        <v>-29785.52542088167</v>
      </c>
      <c r="V28" s="100">
        <f t="shared" si="88"/>
        <v>-29785.52542088167</v>
      </c>
      <c r="W28" s="100">
        <f t="shared" si="88"/>
        <v>-29785.52542088167</v>
      </c>
      <c r="X28" s="100">
        <f t="shared" si="88"/>
        <v>-29785.52542088167</v>
      </c>
      <c r="Y28" s="100">
        <f t="shared" si="88"/>
        <v>-29785.52542088167</v>
      </c>
      <c r="Z28" s="100">
        <f t="shared" si="88"/>
        <v>-29785.52542088167</v>
      </c>
      <c r="AA28" s="100">
        <f t="shared" si="88"/>
        <v>-29785.52542088167</v>
      </c>
      <c r="AB28" s="100">
        <f t="shared" si="88"/>
        <v>-29785.52542088167</v>
      </c>
      <c r="AC28" s="100">
        <f t="shared" si="88"/>
        <v>-29785.52542088167</v>
      </c>
      <c r="AD28" s="100">
        <f t="shared" si="88"/>
        <v>-29785.52542088167</v>
      </c>
      <c r="AE28" s="100">
        <f t="shared" si="88"/>
        <v>-29785.52542088167</v>
      </c>
      <c r="AF28" s="100">
        <f t="shared" si="88"/>
        <v>-29785.52542088167</v>
      </c>
      <c r="AG28" s="100">
        <f t="shared" si="88"/>
        <v>-29785.52542088167</v>
      </c>
      <c r="AH28" s="100">
        <f t="shared" si="88"/>
        <v>-29785.52542088167</v>
      </c>
      <c r="AI28" s="100">
        <f t="shared" si="88"/>
        <v>-29785.52542088167</v>
      </c>
      <c r="AJ28" s="100">
        <f t="shared" si="88"/>
        <v>-29785.52542088167</v>
      </c>
      <c r="AK28" s="100">
        <f t="shared" si="88"/>
        <v>-29785.52542088167</v>
      </c>
      <c r="AL28" s="100">
        <f t="shared" si="88"/>
        <v>-29785.52542088167</v>
      </c>
      <c r="AM28" s="100">
        <f t="shared" si="88"/>
        <v>-29785.52542088167</v>
      </c>
      <c r="AN28" s="100">
        <f t="shared" si="88"/>
        <v>-29785.52542088167</v>
      </c>
      <c r="AO28" s="100">
        <f t="shared" si="88"/>
        <v>-29785.52542088167</v>
      </c>
      <c r="AP28" s="100">
        <f t="shared" si="88"/>
        <v>-29785.52542088167</v>
      </c>
      <c r="AQ28" s="100">
        <f t="shared" si="88"/>
        <v>-29785.52542088167</v>
      </c>
      <c r="AR28" s="100">
        <f t="shared" si="88"/>
        <v>-29785.52542088167</v>
      </c>
      <c r="AS28" s="100">
        <f t="shared" si="88"/>
        <v>-29785.52542088167</v>
      </c>
      <c r="AT28" s="100">
        <f t="shared" si="88"/>
        <v>-29785.52542088167</v>
      </c>
      <c r="AU28" s="100">
        <f t="shared" si="88"/>
        <v>-29785.52542088167</v>
      </c>
      <c r="AV28" s="100">
        <f t="shared" si="88"/>
        <v>-29785.52542088167</v>
      </c>
      <c r="AW28" s="100">
        <f t="shared" si="88"/>
        <v>-29785.52542088167</v>
      </c>
      <c r="AX28" s="100">
        <f t="shared" si="88"/>
        <v>-29785.52542088167</v>
      </c>
      <c r="AY28" s="100">
        <f t="shared" si="88"/>
        <v>-29785.52542088167</v>
      </c>
      <c r="AZ28" s="100">
        <f t="shared" si="88"/>
        <v>-29785.52542088167</v>
      </c>
      <c r="BA28" s="100">
        <f t="shared" si="88"/>
        <v>-29785.52542088167</v>
      </c>
      <c r="BB28" s="100">
        <f t="shared" si="88"/>
        <v>-29785.52542088167</v>
      </c>
      <c r="BC28" s="100">
        <f t="shared" si="88"/>
        <v>-29785.52542088167</v>
      </c>
      <c r="BD28" s="100">
        <f t="shared" si="88"/>
        <v>-29785.52542088167</v>
      </c>
      <c r="BE28" s="100">
        <f t="shared" si="88"/>
        <v>-29785.52542088167</v>
      </c>
      <c r="BF28" s="100">
        <f t="shared" si="88"/>
        <v>-29785.52542088167</v>
      </c>
      <c r="BG28" s="100">
        <f t="shared" si="88"/>
        <v>-29785.52542088167</v>
      </c>
      <c r="BH28" s="100">
        <f t="shared" si="88"/>
        <v>-29785.52542088167</v>
      </c>
      <c r="BI28" s="100">
        <f t="shared" si="88"/>
        <v>-29785.52542088167</v>
      </c>
      <c r="BJ28" s="100">
        <f t="shared" si="88"/>
        <v>-29785.52542088167</v>
      </c>
      <c r="BK28" s="100">
        <f t="shared" si="88"/>
        <v>-29785.52542088167</v>
      </c>
      <c r="BL28" s="100">
        <f t="shared" si="88"/>
        <v>-29785.52542088167</v>
      </c>
      <c r="BM28" s="100">
        <f t="shared" si="88"/>
        <v>-29785.52542088167</v>
      </c>
      <c r="BN28" s="100">
        <f t="shared" si="88"/>
        <v>-29785.52542088167</v>
      </c>
      <c r="BO28" s="100">
        <f t="shared" si="88"/>
        <v>-29785.52542088167</v>
      </c>
      <c r="BP28" s="100">
        <f t="shared" ref="BP28:CY28" si="89">IF(BP27="Predeterminado",BP25*0.2,IF(BP22&gt;(0.75*BP24),BP25*0.2,IF(AND(BP22&gt;0.5*BP24, BP22&lt;=0.75*BP24),BP25*0.3,IF(BP22&lt;0.5*BP24,BP25*0.4,""))))</f>
        <v>-29785.52542088167</v>
      </c>
      <c r="BQ28" s="100">
        <f t="shared" si="89"/>
        <v>-29785.52542088167</v>
      </c>
      <c r="BR28" s="100">
        <f t="shared" si="89"/>
        <v>-29785.52542088167</v>
      </c>
      <c r="BS28" s="100">
        <f t="shared" si="89"/>
        <v>-29785.52542088167</v>
      </c>
      <c r="BT28" s="100">
        <f t="shared" si="89"/>
        <v>-29785.52542088167</v>
      </c>
      <c r="BU28" s="100">
        <f t="shared" si="89"/>
        <v>-29785.52542088167</v>
      </c>
      <c r="BV28" s="100">
        <f t="shared" si="89"/>
        <v>-29785.52542088167</v>
      </c>
      <c r="BW28" s="100">
        <f t="shared" si="89"/>
        <v>-29785.52542088167</v>
      </c>
      <c r="BX28" s="100">
        <f t="shared" si="89"/>
        <v>-29785.52542088167</v>
      </c>
      <c r="BY28" s="100">
        <f t="shared" si="89"/>
        <v>-29785.52542088167</v>
      </c>
      <c r="BZ28" s="100">
        <f t="shared" si="89"/>
        <v>-29785.52542088167</v>
      </c>
      <c r="CA28" s="100">
        <f t="shared" si="89"/>
        <v>-29785.52542088167</v>
      </c>
      <c r="CB28" s="100">
        <f t="shared" si="89"/>
        <v>-29785.52542088167</v>
      </c>
      <c r="CC28" s="100">
        <f t="shared" si="89"/>
        <v>-29785.52542088167</v>
      </c>
      <c r="CD28" s="100">
        <f t="shared" si="89"/>
        <v>-29785.52542088167</v>
      </c>
      <c r="CE28" s="100">
        <f t="shared" si="89"/>
        <v>-29785.52542088167</v>
      </c>
      <c r="CF28" s="100">
        <f t="shared" si="89"/>
        <v>-29785.52542088167</v>
      </c>
      <c r="CG28" s="100">
        <f t="shared" si="89"/>
        <v>-29785.52542088167</v>
      </c>
      <c r="CH28" s="100">
        <f t="shared" si="89"/>
        <v>-29785.52542088167</v>
      </c>
      <c r="CI28" s="100">
        <f t="shared" si="89"/>
        <v>-29785.52542088167</v>
      </c>
      <c r="CJ28" s="100">
        <f t="shared" si="89"/>
        <v>-29785.52542088167</v>
      </c>
      <c r="CK28" s="100">
        <f t="shared" si="89"/>
        <v>-29785.52542088167</v>
      </c>
      <c r="CL28" s="100">
        <f t="shared" si="89"/>
        <v>-29785.52542088167</v>
      </c>
      <c r="CM28" s="100">
        <f t="shared" si="89"/>
        <v>-29785.52542088167</v>
      </c>
      <c r="CN28" s="100">
        <f t="shared" si="89"/>
        <v>-29785.52542088167</v>
      </c>
      <c r="CO28" s="100">
        <f t="shared" si="89"/>
        <v>-29785.52542088167</v>
      </c>
      <c r="CP28" s="100">
        <f t="shared" si="89"/>
        <v>-29785.52542088167</v>
      </c>
      <c r="CQ28" s="100">
        <f t="shared" si="89"/>
        <v>-29785.52542088167</v>
      </c>
      <c r="CR28" s="100">
        <f t="shared" si="89"/>
        <v>-29785.52542088167</v>
      </c>
      <c r="CS28" s="100">
        <f t="shared" si="89"/>
        <v>-29785.52542088167</v>
      </c>
      <c r="CT28" s="100">
        <f t="shared" si="89"/>
        <v>-29785.52542088167</v>
      </c>
      <c r="CU28" s="100">
        <f t="shared" si="89"/>
        <v>-29785.52542088167</v>
      </c>
      <c r="CV28" s="100">
        <f t="shared" si="89"/>
        <v>-29785.52542088167</v>
      </c>
      <c r="CW28" s="100">
        <f t="shared" si="89"/>
        <v>-29785.52542088167</v>
      </c>
      <c r="CX28" s="100">
        <f t="shared" si="89"/>
        <v>-29785.52542088167</v>
      </c>
      <c r="CY28" s="100">
        <f t="shared" si="89"/>
        <v>-29785.52542088167</v>
      </c>
      <c r="CZ28" s="210" t="s">
        <v>69</v>
      </c>
      <c r="DA28" s="32">
        <v>5.4</v>
      </c>
      <c r="DB28" s="183" t="s">
        <v>70</v>
      </c>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row>
    <row r="29" spans="1:193" s="5" customFormat="1" ht="64.5" customHeight="1" x14ac:dyDescent="0.2">
      <c r="A29" s="207" t="s">
        <v>71</v>
      </c>
      <c r="B29" s="49"/>
      <c r="C29" s="43">
        <f>IF(SUM($C$25:C25)&gt;=0,0,C28)</f>
        <v>0</v>
      </c>
      <c r="D29" s="43">
        <f>IF(SUM($C$29:C$29)&lt;0,MIN(D28,ABS(SUM($C$29:C$29))),IF(SUM($C25:D25)&lt;0,MIN(0,D28),0))</f>
        <v>0</v>
      </c>
      <c r="E29" s="43">
        <f>IF(SUM($C$29:D$29)&lt;0,MIN(E28,ABS(SUM($C$29:D$29))),IF(SUM($C25:E25)&lt;0,MIN(0,E28),0))</f>
        <v>-2367.9627104408341</v>
      </c>
      <c r="F29" s="43">
        <f>IF(SUM($C$29:E$29)&lt;0,MIN(F28,ABS(SUM($C$29:E$29))),IF(SUM($C25:F25)&lt;0,MIN(0,F28),0))</f>
        <v>-1697.8427104408329</v>
      </c>
      <c r="G29" s="43">
        <f>IF(SUM($C$29:F$29)&lt;0,MIN(G28,ABS(SUM($C$29:F$29))),IF(SUM($C25:G25)&lt;0,MIN(0,G28),0))</f>
        <v>-22339.14406566125</v>
      </c>
      <c r="H29" s="43">
        <f>IF(SUM($C$29:G$29)&lt;0,MIN(H28,ABS(SUM($C$29:G$29))),IF(SUM($C25:H25)&lt;0,MIN(0,H28),0))</f>
        <v>-22339.14406566125</v>
      </c>
      <c r="I29" s="43">
        <f>IF(SUM($C$29:H$29)&lt;0,MIN(I28,ABS(SUM($C$29:H$29))),IF(SUM($C25:I25)&lt;0,MIN(0,I28),0))</f>
        <v>-22339.14406566125</v>
      </c>
      <c r="J29" s="43">
        <f>IF(SUM($C$29:I$29)&lt;0,MIN(J28,ABS(SUM($C$29:I$29))),IF(SUM($C25:J25)&lt;0,MIN(0,J28),0))</f>
        <v>-29785.52542088167</v>
      </c>
      <c r="K29" s="43">
        <f>IF(SUM($C$29:J$29)&lt;0,MIN(K28,ABS(SUM($C$29:J$29))),IF(SUM($C25:K25)&lt;0,MIN(0,K28),0))</f>
        <v>-29785.52542088167</v>
      </c>
      <c r="L29" s="43">
        <f>IF(SUM($C$29:K$29)&lt;0,MIN(L28,ABS(SUM($C$29:K$29))),IF(SUM($C25:L25)&lt;0,MIN(0,L28),0))</f>
        <v>-29785.52542088167</v>
      </c>
      <c r="M29" s="43">
        <f>IF(SUM($C$29:L$29)&lt;0,MIN(M28,ABS(SUM($C$29:L$29))),IF(SUM($C25:M25)&lt;0,MIN(0,M28),0))</f>
        <v>-29785.52542088167</v>
      </c>
      <c r="N29" s="43">
        <f>IF(SUM($C$29:M$29)&lt;0,MIN(N28,ABS(SUM($C$29:M$29))),IF(SUM($C25:N25)&lt;0,MIN(0,N28),0))</f>
        <v>-29785.52542088167</v>
      </c>
      <c r="O29" s="43">
        <f>IF(SUM($C$29:N$29)&lt;0,MIN(O28,ABS(SUM($C$29:N$29))),IF(SUM($C25:O25)&lt;0,MIN(0,O28),0))</f>
        <v>-29785.52542088167</v>
      </c>
      <c r="P29" s="43">
        <f>IF(SUM($C$29:O$29)&lt;0,MIN(P28,ABS(SUM($C$29:O$29))),IF(SUM($C25:P25)&lt;0,MIN(0,P28),0))</f>
        <v>-29785.52542088167</v>
      </c>
      <c r="Q29" s="43">
        <f>IF(SUM($C$29:P$29)&lt;0,MIN(Q28,ABS(SUM($C$29:P$29))),IF(SUM($C25:Q25)&lt;0,MIN(0,Q28),0))</f>
        <v>-29785.52542088167</v>
      </c>
      <c r="R29" s="43">
        <f>IF(SUM($C$29:Q$29)&lt;0,MIN(R28,ABS(SUM($C$29:Q$29))),IF(SUM($C25:R25)&lt;0,MIN(0,R28),0))</f>
        <v>-29785.52542088167</v>
      </c>
      <c r="S29" s="43">
        <f>IF(SUM($C$29:R$29)&lt;0,MIN(S28,ABS(SUM($C$29:R$29))),IF(SUM($C25:S25)&lt;0,MIN(0,S28),0))</f>
        <v>-29785.52542088167</v>
      </c>
      <c r="T29" s="43">
        <f>IF(SUM($C$29:S$29)&lt;0,MIN(T28,ABS(SUM($C$29:S$29))),IF(SUM($C25:T25)&lt;0,MIN(0,T28),0))</f>
        <v>-29785.52542088167</v>
      </c>
      <c r="U29" s="43">
        <f>IF(SUM($C$29:T$29)&lt;0,MIN(U28,ABS(SUM($C$29:T$29))),IF(SUM($C25:U25)&lt;0,MIN(0,U28),0))</f>
        <v>-29785.52542088167</v>
      </c>
      <c r="V29" s="43">
        <f>IF(SUM($C$29:U$29)&lt;0,MIN(V28,ABS(SUM($C$29:U$29))),IF(SUM($C25:V25)&lt;0,MIN(0,V28),0))</f>
        <v>-29785.52542088167</v>
      </c>
      <c r="W29" s="43">
        <f>IF(SUM($C$29:V$29)&lt;0,MIN(W28,ABS(SUM($C$29:V$29))),IF(SUM($C25:W25)&lt;0,MIN(0,W28),0))</f>
        <v>-29785.52542088167</v>
      </c>
      <c r="X29" s="43">
        <f>IF(SUM($C$29:W$29)&lt;0,MIN(X28,ABS(SUM($C$29:W$29))),IF(SUM($C25:X25)&lt;0,MIN(0,X28),0))</f>
        <v>-29785.52542088167</v>
      </c>
      <c r="Y29" s="43">
        <f>IF(SUM($C$29:X$29)&lt;0,MIN(Y28,ABS(SUM($C$29:X$29))),IF(SUM($C25:Y25)&lt;0,MIN(0,Y28),0))</f>
        <v>-29785.52542088167</v>
      </c>
      <c r="Z29" s="43">
        <f>IF(SUM($C$29:Y$29)&lt;0,MIN(Z28,ABS(SUM($C$29:Y$29))),IF(SUM($C25:Z25)&lt;0,MIN(0,Z28),0))</f>
        <v>-29785.52542088167</v>
      </c>
      <c r="AA29" s="43">
        <f>IF(SUM($C$29:Z$29)&lt;0,MIN(AA28,ABS(SUM($C$29:Z$29))),IF(SUM($C25:AA25)&lt;0,MIN(0,AA28),0))</f>
        <v>-29785.52542088167</v>
      </c>
      <c r="AB29" s="43">
        <f>IF(SUM($C$29:AA$29)&lt;0,MIN(AB28,ABS(SUM($C$29:AA$29))),IF(SUM($C25:AB25)&lt;0,MIN(0,AB28),0))</f>
        <v>-29785.52542088167</v>
      </c>
      <c r="AC29" s="43">
        <f>IF(SUM($C$29:AB$29)&lt;0,MIN(AC28,ABS(SUM($C$29:AB$29))),IF(SUM($C25:AC25)&lt;0,MIN(0,AC28),0))</f>
        <v>-29785.52542088167</v>
      </c>
      <c r="AD29" s="43">
        <f>IF(SUM($C$29:AC$29)&lt;0,MIN(AD28,ABS(SUM($C$29:AC$29))),IF(SUM($C25:AD25)&lt;0,MIN(0,AD28),0))</f>
        <v>-29785.52542088167</v>
      </c>
      <c r="AE29" s="43">
        <f>IF(SUM($C$29:AD$29)&lt;0,MIN(AE28,ABS(SUM($C$29:AD$29))),IF(SUM($C25:AE25)&lt;0,MIN(0,AE28),0))</f>
        <v>-29785.52542088167</v>
      </c>
      <c r="AF29" s="43">
        <f>IF(SUM($C$29:AE$29)&lt;0,MIN(AF28,ABS(SUM($C$29:AE$29))),IF(SUM($C25:AF25)&lt;0,MIN(0,AF28),0))</f>
        <v>-29785.52542088167</v>
      </c>
      <c r="AG29" s="43">
        <f>IF(SUM($C$29:AF$29)&lt;0,MIN(AG28,ABS(SUM($C$29:AF$29))),IF(SUM($C25:AG25)&lt;0,MIN(0,AG28),0))</f>
        <v>-29785.52542088167</v>
      </c>
      <c r="AH29" s="43">
        <f>IF(SUM($C$29:AG$29)&lt;0,MIN(AH28,ABS(SUM($C$29:AG$29))),IF(SUM($C25:AH25)&lt;0,MIN(0,AH28),0))</f>
        <v>-29785.52542088167</v>
      </c>
      <c r="AI29" s="43">
        <f>IF(SUM($C$29:AH$29)&lt;0,MIN(AI28,ABS(SUM($C$29:AH$29))),IF(SUM($C25:AI25)&lt;0,MIN(0,AI28),0))</f>
        <v>-29785.52542088167</v>
      </c>
      <c r="AJ29" s="43">
        <f>IF(SUM($C$29:AI$29)&lt;0,MIN(AJ28,ABS(SUM($C$29:AI$29))),IF(SUM($C25:AJ25)&lt;0,MIN(0,AJ28),0))</f>
        <v>-29785.52542088167</v>
      </c>
      <c r="AK29" s="43">
        <f>IF(SUM($C$29:AJ$29)&lt;0,MIN(AK28,ABS(SUM($C$29:AJ$29))),IF(SUM($C25:AK25)&lt;0,MIN(0,AK28),0))</f>
        <v>-29785.52542088167</v>
      </c>
      <c r="AL29" s="43">
        <f>IF(SUM($C$29:AK$29)&lt;0,MIN(AL28,ABS(SUM($C$29:AK$29))),IF(SUM($C25:AL25)&lt;0,MIN(0,AL28),0))</f>
        <v>-29785.52542088167</v>
      </c>
      <c r="AM29" s="43">
        <f>IF(SUM($C$29:AL$29)&lt;0,MIN(AM28,ABS(SUM($C$29:AL$29))),IF(SUM($C25:AM25)&lt;0,MIN(0,AM28),0))</f>
        <v>-29785.52542088167</v>
      </c>
      <c r="AN29" s="43">
        <f>IF(SUM($C$29:AM$29)&lt;0,MIN(AN28,ABS(SUM($C$29:AM$29))),IF(SUM($C25:AN25)&lt;0,MIN(0,AN28),0))</f>
        <v>-29785.52542088167</v>
      </c>
      <c r="AO29" s="43">
        <f>IF(SUM($C$29:AN$29)&lt;0,MIN(AO28,ABS(SUM($C$29:AN$29))),IF(SUM($C25:AO25)&lt;0,MIN(0,AO28),0))</f>
        <v>-29785.52542088167</v>
      </c>
      <c r="AP29" s="43">
        <f>IF(SUM($C$29:AO$29)&lt;0,MIN(AP28,ABS(SUM($C$29:AO$29))),IF(SUM($C25:AP25)&lt;0,MIN(0,AP28),0))</f>
        <v>-29785.52542088167</v>
      </c>
      <c r="AQ29" s="43">
        <f>IF(SUM($C$29:AP$29)&lt;0,MIN(AQ28,ABS(SUM($C$29:AP$29))),IF(SUM($C25:AQ25)&lt;0,MIN(0,AQ28),0))</f>
        <v>-29785.52542088167</v>
      </c>
      <c r="AR29" s="43">
        <f>IF(SUM($C$29:AQ$29)&lt;0,MIN(AR28,ABS(SUM($C$29:AQ$29))),IF(SUM($C25:AR25)&lt;0,MIN(0,AR28),0))</f>
        <v>-29785.52542088167</v>
      </c>
      <c r="AS29" s="43">
        <f>IF(SUM($C$29:AR$29)&lt;0,MIN(AS28,ABS(SUM($C$29:AR$29))),IF(SUM($C25:AS25)&lt;0,MIN(0,AS28),0))</f>
        <v>-29785.52542088167</v>
      </c>
      <c r="AT29" s="43">
        <f>IF(SUM($C$29:AS$29)&lt;0,MIN(AT28,ABS(SUM($C$29:AS$29))),IF(SUM($C25:AT25)&lt;0,MIN(0,AT28),0))</f>
        <v>-29785.52542088167</v>
      </c>
      <c r="AU29" s="43">
        <f>IF(SUM($C$29:AT$29)&lt;0,MIN(AU28,ABS(SUM($C$29:AT$29))),IF(SUM($C25:AU25)&lt;0,MIN(0,AU28),0))</f>
        <v>-29785.52542088167</v>
      </c>
      <c r="AV29" s="43">
        <f>IF(SUM($C$29:AU$29)&lt;0,MIN(AV28,ABS(SUM($C$29:AU$29))),IF(SUM($C25:AV25)&lt;0,MIN(0,AV28),0))</f>
        <v>-29785.52542088167</v>
      </c>
      <c r="AW29" s="43">
        <f>IF(SUM($C$29:AV$29)&lt;0,MIN(AW28,ABS(SUM($C$29:AV$29))),IF(SUM($C25:AW25)&lt;0,MIN(0,AW28),0))</f>
        <v>-29785.52542088167</v>
      </c>
      <c r="AX29" s="43">
        <f>IF(SUM($C$29:AW$29)&lt;0,MIN(AX28,ABS(SUM($C$29:AW$29))),IF(SUM($C25:AX25)&lt;0,MIN(0,AX28),0))</f>
        <v>-29785.52542088167</v>
      </c>
      <c r="AY29" s="43">
        <f>IF(SUM($C$29:AX$29)&lt;0,MIN(AY28,ABS(SUM($C$29:AX$29))),IF(SUM($C25:AY25)&lt;0,MIN(0,AY28),0))</f>
        <v>-29785.52542088167</v>
      </c>
      <c r="AZ29" s="43">
        <f>IF(SUM($C$29:AY$29)&lt;0,MIN(AZ28,ABS(SUM($C$29:AY$29))),IF(SUM($C25:AZ25)&lt;0,MIN(0,AZ28),0))</f>
        <v>-29785.52542088167</v>
      </c>
      <c r="BA29" s="43">
        <f>IF(SUM($C$29:AZ$29)&lt;0,MIN(BA28,ABS(SUM($C$29:AZ$29))),IF(SUM($C25:BA25)&lt;0,MIN(0,BA28),0))</f>
        <v>-29785.52542088167</v>
      </c>
      <c r="BB29" s="43">
        <f>IF(SUM($C$29:BA$29)&lt;0,MIN(BB28,ABS(SUM($C$29:BA$29))),IF(SUM($C25:BB25)&lt;0,MIN(0,BB28),0))</f>
        <v>-29785.52542088167</v>
      </c>
      <c r="BC29" s="43">
        <f>IF(SUM($C$29:BB$29)&lt;0,MIN(BC28,ABS(SUM($C$29:BB$29))),IF(SUM($C25:BC25)&lt;0,MIN(0,BC28),0))</f>
        <v>-29785.52542088167</v>
      </c>
      <c r="BD29" s="43">
        <f>IF(SUM($C$29:BC$29)&lt;0,MIN(BD28,ABS(SUM($C$29:BC$29))),IF(SUM($C25:BD25)&lt;0,MIN(0,BD28),0))</f>
        <v>-29785.52542088167</v>
      </c>
      <c r="BE29" s="43">
        <f>IF(SUM($C$29:BD$29)&lt;0,MIN(BE28,ABS(SUM($C$29:BD$29))),IF(SUM($C25:BE25)&lt;0,MIN(0,BE28),0))</f>
        <v>-29785.52542088167</v>
      </c>
      <c r="BF29" s="43">
        <f>IF(SUM($C$29:BE$29)&lt;0,MIN(BF28,ABS(SUM($C$29:BE$29))),IF(SUM($C25:BF25)&lt;0,MIN(0,BF28),0))</f>
        <v>-29785.52542088167</v>
      </c>
      <c r="BG29" s="43">
        <f>IF(SUM($C$29:BF$29)&lt;0,MIN(BG28,ABS(SUM($C$29:BF$29))),IF(SUM($C25:BG25)&lt;0,MIN(0,BG28),0))</f>
        <v>-29785.52542088167</v>
      </c>
      <c r="BH29" s="43">
        <f>IF(SUM($C$29:BG$29)&lt;0,MIN(BH28,ABS(SUM($C$29:BG$29))),IF(SUM($C25:BH25)&lt;0,MIN(0,BH28),0))</f>
        <v>-29785.52542088167</v>
      </c>
      <c r="BI29" s="43">
        <f>IF(SUM($C$29:BH$29)&lt;0,MIN(BI28,ABS(SUM($C$29:BH$29))),IF(SUM($C25:BI25)&lt;0,MIN(0,BI28),0))</f>
        <v>-29785.52542088167</v>
      </c>
      <c r="BJ29" s="43">
        <f>IF(SUM($C$29:BI$29)&lt;0,MIN(BJ28,ABS(SUM($C$29:BI$29))),IF(SUM($C25:BJ25)&lt;0,MIN(0,BJ28),0))</f>
        <v>-29785.52542088167</v>
      </c>
      <c r="BK29" s="43">
        <f>IF(SUM($C$29:BJ$29)&lt;0,MIN(BK28,ABS(SUM($C$29:BJ$29))),IF(SUM($C25:BK25)&lt;0,MIN(0,BK28),0))</f>
        <v>-29785.52542088167</v>
      </c>
      <c r="BL29" s="43">
        <f>IF(SUM($C$29:BK$29)&lt;0,MIN(BL28,ABS(SUM($C$29:BK$29))),IF(SUM($C25:BL25)&lt;0,MIN(0,BL28),0))</f>
        <v>-29785.52542088167</v>
      </c>
      <c r="BM29" s="43">
        <f>IF(SUM($C$29:BL$29)&lt;0,MIN(BM28,ABS(SUM($C$29:BL$29))),IF(SUM($C25:BM25)&lt;0,MIN(0,BM28),0))</f>
        <v>-29785.52542088167</v>
      </c>
      <c r="BN29" s="43">
        <f>IF(SUM($C$29:BM$29)&lt;0,MIN(BN28,ABS(SUM($C$29:BM$29))),IF(SUM($C25:BN25)&lt;0,MIN(0,BN28),0))</f>
        <v>-29785.52542088167</v>
      </c>
      <c r="BO29" s="43">
        <f>IF(SUM($C$29:BN$29)&lt;0,MIN(BO28,ABS(SUM($C$29:BN$29))),IF(SUM($C25:BO25)&lt;0,MIN(0,BO28),0))</f>
        <v>-29785.52542088167</v>
      </c>
      <c r="BP29" s="43">
        <f>IF(SUM($C$29:BO$29)&lt;0,MIN(BP28,ABS(SUM($C$29:BO$29))),IF(SUM($C25:BP25)&lt;0,MIN(0,BP28),0))</f>
        <v>-29785.52542088167</v>
      </c>
      <c r="BQ29" s="43">
        <f>IF(SUM($C$29:BP$29)&lt;0,MIN(BQ28,ABS(SUM($C$29:BP$29))),IF(SUM($C25:BQ25)&lt;0,MIN(0,BQ28),0))</f>
        <v>-29785.52542088167</v>
      </c>
      <c r="BR29" s="43">
        <f>IF(SUM($C$29:BQ$29)&lt;0,MIN(BR28,ABS(SUM($C$29:BQ$29))),IF(SUM($C25:BR25)&lt;0,MIN(0,BR28),0))</f>
        <v>-29785.52542088167</v>
      </c>
      <c r="BS29" s="43">
        <f>IF(SUM($C$29:BR$29)&lt;0,MIN(BS28,ABS(SUM($C$29:BR$29))),IF(SUM($C25:BS25)&lt;0,MIN(0,BS28),0))</f>
        <v>-29785.52542088167</v>
      </c>
      <c r="BT29" s="43">
        <f>IF(SUM($C$29:BS$29)&lt;0,MIN(BT28,ABS(SUM($C$29:BS$29))),IF(SUM($C25:BT25)&lt;0,MIN(0,BT28),0))</f>
        <v>-29785.52542088167</v>
      </c>
      <c r="BU29" s="43">
        <f>IF(SUM($C$29:BT$29)&lt;0,MIN(BU28,ABS(SUM($C$29:BT$29))),IF(SUM($C25:BU25)&lt;0,MIN(0,BU28),0))</f>
        <v>-29785.52542088167</v>
      </c>
      <c r="BV29" s="43">
        <f>IF(SUM($C$29:BU$29)&lt;0,MIN(BV28,ABS(SUM($C$29:BU$29))),IF(SUM($C25:BV25)&lt;0,MIN(0,BV28),0))</f>
        <v>-29785.52542088167</v>
      </c>
      <c r="BW29" s="43">
        <f>IF(SUM($C$29:BV$29)&lt;0,MIN(BW28,ABS(SUM($C$29:BV$29))),IF(SUM($C25:BW25)&lt;0,MIN(0,BW28),0))</f>
        <v>-29785.52542088167</v>
      </c>
      <c r="BX29" s="43">
        <f>IF(SUM($C$29:BW$29)&lt;0,MIN(BX28,ABS(SUM($C$29:BW$29))),IF(SUM($C25:BX25)&lt;0,MIN(0,BX28),0))</f>
        <v>-29785.52542088167</v>
      </c>
      <c r="BY29" s="43">
        <f>IF(SUM($C$29:BX$29)&lt;0,MIN(BY28,ABS(SUM($C$29:BX$29))),IF(SUM($C25:BY25)&lt;0,MIN(0,BY28),0))</f>
        <v>-29785.52542088167</v>
      </c>
      <c r="BZ29" s="43">
        <f>IF(SUM($C$29:BY$29)&lt;0,MIN(BZ28,ABS(SUM($C$29:BY$29))),IF(SUM($C25:BZ25)&lt;0,MIN(0,BZ28),0))</f>
        <v>-29785.52542088167</v>
      </c>
      <c r="CA29" s="43">
        <f>IF(SUM($C$29:BZ$29)&lt;0,MIN(CA28,ABS(SUM($C$29:BZ$29))),IF(SUM($C25:CA25)&lt;0,MIN(0,CA28),0))</f>
        <v>-29785.52542088167</v>
      </c>
      <c r="CB29" s="43">
        <f>IF(SUM($C$29:CA$29)&lt;0,MIN(CB28,ABS(SUM($C$29:CA$29))),IF(SUM($C25:CB25)&lt;0,MIN(0,CB28),0))</f>
        <v>-29785.52542088167</v>
      </c>
      <c r="CC29" s="43">
        <f>IF(SUM($C$29:CB$29)&lt;0,MIN(CC28,ABS(SUM($C$29:CB$29))),IF(SUM($C25:CC25)&lt;0,MIN(0,CC28),0))</f>
        <v>-29785.52542088167</v>
      </c>
      <c r="CD29" s="43">
        <f>IF(SUM($C$29:CC$29)&lt;0,MIN(CD28,ABS(SUM($C$29:CC$29))),IF(SUM($C25:CD25)&lt;0,MIN(0,CD28),0))</f>
        <v>-29785.52542088167</v>
      </c>
      <c r="CE29" s="43">
        <f>IF(SUM($C$29:CD$29)&lt;0,MIN(CE28,ABS(SUM($C$29:CD$29))),IF(SUM($C25:CE25)&lt;0,MIN(0,CE28),0))</f>
        <v>-29785.52542088167</v>
      </c>
      <c r="CF29" s="43">
        <f>IF(SUM($C$29:CE$29)&lt;0,MIN(CF28,ABS(SUM($C$29:CE$29))),IF(SUM($C25:CF25)&lt;0,MIN(0,CF28),0))</f>
        <v>-29785.52542088167</v>
      </c>
      <c r="CG29" s="43">
        <f>IF(SUM($C$29:CF$29)&lt;0,MIN(CG28,ABS(SUM($C$29:CF$29))),IF(SUM($C25:CG25)&lt;0,MIN(0,CG28),0))</f>
        <v>-29785.52542088167</v>
      </c>
      <c r="CH29" s="43">
        <f>IF(SUM($C$29:CG$29)&lt;0,MIN(CH28,ABS(SUM($C$29:CG$29))),IF(SUM($C25:CH25)&lt;0,MIN(0,CH28),0))</f>
        <v>-29785.52542088167</v>
      </c>
      <c r="CI29" s="43">
        <f>IF(SUM($C$29:CH$29)&lt;0,MIN(CI28,ABS(SUM($C$29:CH$29))),IF(SUM($C25:CI25)&lt;0,MIN(0,CI28),0))</f>
        <v>-29785.52542088167</v>
      </c>
      <c r="CJ29" s="43">
        <f>IF(SUM($C$29:CI$29)&lt;0,MIN(CJ28,ABS(SUM($C$29:CI$29))),IF(SUM($C25:CJ25)&lt;0,MIN(0,CJ28),0))</f>
        <v>-29785.52542088167</v>
      </c>
      <c r="CK29" s="43">
        <f>IF(SUM($C$29:CJ$29)&lt;0,MIN(CK28,ABS(SUM($C$29:CJ$29))),IF(SUM($C25:CK25)&lt;0,MIN(0,CK28),0))</f>
        <v>-29785.52542088167</v>
      </c>
      <c r="CL29" s="43">
        <f>IF(SUM($C$29:CK$29)&lt;0,MIN(CL28,ABS(SUM($C$29:CK$29))),IF(SUM($C25:CL25)&lt;0,MIN(0,CL28),0))</f>
        <v>-29785.52542088167</v>
      </c>
      <c r="CM29" s="43">
        <f>IF(SUM($C$29:CL$29)&lt;0,MIN(CM28,ABS(SUM($C$29:CL$29))),IF(SUM($C25:CM25)&lt;0,MIN(0,CM28),0))</f>
        <v>-29785.52542088167</v>
      </c>
      <c r="CN29" s="43">
        <f>IF(SUM($C$29:CM$29)&lt;0,MIN(CN28,ABS(SUM($C$29:CM$29))),IF(SUM($C25:CN25)&lt;0,MIN(0,CN28),0))</f>
        <v>-29785.52542088167</v>
      </c>
      <c r="CO29" s="43">
        <f>IF(SUM($C$29:CN$29)&lt;0,MIN(CO28,ABS(SUM($C$29:CN$29))),IF(SUM($C25:CO25)&lt;0,MIN(0,CO28),0))</f>
        <v>-29785.52542088167</v>
      </c>
      <c r="CP29" s="43">
        <f>IF(SUM($C$29:CO$29)&lt;0,MIN(CP28,ABS(SUM($C$29:CO$29))),IF(SUM($C25:CP25)&lt;0,MIN(0,CP28),0))</f>
        <v>-29785.52542088167</v>
      </c>
      <c r="CQ29" s="43">
        <f>IF(SUM($C$29:CP$29)&lt;0,MIN(CQ28,ABS(SUM($C$29:CP$29))),IF(SUM($C25:CQ25)&lt;0,MIN(0,CQ28),0))</f>
        <v>-29785.52542088167</v>
      </c>
      <c r="CR29" s="43">
        <f>IF(SUM($C$29:CQ$29)&lt;0,MIN(CR28,ABS(SUM($C$29:CQ$29))),IF(SUM($C25:CR25)&lt;0,MIN(0,CR28),0))</f>
        <v>-29785.52542088167</v>
      </c>
      <c r="CS29" s="43">
        <f>IF(SUM($C$29:CR$29)&lt;0,MIN(CS28,ABS(SUM($C$29:CR$29))),IF(SUM($C25:CS25)&lt;0,MIN(0,CS28),0))</f>
        <v>-29785.52542088167</v>
      </c>
      <c r="CT29" s="43">
        <f>IF(SUM($C$29:CS$29)&lt;0,MIN(CT28,ABS(SUM($C$29:CS$29))),IF(SUM($C25:CT25)&lt;0,MIN(0,CT28),0))</f>
        <v>-29785.52542088167</v>
      </c>
      <c r="CU29" s="43">
        <f>IF(SUM($C$29:CT$29)&lt;0,MIN(CU28,ABS(SUM($C$29:CT$29))),IF(SUM($C25:CU25)&lt;0,MIN(0,CU28),0))</f>
        <v>-29785.52542088167</v>
      </c>
      <c r="CV29" s="43">
        <f>IF(SUM($C$29:CU$29)&lt;0,MIN(CV28,ABS(SUM($C$29:CU$29))),IF(SUM($C25:CV25)&lt;0,MIN(0,CV28),0))</f>
        <v>-29785.52542088167</v>
      </c>
      <c r="CW29" s="43">
        <f>IF(SUM($C$29:CV$29)&lt;0,MIN(CW28,ABS(SUM($C$29:CV$29))),IF(SUM($C25:CW25)&lt;0,MIN(0,CW28),0))</f>
        <v>-29785.52542088167</v>
      </c>
      <c r="CX29" s="43">
        <f>IF(SUM($C$29:CW$29)&lt;0,MIN(CX28,ABS(SUM($C$29:CW$29))),IF(SUM($C25:CX25)&lt;0,MIN(0,CX28),0))</f>
        <v>-29785.52542088167</v>
      </c>
      <c r="CY29" s="43">
        <f>IF(SUM($C$29:CX$29)&lt;0,MIN(CY28,ABS(SUM($C$29:CX$29))),IF(SUM($C25:CY25)&lt;0,MIN(0,CY28),0))</f>
        <v>-29785.52542088167</v>
      </c>
      <c r="CZ29" s="210" t="s">
        <v>72</v>
      </c>
      <c r="DA29" s="32">
        <v>5.4</v>
      </c>
      <c r="DB29" s="18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row>
    <row r="30" spans="1:193" s="5" customFormat="1" ht="42.75" customHeight="1" x14ac:dyDescent="0.2">
      <c r="A30" s="207" t="s">
        <v>73</v>
      </c>
      <c r="B30" s="49"/>
      <c r="C30" s="49"/>
      <c r="D30" s="43">
        <f>IF(AND(SUM($C$29:C29)&gt;=0,SUM($C$25:C25)&gt;=0),SUM($C$28:C28),0)</f>
        <v>480.83728955916598</v>
      </c>
      <c r="E30" s="43">
        <f>IF(AND(SUM($C$29:D29)&gt;=0,SUM($C$25:D25)&gt;=0),SUM($C$28:D28),0)</f>
        <v>147.47457911833192</v>
      </c>
      <c r="F30" s="43">
        <f>IF(AND(SUM($C$29:E29)&gt;=0,SUM($C$25:E25)&gt;=0),SUM($C$28:E28),0)</f>
        <v>0</v>
      </c>
      <c r="G30" s="43">
        <f>IF(AND(SUM($C$29:F29)&gt;=0,SUM($C$25:F25)&gt;=0),SUM($C$28:F28),0)</f>
        <v>0</v>
      </c>
      <c r="H30" s="43">
        <f>IF(AND(SUM($C$29:G29)&gt;=0,SUM($C$25:G25)&gt;=0),SUM($C$28:G28),0)</f>
        <v>0</v>
      </c>
      <c r="I30" s="43">
        <f>IF(AND(SUM($C$29:H29)&gt;=0,SUM($C$25:H25)&gt;=0),SUM($C$28:H28),0)</f>
        <v>0</v>
      </c>
      <c r="J30" s="43">
        <f>IF(AND(SUM($C$29:I29)&gt;=0,SUM($C$25:I25)&gt;=0),SUM($C$28:I28),0)</f>
        <v>0</v>
      </c>
      <c r="K30" s="43">
        <f>IF(AND(SUM($C$29:J29)&gt;=0,SUM($C$25:J25)&gt;=0),SUM($C$28:J28),0)</f>
        <v>0</v>
      </c>
      <c r="L30" s="43">
        <f>IF(AND(SUM($C$29:K29)&gt;=0,SUM($C$25:K25)&gt;=0),SUM($C$28:K28),0)</f>
        <v>0</v>
      </c>
      <c r="M30" s="43">
        <f>IF(AND(SUM($C$29:L29)&gt;=0,SUM($C$25:L25)&gt;=0),SUM($C$28:L28),0)</f>
        <v>0</v>
      </c>
      <c r="N30" s="43">
        <f>IF(AND(SUM($C$29:M29)&gt;=0,SUM($C$25:M25)&gt;=0),SUM($C$28:M28),0)</f>
        <v>0</v>
      </c>
      <c r="O30" s="43">
        <f>IF(AND(SUM($C$29:N29)&gt;=0,SUM($C$25:N25)&gt;=0),SUM($C$28:N28),0)</f>
        <v>0</v>
      </c>
      <c r="P30" s="43">
        <f>IF(AND(SUM($C$29:O29)&gt;=0,SUM($C$25:O25)&gt;=0),SUM($C$28:O28),0)</f>
        <v>0</v>
      </c>
      <c r="Q30" s="43">
        <f>IF(AND(SUM($C$29:P29)&gt;=0,SUM($C$25:P25)&gt;=0),SUM($C$28:P28),0)</f>
        <v>0</v>
      </c>
      <c r="R30" s="43">
        <f>IF(AND(SUM($C$29:Q29)&gt;=0,SUM($C$25:Q25)&gt;=0),SUM($C$28:Q28),0)</f>
        <v>0</v>
      </c>
      <c r="S30" s="43">
        <f>IF(AND(SUM($C$29:R29)&gt;=0,SUM($C$25:R25)&gt;=0),SUM($C$28:R28),0)</f>
        <v>0</v>
      </c>
      <c r="T30" s="43">
        <f>IF(AND(SUM($C$29:S29)&gt;=0,SUM($C$25:S25)&gt;=0),SUM($C$28:S28),0)</f>
        <v>0</v>
      </c>
      <c r="U30" s="43">
        <f>IF(AND(SUM($C$29:T29)&gt;=0,SUM($C$25:T25)&gt;=0),SUM($C$28:T28),0)</f>
        <v>0</v>
      </c>
      <c r="V30" s="43">
        <f>IF(AND(SUM($C$29:U29)&gt;=0,SUM($C$25:U25)&gt;=0),SUM($C$28:U28),0)</f>
        <v>0</v>
      </c>
      <c r="W30" s="43">
        <f>IF(AND(SUM($C$29:V29)&gt;=0,SUM($C$25:V25)&gt;=0),SUM($C$28:V28),0)</f>
        <v>0</v>
      </c>
      <c r="X30" s="43">
        <f>IF(AND(SUM($C$29:W29)&gt;=0,SUM($C$25:W25)&gt;=0),SUM($C$28:W28),0)</f>
        <v>0</v>
      </c>
      <c r="Y30" s="43">
        <f>IF(AND(SUM($C$29:X29)&gt;=0,SUM($C$25:X25)&gt;=0),SUM($C$28:X28),0)</f>
        <v>0</v>
      </c>
      <c r="Z30" s="43">
        <f>IF(AND(SUM($C$29:Y29)&gt;=0,SUM($C$25:Y25)&gt;=0),SUM($C$28:Y28),0)</f>
        <v>0</v>
      </c>
      <c r="AA30" s="43">
        <f>IF(AND(SUM($C$29:Z29)&gt;=0,SUM($C$25:Z25)&gt;=0),SUM($C$28:Z28),0)</f>
        <v>0</v>
      </c>
      <c r="AB30" s="43">
        <f>IF(AND(SUM($C$29:AA29)&gt;=0,SUM($C$25:AA25)&gt;=0),SUM($C$28:AA28),0)</f>
        <v>0</v>
      </c>
      <c r="AC30" s="43">
        <f>IF(AND(SUM($C$29:AB29)&gt;=0,SUM($C$25:AB25)&gt;=0),SUM($C$28:AB28),0)</f>
        <v>0</v>
      </c>
      <c r="AD30" s="43">
        <f>IF(AND(SUM($C$29:AC29)&gt;=0,SUM($C$25:AC25)&gt;=0),SUM($C$28:AC28),0)</f>
        <v>0</v>
      </c>
      <c r="AE30" s="43">
        <f>IF(AND(SUM($C$29:AD29)&gt;=0,SUM($C$25:AD25)&gt;=0),SUM($C$28:AD28),0)</f>
        <v>0</v>
      </c>
      <c r="AF30" s="43">
        <f>IF(AND(SUM($C$29:AE29)&gt;=0,SUM($C$25:AE25)&gt;=0),SUM($C$28:AE28),0)</f>
        <v>0</v>
      </c>
      <c r="AG30" s="43">
        <f>IF(AND(SUM($C$29:AF29)&gt;=0,SUM($C$25:AF25)&gt;=0),SUM($C$28:AF28),0)</f>
        <v>0</v>
      </c>
      <c r="AH30" s="43">
        <f>IF(AND(SUM($C$29:AG29)&gt;=0,SUM($C$25:AG25)&gt;=0),SUM($C$28:AG28),0)</f>
        <v>0</v>
      </c>
      <c r="AI30" s="43">
        <f>IF(AND(SUM($C$29:AH29)&gt;=0,SUM($C$25:AH25)&gt;=0),SUM($C$28:AH28),0)</f>
        <v>0</v>
      </c>
      <c r="AJ30" s="43">
        <f>IF(AND(SUM($C$29:AI29)&gt;=0,SUM($C$25:AI25)&gt;=0),SUM($C$28:AI28),0)</f>
        <v>0</v>
      </c>
      <c r="AK30" s="43">
        <f>IF(AND(SUM($C$29:AJ29)&gt;=0,SUM($C$25:AJ25)&gt;=0),SUM($C$28:AJ28),0)</f>
        <v>0</v>
      </c>
      <c r="AL30" s="43">
        <f>IF(AND(SUM($C$29:AK29)&gt;=0,SUM($C$25:AK25)&gt;=0),SUM($C$28:AK28),0)</f>
        <v>0</v>
      </c>
      <c r="AM30" s="43">
        <f>IF(AND(SUM($C$29:AL29)&gt;=0,SUM($C$25:AL25)&gt;=0),SUM($C$28:AL28),0)</f>
        <v>0</v>
      </c>
      <c r="AN30" s="43">
        <f>IF(AND(SUM($C$29:AM29)&gt;=0,SUM($C$25:AM25)&gt;=0),SUM($C$28:AM28),0)</f>
        <v>0</v>
      </c>
      <c r="AO30" s="43">
        <f>IF(AND(SUM($C$29:AN29)&gt;=0,SUM($C$25:AN25)&gt;=0),SUM($C$28:AN28),0)</f>
        <v>0</v>
      </c>
      <c r="AP30" s="43">
        <f>IF(AND(SUM($C$29:AO29)&gt;=0,SUM($C$25:AO25)&gt;=0),SUM($C$28:AO28),0)</f>
        <v>0</v>
      </c>
      <c r="AQ30" s="43">
        <f>IF(AND(SUM($C$29:AP29)&gt;=0,SUM($C$25:AP25)&gt;=0),SUM($C$28:AP28),0)</f>
        <v>0</v>
      </c>
      <c r="AR30" s="43">
        <f>IF(AND(SUM($C$29:AQ29)&gt;=0,SUM($C$25:AQ25)&gt;=0),SUM($C$28:AQ28),0)</f>
        <v>0</v>
      </c>
      <c r="AS30" s="43">
        <f>IF(AND(SUM($C$29:AR29)&gt;=0,SUM($C$25:AR25)&gt;=0),SUM($C$28:AR28),0)</f>
        <v>0</v>
      </c>
      <c r="AT30" s="43">
        <f>IF(AND(SUM($C$29:AS29)&gt;=0,SUM($C$25:AS25)&gt;=0),SUM($C$28:AS28),0)</f>
        <v>0</v>
      </c>
      <c r="AU30" s="43">
        <f>IF(AND(SUM($C$29:AT29)&gt;=0,SUM($C$25:AT25)&gt;=0),SUM($C$28:AT28),0)</f>
        <v>0</v>
      </c>
      <c r="AV30" s="43">
        <f>IF(AND(SUM($C$29:AU29)&gt;=0,SUM($C$25:AU25)&gt;=0),SUM($C$28:AU28),0)</f>
        <v>0</v>
      </c>
      <c r="AW30" s="43">
        <f>IF(AND(SUM($C$29:AV29)&gt;=0,SUM($C$25:AV25)&gt;=0),SUM($C$28:AV28),0)</f>
        <v>0</v>
      </c>
      <c r="AX30" s="43">
        <f>IF(AND(SUM($C$29:AW29)&gt;=0,SUM($C$25:AW25)&gt;=0),SUM($C$28:AW28),0)</f>
        <v>0</v>
      </c>
      <c r="AY30" s="43">
        <f>IF(AND(SUM($C$29:AX29)&gt;=0,SUM($C$25:AX25)&gt;=0),SUM($C$28:AX28),0)</f>
        <v>0</v>
      </c>
      <c r="AZ30" s="43">
        <f>IF(AND(SUM($C$29:AY29)&gt;=0,SUM($C$25:AY25)&gt;=0),SUM($C$28:AY28),0)</f>
        <v>0</v>
      </c>
      <c r="BA30" s="43">
        <f>IF(AND(SUM($C$29:AZ29)&gt;=0,SUM($C$25:AZ25)&gt;=0),SUM($C$28:AZ28),0)</f>
        <v>0</v>
      </c>
      <c r="BB30" s="43">
        <f>IF(AND(SUM($C$29:BA29)&gt;=0,SUM($C$25:BA25)&gt;=0),SUM($C$28:BA28),0)</f>
        <v>0</v>
      </c>
      <c r="BC30" s="43">
        <f>IF(AND(SUM($C$29:BB29)&gt;=0,SUM($C$25:BB25)&gt;=0),SUM($C$28:BB28),0)</f>
        <v>0</v>
      </c>
      <c r="BD30" s="43">
        <f>IF(AND(SUM($C$29:BC29)&gt;=0,SUM($C$25:BC25)&gt;=0),SUM($C$28:BC28),0)</f>
        <v>0</v>
      </c>
      <c r="BE30" s="43">
        <f>IF(AND(SUM($C$29:BD29)&gt;=0,SUM($C$25:BD25)&gt;=0),SUM($C$28:BD28),0)</f>
        <v>0</v>
      </c>
      <c r="BF30" s="43">
        <f>IF(AND(SUM($C$29:BE29)&gt;=0,SUM($C$25:BE25)&gt;=0),SUM($C$28:BE28),0)</f>
        <v>0</v>
      </c>
      <c r="BG30" s="43">
        <f>IF(AND(SUM($C$29:BF29)&gt;=0,SUM($C$25:BF25)&gt;=0),SUM($C$28:BF28),0)</f>
        <v>0</v>
      </c>
      <c r="BH30" s="43">
        <f>IF(AND(SUM($C$29:BG29)&gt;=0,SUM($C$25:BG25)&gt;=0),SUM($C$28:BG28),0)</f>
        <v>0</v>
      </c>
      <c r="BI30" s="43">
        <f>IF(AND(SUM($C$29:BH29)&gt;=0,SUM($C$25:BH25)&gt;=0),SUM($C$28:BH28),0)</f>
        <v>0</v>
      </c>
      <c r="BJ30" s="43">
        <f>IF(AND(SUM($C$29:BI29)&gt;=0,SUM($C$25:BI25)&gt;=0),SUM($C$28:BI28),0)</f>
        <v>0</v>
      </c>
      <c r="BK30" s="43">
        <f>IF(AND(SUM($C$29:BJ29)&gt;=0,SUM($C$25:BJ25)&gt;=0),SUM($C$28:BJ28),0)</f>
        <v>0</v>
      </c>
      <c r="BL30" s="43">
        <f>IF(AND(SUM($C$29:BK29)&gt;=0,SUM($C$25:BK25)&gt;=0),SUM($C$28:BK28),0)</f>
        <v>0</v>
      </c>
      <c r="BM30" s="43">
        <f>IF(AND(SUM($C$29:BL29)&gt;=0,SUM($C$25:BL25)&gt;=0),SUM($C$28:BL28),0)</f>
        <v>0</v>
      </c>
      <c r="BN30" s="43">
        <f>IF(AND(SUM($C$29:BM29)&gt;=0,SUM($C$25:BM25)&gt;=0),SUM($C$28:BM28),0)</f>
        <v>0</v>
      </c>
      <c r="BO30" s="43">
        <f>IF(AND(SUM($C$29:BN29)&gt;=0,SUM($C$25:BN25)&gt;=0),SUM($C$28:BN28),0)</f>
        <v>0</v>
      </c>
      <c r="BP30" s="43">
        <f>IF(AND(SUM($C$29:BO29)&gt;=0,SUM($C$25:BO25)&gt;=0),SUM($C$28:BO28),0)</f>
        <v>0</v>
      </c>
      <c r="BQ30" s="43">
        <f>IF(AND(SUM($C$29:BP29)&gt;=0,SUM($C$25:BP25)&gt;=0),SUM($C$28:BP28),0)</f>
        <v>0</v>
      </c>
      <c r="BR30" s="43">
        <f>IF(AND(SUM($C$29:BQ29)&gt;=0,SUM($C$25:BQ25)&gt;=0),SUM($C$28:BQ28),0)</f>
        <v>0</v>
      </c>
      <c r="BS30" s="43">
        <f>IF(AND(SUM($C$29:BR29)&gt;=0,SUM($C$25:BR25)&gt;=0),SUM($C$28:BR28),0)</f>
        <v>0</v>
      </c>
      <c r="BT30" s="43">
        <f>IF(AND(SUM($C$29:BS29)&gt;=0,SUM($C$25:BS25)&gt;=0),SUM($C$28:BS28),0)</f>
        <v>0</v>
      </c>
      <c r="BU30" s="43">
        <f>IF(AND(SUM($C$29:BT29)&gt;=0,SUM($C$25:BT25)&gt;=0),SUM($C$28:BT28),0)</f>
        <v>0</v>
      </c>
      <c r="BV30" s="43">
        <f>IF(AND(SUM($C$29:BU29)&gt;=0,SUM($C$25:BU25)&gt;=0),SUM($C$28:BU28),0)</f>
        <v>0</v>
      </c>
      <c r="BW30" s="43">
        <f>IF(AND(SUM($C$29:BV29)&gt;=0,SUM($C$25:BV25)&gt;=0),SUM($C$28:BV28),0)</f>
        <v>0</v>
      </c>
      <c r="BX30" s="43">
        <f>IF(AND(SUM($C$29:BW29)&gt;=0,SUM($C$25:BW25)&gt;=0),SUM($C$28:BW28),0)</f>
        <v>0</v>
      </c>
      <c r="BY30" s="43">
        <f>IF(AND(SUM($C$29:BX29)&gt;=0,SUM($C$25:BX25)&gt;=0),SUM($C$28:BX28),0)</f>
        <v>0</v>
      </c>
      <c r="BZ30" s="43">
        <f>IF(AND(SUM($C$29:BY29)&gt;=0,SUM($C$25:BY25)&gt;=0),SUM($C$28:BY28),0)</f>
        <v>0</v>
      </c>
      <c r="CA30" s="43">
        <f>IF(AND(SUM($C$29:BZ29)&gt;=0,SUM($C$25:BZ25)&gt;=0),SUM($C$28:BZ28),0)</f>
        <v>0</v>
      </c>
      <c r="CB30" s="43">
        <f>IF(AND(SUM($C$29:CA29)&gt;=0,SUM($C$25:CA25)&gt;=0),SUM($C$28:CA28),0)</f>
        <v>0</v>
      </c>
      <c r="CC30" s="43">
        <f>IF(AND(SUM($C$29:CB29)&gt;=0,SUM($C$25:CB25)&gt;=0),SUM($C$28:CB28),0)</f>
        <v>0</v>
      </c>
      <c r="CD30" s="43">
        <f>IF(AND(SUM($C$29:CC29)&gt;=0,SUM($C$25:CC25)&gt;=0),SUM($C$28:CC28),0)</f>
        <v>0</v>
      </c>
      <c r="CE30" s="43">
        <f>IF(AND(SUM($C$29:CD29)&gt;=0,SUM($C$25:CD25)&gt;=0),SUM($C$28:CD28),0)</f>
        <v>0</v>
      </c>
      <c r="CF30" s="43">
        <f>IF(AND(SUM($C$29:CE29)&gt;=0,SUM($C$25:CE25)&gt;=0),SUM($C$28:CE28),0)</f>
        <v>0</v>
      </c>
      <c r="CG30" s="43">
        <f>IF(AND(SUM($C$29:CF29)&gt;=0,SUM($C$25:CF25)&gt;=0),SUM($C$28:CF28),0)</f>
        <v>0</v>
      </c>
      <c r="CH30" s="43">
        <f>IF(AND(SUM($C$29:CG29)&gt;=0,SUM($C$25:CG25)&gt;=0),SUM($C$28:CG28),0)</f>
        <v>0</v>
      </c>
      <c r="CI30" s="43">
        <f>IF(AND(SUM($C$29:CH29)&gt;=0,SUM($C$25:CH25)&gt;=0),SUM($C$28:CH28),0)</f>
        <v>0</v>
      </c>
      <c r="CJ30" s="43">
        <f>IF(AND(SUM($C$29:CI29)&gt;=0,SUM($C$25:CI25)&gt;=0),SUM($C$28:CI28),0)</f>
        <v>0</v>
      </c>
      <c r="CK30" s="43">
        <f>IF(AND(SUM($C$29:CJ29)&gt;=0,SUM($C$25:CJ25)&gt;=0),SUM($C$28:CJ28),0)</f>
        <v>0</v>
      </c>
      <c r="CL30" s="43">
        <f>IF(AND(SUM($C$29:CK29)&gt;=0,SUM($C$25:CK25)&gt;=0),SUM($C$28:CK28),0)</f>
        <v>0</v>
      </c>
      <c r="CM30" s="43">
        <f>IF(AND(SUM($C$29:CL29)&gt;=0,SUM($C$25:CL25)&gt;=0),SUM($C$28:CL28),0)</f>
        <v>0</v>
      </c>
      <c r="CN30" s="43">
        <f>IF(AND(SUM($C$29:CM29)&gt;=0,SUM($C$25:CM25)&gt;=0),SUM($C$28:CM28),0)</f>
        <v>0</v>
      </c>
      <c r="CO30" s="43">
        <f>IF(AND(SUM($C$29:CN29)&gt;=0,SUM($C$25:CN25)&gt;=0),SUM($C$28:CN28),0)</f>
        <v>0</v>
      </c>
      <c r="CP30" s="43">
        <f>IF(AND(SUM($C$29:CO29)&gt;=0,SUM($C$25:CO25)&gt;=0),SUM($C$28:CO28),0)</f>
        <v>0</v>
      </c>
      <c r="CQ30" s="43">
        <f>IF(AND(SUM($C$29:CP29)&gt;=0,SUM($C$25:CP25)&gt;=0),SUM($C$28:CP28),0)</f>
        <v>0</v>
      </c>
      <c r="CR30" s="43">
        <f>IF(AND(SUM($C$29:CQ29)&gt;=0,SUM($C$25:CQ25)&gt;=0),SUM($C$28:CQ28),0)</f>
        <v>0</v>
      </c>
      <c r="CS30" s="43">
        <f>IF(AND(SUM($C$29:CR29)&gt;=0,SUM($C$25:CR25)&gt;=0),SUM($C$28:CR28),0)</f>
        <v>0</v>
      </c>
      <c r="CT30" s="43">
        <f>IF(AND(SUM($C$29:CS29)&gt;=0,SUM($C$25:CS25)&gt;=0),SUM($C$28:CS28),0)</f>
        <v>0</v>
      </c>
      <c r="CU30" s="43">
        <f>IF(AND(SUM($C$29:CT29)&gt;=0,SUM($C$25:CT25)&gt;=0),SUM($C$28:CT28),0)</f>
        <v>0</v>
      </c>
      <c r="CV30" s="43">
        <f>IF(AND(SUM($C$29:CU29)&gt;=0,SUM($C$25:CU25)&gt;=0),SUM($C$28:CU28),0)</f>
        <v>0</v>
      </c>
      <c r="CW30" s="43">
        <f>IF(AND(SUM($C$29:CV29)&gt;=0,SUM($C$25:CV25)&gt;=0),SUM($C$28:CV28),0)</f>
        <v>0</v>
      </c>
      <c r="CX30" s="43">
        <f>IF(AND(SUM($C$29:CW29)&gt;=0,SUM($C$25:CW25)&gt;=0),SUM($C$28:CW28),0)</f>
        <v>0</v>
      </c>
      <c r="CY30" s="43">
        <f>IF(AND(SUM($C$29:CX29)&gt;=0,SUM($C$25:CX25)&gt;=0),SUM($C$28:CX28),0)</f>
        <v>0</v>
      </c>
      <c r="CZ30" s="210" t="s">
        <v>74</v>
      </c>
      <c r="DA30" s="32"/>
      <c r="DB30" s="18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row>
    <row r="31" spans="1:193" s="5" customFormat="1" ht="42.75" customHeight="1" x14ac:dyDescent="0.2">
      <c r="A31" s="207" t="s">
        <v>75</v>
      </c>
      <c r="B31" s="49"/>
      <c r="C31" s="43">
        <f>-C29</f>
        <v>0</v>
      </c>
      <c r="D31" s="43">
        <f>IFERROR(-(IF(AND(SUM($C$25:D25)&lt;0,D29&lt;0),MIN(0,D29+D30),MIN(D28+D30,ABS(SUM($C$31:C$31))))),0)</f>
        <v>0</v>
      </c>
      <c r="E31" s="43">
        <f>IFERROR(-(IF(AND(SUM($C$25:E25)&lt;0,E29&lt;0),MIN(0,E29+E30),MIN(E28+E30,ABS(SUM($C$31:D$31))))),0)</f>
        <v>2220.4881313225023</v>
      </c>
      <c r="F31" s="43">
        <f>IFERROR(-(IF(AND(SUM($C$25:F25)&lt;0,F29&lt;0),MIN(0,F29+F30),MIN(F28+F30,ABS(SUM($C$31:E$31))))),0)</f>
        <v>1697.8427104408329</v>
      </c>
      <c r="G31" s="43">
        <f>IFERROR(-(IF(AND(SUM($C$25:G25)&lt;0,G29&lt;0),MIN(0,G29+G30),MIN(G28+G30,ABS(SUM($C$31:F$31))))),0)</f>
        <v>22339.14406566125</v>
      </c>
      <c r="H31" s="43">
        <f>IFERROR(-(IF(AND(SUM($C$25:H25)&lt;0,H29&lt;0),MIN(0,H29+H30),MIN(H28+H30,ABS(SUM($C$31:G$31))))),0)</f>
        <v>22339.14406566125</v>
      </c>
      <c r="I31" s="43">
        <f>IFERROR(-(IF(AND(SUM($C$25:I25)&lt;0,I29&lt;0),MIN(0,I29+I30),MIN(I28+I30,ABS(SUM($C$31:H$31))))),0)</f>
        <v>22339.14406566125</v>
      </c>
      <c r="J31" s="43">
        <f>IFERROR(-(IF(AND(SUM($C$25:J25)&lt;0,J29&lt;0),MIN(0,J29+J30),MIN(J28+J30,ABS(SUM($C$31:I$31))))),0)</f>
        <v>29785.52542088167</v>
      </c>
      <c r="K31" s="43">
        <f>IFERROR(-(IF(AND(SUM($C$25:K25)&lt;0,K29&lt;0),MIN(0,K29+K30),MIN(K28+K30,ABS(SUM($C$31:J$31))))),0)</f>
        <v>29785.52542088167</v>
      </c>
      <c r="L31" s="43">
        <f>IFERROR(-(IF(AND(SUM($C$25:L25)&lt;0,L29&lt;0),MIN(0,L29+L30),MIN(L28+L30,ABS(SUM($C$31:K$31))))),0)</f>
        <v>29785.52542088167</v>
      </c>
      <c r="M31" s="43">
        <f>IFERROR(-(IF(AND(SUM($C$25:M25)&lt;0,M29&lt;0),MIN(0,M29+M30),MIN(M28+M30,ABS(SUM($C$31:L$31))))),0)</f>
        <v>29785.52542088167</v>
      </c>
      <c r="N31" s="43">
        <f>IFERROR(-(IF(AND(SUM($C$25:N25)&lt;0,N29&lt;0),MIN(0,N29+N30),MIN(N28+N30,ABS(SUM($C$31:M$31))))),0)</f>
        <v>29785.52542088167</v>
      </c>
      <c r="O31" s="43">
        <f>IFERROR(-(IF(AND(SUM($C$25:O25)&lt;0,O29&lt;0),MIN(0,O29+O30),MIN(O28+O30,ABS(SUM($C$31:N$31))))),0)</f>
        <v>29785.52542088167</v>
      </c>
      <c r="P31" s="43">
        <f>IFERROR(-(IF(AND(SUM($C$25:P25)&lt;0,P29&lt;0),MIN(0,P29+P30),MIN(P28+P30,ABS(SUM($C$31:O$31))))),0)</f>
        <v>29785.52542088167</v>
      </c>
      <c r="Q31" s="43">
        <f>IFERROR(-(IF(AND(SUM($C$25:Q25)&lt;0,Q29&lt;0),MIN(0,Q29+Q30),MIN(Q28+Q30,ABS(SUM($C$31:P$31))))),0)</f>
        <v>29785.52542088167</v>
      </c>
      <c r="R31" s="43">
        <f>IFERROR(-(IF(AND(SUM($C$25:R25)&lt;0,R29&lt;0),MIN(0,R29+R30),MIN(R28+R30,ABS(SUM($C$31:Q$31))))),0)</f>
        <v>29785.52542088167</v>
      </c>
      <c r="S31" s="43">
        <f>IFERROR(-(IF(AND(SUM($C$25:S25)&lt;0,S29&lt;0),MIN(0,S29+S30),MIN(S28+S30,ABS(SUM($C$31:R$31))))),0)</f>
        <v>29785.52542088167</v>
      </c>
      <c r="T31" s="43">
        <f>IFERROR(-(IF(AND(SUM($C$25:T25)&lt;0,T29&lt;0),MIN(0,T29+T30),MIN(T28+T30,ABS(SUM($C$31:S$31))))),0)</f>
        <v>29785.52542088167</v>
      </c>
      <c r="U31" s="43">
        <f>IFERROR(-(IF(AND(SUM($C$25:U25)&lt;0,U29&lt;0),MIN(0,U29+U30),MIN(U28+U30,ABS(SUM($C$31:T$31))))),0)</f>
        <v>29785.52542088167</v>
      </c>
      <c r="V31" s="43">
        <f>IFERROR(-(IF(AND(SUM($C$25:V25)&lt;0,V29&lt;0),MIN(0,V29+V30),MIN(V28+V30,ABS(SUM($C$31:U$31))))),0)</f>
        <v>29785.52542088167</v>
      </c>
      <c r="W31" s="43">
        <f>IFERROR(-(IF(AND(SUM($C$25:W25)&lt;0,W29&lt;0),MIN(0,W29+W30),MIN(W28+W30,ABS(SUM($C$31:V$31))))),0)</f>
        <v>29785.52542088167</v>
      </c>
      <c r="X31" s="43">
        <f>IFERROR(-(IF(AND(SUM($C$25:X25)&lt;0,X29&lt;0),MIN(0,X29+X30),MIN(X28+X30,ABS(SUM($C$31:W$31))))),0)</f>
        <v>29785.52542088167</v>
      </c>
      <c r="Y31" s="43">
        <f>IFERROR(-(IF(AND(SUM($C$25:Y25)&lt;0,Y29&lt;0),MIN(0,Y29+Y30),MIN(Y28+Y30,ABS(SUM($C$31:X$31))))),0)</f>
        <v>29785.52542088167</v>
      </c>
      <c r="Z31" s="43">
        <f>IFERROR(-(IF(AND(SUM($C$25:Z25)&lt;0,Z29&lt;0),MIN(0,Z29+Z30),MIN(Z28+Z30,ABS(SUM($C$31:Y$31))))),0)</f>
        <v>29785.52542088167</v>
      </c>
      <c r="AA31" s="43">
        <f>IFERROR(-(IF(AND(SUM($C$25:AA25)&lt;0,AA29&lt;0),MIN(0,AA29+AA30),MIN(AA28+AA30,ABS(SUM($C$31:Z$31))))),0)</f>
        <v>29785.52542088167</v>
      </c>
      <c r="AB31" s="43">
        <f>IFERROR(-(IF(AND(SUM($C$25:AB25)&lt;0,AB29&lt;0),MIN(0,AB29+AB30),MIN(AB28+AB30,ABS(SUM($C$31:AA$31))))),0)</f>
        <v>29785.52542088167</v>
      </c>
      <c r="AC31" s="43">
        <f>IFERROR(-(IF(AND(SUM($C$25:AC25)&lt;0,AC29&lt;0),MIN(0,AC29+AC30),MIN(AC28+AC30,ABS(SUM($C$31:AB$31))))),0)</f>
        <v>29785.52542088167</v>
      </c>
      <c r="AD31" s="43">
        <f>IFERROR(-(IF(AND(SUM($C$25:AD25)&lt;0,AD29&lt;0),MIN(0,AD29+AD30),MIN(AD28+AD30,ABS(SUM($C$31:AC$31))))),0)</f>
        <v>29785.52542088167</v>
      </c>
      <c r="AE31" s="43">
        <f>IFERROR(-(IF(AND(SUM($C$25:AE25)&lt;0,AE29&lt;0),MIN(0,AE29+AE30),MIN(AE28+AE30,ABS(SUM($C$31:AD$31))))),0)</f>
        <v>29785.52542088167</v>
      </c>
      <c r="AF31" s="43">
        <f>IFERROR(-(IF(AND(SUM($C$25:AF25)&lt;0,AF29&lt;0),MIN(0,AF29+AF30),MIN(AF28+AF30,ABS(SUM($C$31:AE$31))))),0)</f>
        <v>29785.52542088167</v>
      </c>
      <c r="AG31" s="43">
        <f>IFERROR(-(IF(AND(SUM($C$25:AG25)&lt;0,AG29&lt;0),MIN(0,AG29+AG30),MIN(AG28+AG30,ABS(SUM($C$31:AF$31))))),0)</f>
        <v>29785.52542088167</v>
      </c>
      <c r="AH31" s="43">
        <f>IFERROR(-(IF(AND(SUM($C$25:AH25)&lt;0,AH29&lt;0),MIN(0,AH29+AH30),MIN(AH28+AH30,ABS(SUM($C$31:AG$31))))),0)</f>
        <v>29785.52542088167</v>
      </c>
      <c r="AI31" s="43">
        <f>IFERROR(-(IF(AND(SUM($C$25:AI25)&lt;0,AI29&lt;0),MIN(0,AI29+AI30),MIN(AI28+AI30,ABS(SUM($C$31:AH$31))))),0)</f>
        <v>29785.52542088167</v>
      </c>
      <c r="AJ31" s="43">
        <f>IFERROR(-(IF(AND(SUM($C$25:AJ25)&lt;0,AJ29&lt;0),MIN(0,AJ29+AJ30),MIN(AJ28+AJ30,ABS(SUM($C$31:AI$31))))),0)</f>
        <v>29785.52542088167</v>
      </c>
      <c r="AK31" s="43">
        <f>IFERROR(-(IF(AND(SUM($C$25:AK25)&lt;0,AK29&lt;0),MIN(0,AK29+AK30),MIN(AK28+AK30,ABS(SUM($C$31:AJ$31))))),0)</f>
        <v>29785.52542088167</v>
      </c>
      <c r="AL31" s="43">
        <f>IFERROR(-(IF(AND(SUM($C$25:AL25)&lt;0,AL29&lt;0),MIN(0,AL29+AL30),MIN(AL28+AL30,ABS(SUM($C$31:AK$31))))),0)</f>
        <v>29785.52542088167</v>
      </c>
      <c r="AM31" s="43">
        <f>IFERROR(-(IF(AND(SUM($C$25:AM25)&lt;0,AM29&lt;0),MIN(0,AM29+AM30),MIN(AM28+AM30,ABS(SUM($C$31:AL$31))))),0)</f>
        <v>29785.52542088167</v>
      </c>
      <c r="AN31" s="43">
        <f>IFERROR(-(IF(AND(SUM($C$25:AN25)&lt;0,AN29&lt;0),MIN(0,AN29+AN30),MIN(AN28+AN30,ABS(SUM($C$31:AM$31))))),0)</f>
        <v>29785.52542088167</v>
      </c>
      <c r="AO31" s="43">
        <f>IFERROR(-(IF(AND(SUM($C$25:AO25)&lt;0,AO29&lt;0),MIN(0,AO29+AO30),MIN(AO28+AO30,ABS(SUM($C$31:AN$31))))),0)</f>
        <v>29785.52542088167</v>
      </c>
      <c r="AP31" s="43">
        <f>IFERROR(-(IF(AND(SUM($C$25:AP25)&lt;0,AP29&lt;0),MIN(0,AP29+AP30),MIN(AP28+AP30,ABS(SUM($C$31:AO$31))))),0)</f>
        <v>29785.52542088167</v>
      </c>
      <c r="AQ31" s="43">
        <f>IFERROR(-(IF(AND(SUM($C$25:AQ25)&lt;0,AQ29&lt;0),MIN(0,AQ29+AQ30),MIN(AQ28+AQ30,ABS(SUM($C$31:AP$31))))),0)</f>
        <v>29785.52542088167</v>
      </c>
      <c r="AR31" s="43">
        <f>IFERROR(-(IF(AND(SUM($C$25:AR25)&lt;0,AR29&lt;0),MIN(0,AR29+AR30),MIN(AR28+AR30,ABS(SUM($C$31:AQ$31))))),0)</f>
        <v>29785.52542088167</v>
      </c>
      <c r="AS31" s="43">
        <f>IFERROR(-(IF(AND(SUM($C$25:AS25)&lt;0,AS29&lt;0),MIN(0,AS29+AS30),MIN(AS28+AS30,ABS(SUM($C$31:AR$31))))),0)</f>
        <v>29785.52542088167</v>
      </c>
      <c r="AT31" s="43">
        <f>IFERROR(-(IF(AND(SUM($C$25:AT25)&lt;0,AT29&lt;0),MIN(0,AT29+AT30),MIN(AT28+AT30,ABS(SUM($C$31:AS$31))))),0)</f>
        <v>29785.52542088167</v>
      </c>
      <c r="AU31" s="43">
        <f>IFERROR(-(IF(AND(SUM($C$25:AU25)&lt;0,AU29&lt;0),MIN(0,AU29+AU30),MIN(AU28+AU30,ABS(SUM($C$31:AT$31))))),0)</f>
        <v>29785.52542088167</v>
      </c>
      <c r="AV31" s="43">
        <f>IFERROR(-(IF(AND(SUM($C$25:AV25)&lt;0,AV29&lt;0),MIN(0,AV29+AV30),MIN(AV28+AV30,ABS(SUM($C$31:AU$31))))),0)</f>
        <v>29785.52542088167</v>
      </c>
      <c r="AW31" s="43">
        <f>IFERROR(-(IF(AND(SUM($C$25:AW25)&lt;0,AW29&lt;0),MIN(0,AW29+AW30),MIN(AW28+AW30,ABS(SUM($C$31:AV$31))))),0)</f>
        <v>29785.52542088167</v>
      </c>
      <c r="AX31" s="43">
        <f>IFERROR(-(IF(AND(SUM($C$25:AX25)&lt;0,AX29&lt;0),MIN(0,AX29+AX30),MIN(AX28+AX30,ABS(SUM($C$31:AW$31))))),0)</f>
        <v>29785.52542088167</v>
      </c>
      <c r="AY31" s="43">
        <f>IFERROR(-(IF(AND(SUM($C$25:AY25)&lt;0,AY29&lt;0),MIN(0,AY29+AY30),MIN(AY28+AY30,ABS(SUM($C$31:AX$31))))),0)</f>
        <v>29785.52542088167</v>
      </c>
      <c r="AZ31" s="43">
        <f>IFERROR(-(IF(AND(SUM($C$25:AZ25)&lt;0,AZ29&lt;0),MIN(0,AZ29+AZ30),MIN(AZ28+AZ30,ABS(SUM($C$31:AY$31))))),0)</f>
        <v>29785.52542088167</v>
      </c>
      <c r="BA31" s="43">
        <f>IFERROR(-(IF(AND(SUM($C$25:BA25)&lt;0,BA29&lt;0),MIN(0,BA29+BA30),MIN(BA28+BA30,ABS(SUM($C$31:AZ$31))))),0)</f>
        <v>29785.52542088167</v>
      </c>
      <c r="BB31" s="43">
        <f>IFERROR(-(IF(AND(SUM($C$25:BB25)&lt;0,BB29&lt;0),MIN(0,BB29+BB30),MIN(BB28+BB30,ABS(SUM($C$31:BA$31))))),0)</f>
        <v>29785.52542088167</v>
      </c>
      <c r="BC31" s="43">
        <f>IFERROR(-(IF(AND(SUM($C$25:BC25)&lt;0,BC29&lt;0),MIN(0,BC29+BC30),MIN(BC28+BC30,ABS(SUM($C$31:BB$31))))),0)</f>
        <v>29785.52542088167</v>
      </c>
      <c r="BD31" s="43">
        <f>IFERROR(-(IF(AND(SUM($C$25:BD25)&lt;0,BD29&lt;0),MIN(0,BD29+BD30),MIN(BD28+BD30,ABS(SUM($C$31:BC$31))))),0)</f>
        <v>29785.52542088167</v>
      </c>
      <c r="BE31" s="43">
        <f>IFERROR(-(IF(AND(SUM($C$25:BE25)&lt;0,BE29&lt;0),MIN(0,BE29+BE30),MIN(BE28+BE30,ABS(SUM($C$31:BD$31))))),0)</f>
        <v>29785.52542088167</v>
      </c>
      <c r="BF31" s="43">
        <f>IFERROR(-(IF(AND(SUM($C$25:BF25)&lt;0,BF29&lt;0),MIN(0,BF29+BF30),MIN(BF28+BF30,ABS(SUM($C$31:BE$31))))),0)</f>
        <v>29785.52542088167</v>
      </c>
      <c r="BG31" s="43">
        <f>IFERROR(-(IF(AND(SUM($C$25:BG25)&lt;0,BG29&lt;0),MIN(0,BG29+BG30),MIN(BG28+BG30,ABS(SUM($C$31:BF$31))))),0)</f>
        <v>29785.52542088167</v>
      </c>
      <c r="BH31" s="43">
        <f>IFERROR(-(IF(AND(SUM($C$25:BH25)&lt;0,BH29&lt;0),MIN(0,BH29+BH30),MIN(BH28+BH30,ABS(SUM($C$31:BG$31))))),0)</f>
        <v>29785.52542088167</v>
      </c>
      <c r="BI31" s="43">
        <f>IFERROR(-(IF(AND(SUM($C$25:BI25)&lt;0,BI29&lt;0),MIN(0,BI29+BI30),MIN(BI28+BI30,ABS(SUM($C$31:BH$31))))),0)</f>
        <v>29785.52542088167</v>
      </c>
      <c r="BJ31" s="43">
        <f>IFERROR(-(IF(AND(SUM($C$25:BJ25)&lt;0,BJ29&lt;0),MIN(0,BJ29+BJ30),MIN(BJ28+BJ30,ABS(SUM($C$31:BI$31))))),0)</f>
        <v>29785.52542088167</v>
      </c>
      <c r="BK31" s="43">
        <f>IFERROR(-(IF(AND(SUM($C$25:BK25)&lt;0,BK29&lt;0),MIN(0,BK29+BK30),MIN(BK28+BK30,ABS(SUM($C$31:BJ$31))))),0)</f>
        <v>29785.52542088167</v>
      </c>
      <c r="BL31" s="43">
        <f>IFERROR(-(IF(AND(SUM($C$25:BL25)&lt;0,BL29&lt;0),MIN(0,BL29+BL30),MIN(BL28+BL30,ABS(SUM($C$31:BK$31))))),0)</f>
        <v>29785.52542088167</v>
      </c>
      <c r="BM31" s="43">
        <f>IFERROR(-(IF(AND(SUM($C$25:BM25)&lt;0,BM29&lt;0),MIN(0,BM29+BM30),MIN(BM28+BM30,ABS(SUM($C$31:BL$31))))),0)</f>
        <v>29785.52542088167</v>
      </c>
      <c r="BN31" s="43">
        <f>IFERROR(-(IF(AND(SUM($C$25:BN25)&lt;0,BN29&lt;0),MIN(0,BN29+BN30),MIN(BN28+BN30,ABS(SUM($C$31:BM$31))))),0)</f>
        <v>29785.52542088167</v>
      </c>
      <c r="BO31" s="43">
        <f>IFERROR(-(IF(AND(SUM($C$25:BO25)&lt;0,BO29&lt;0),MIN(0,BO29+BO30),MIN(BO28+BO30,ABS(SUM($C$31:BN$31))))),0)</f>
        <v>29785.52542088167</v>
      </c>
      <c r="BP31" s="43">
        <f>IFERROR(-(IF(AND(SUM($C$25:BP25)&lt;0,BP29&lt;0),MIN(0,BP29+BP30),MIN(BP28+BP30,ABS(SUM($C$31:BO$31))))),0)</f>
        <v>29785.52542088167</v>
      </c>
      <c r="BQ31" s="43">
        <f>IFERROR(-(IF(AND(SUM($C$25:BQ25)&lt;0,BQ29&lt;0),MIN(0,BQ29+BQ30),MIN(BQ28+BQ30,ABS(SUM($C$31:BP$31))))),0)</f>
        <v>29785.52542088167</v>
      </c>
      <c r="BR31" s="43">
        <f>IFERROR(-(IF(AND(SUM($C$25:BR25)&lt;0,BR29&lt;0),MIN(0,BR29+BR30),MIN(BR28+BR30,ABS(SUM($C$31:BQ$31))))),0)</f>
        <v>29785.52542088167</v>
      </c>
      <c r="BS31" s="43">
        <f>IFERROR(-(IF(AND(SUM($C$25:BS25)&lt;0,BS29&lt;0),MIN(0,BS29+BS30),MIN(BS28+BS30,ABS(SUM($C$31:BR$31))))),0)</f>
        <v>29785.52542088167</v>
      </c>
      <c r="BT31" s="43">
        <f>IFERROR(-(IF(AND(SUM($C$25:BT25)&lt;0,BT29&lt;0),MIN(0,BT29+BT30),MIN(BT28+BT30,ABS(SUM($C$31:BS$31))))),0)</f>
        <v>29785.52542088167</v>
      </c>
      <c r="BU31" s="43">
        <f>IFERROR(-(IF(AND(SUM($C$25:BU25)&lt;0,BU29&lt;0),MIN(0,BU29+BU30),MIN(BU28+BU30,ABS(SUM($C$31:BT$31))))),0)</f>
        <v>29785.52542088167</v>
      </c>
      <c r="BV31" s="43">
        <f>IFERROR(-(IF(AND(SUM($C$25:BV25)&lt;0,BV29&lt;0),MIN(0,BV29+BV30),MIN(BV28+BV30,ABS(SUM($C$31:BU$31))))),0)</f>
        <v>29785.52542088167</v>
      </c>
      <c r="BW31" s="43">
        <f>IFERROR(-(IF(AND(SUM($C$25:BW25)&lt;0,BW29&lt;0),MIN(0,BW29+BW30),MIN(BW28+BW30,ABS(SUM($C$31:BV$31))))),0)</f>
        <v>29785.52542088167</v>
      </c>
      <c r="BX31" s="43">
        <f>IFERROR(-(IF(AND(SUM($C$25:BX25)&lt;0,BX29&lt;0),MIN(0,BX29+BX30),MIN(BX28+BX30,ABS(SUM($C$31:BW$31))))),0)</f>
        <v>29785.52542088167</v>
      </c>
      <c r="BY31" s="43">
        <f>IFERROR(-(IF(AND(SUM($C$25:BY25)&lt;0,BY29&lt;0),MIN(0,BY29+BY30),MIN(BY28+BY30,ABS(SUM($C$31:BX$31))))),0)</f>
        <v>29785.52542088167</v>
      </c>
      <c r="BZ31" s="43">
        <f>IFERROR(-(IF(AND(SUM($C$25:BZ25)&lt;0,BZ29&lt;0),MIN(0,BZ29+BZ30),MIN(BZ28+BZ30,ABS(SUM($C$31:BY$31))))),0)</f>
        <v>29785.52542088167</v>
      </c>
      <c r="CA31" s="43">
        <f>IFERROR(-(IF(AND(SUM($C$25:CA25)&lt;0,CA29&lt;0),MIN(0,CA29+CA30),MIN(CA28+CA30,ABS(SUM($C$31:BZ$31))))),0)</f>
        <v>29785.52542088167</v>
      </c>
      <c r="CB31" s="43">
        <f>IFERROR(-(IF(AND(SUM($C$25:CB25)&lt;0,CB29&lt;0),MIN(0,CB29+CB30),MIN(CB28+CB30,ABS(SUM($C$31:CA$31))))),0)</f>
        <v>29785.52542088167</v>
      </c>
      <c r="CC31" s="43">
        <f>IFERROR(-(IF(AND(SUM($C$25:CC25)&lt;0,CC29&lt;0),MIN(0,CC29+CC30),MIN(CC28+CC30,ABS(SUM($C$31:CB$31))))),0)</f>
        <v>29785.52542088167</v>
      </c>
      <c r="CD31" s="43">
        <f>IFERROR(-(IF(AND(SUM($C$25:CD25)&lt;0,CD29&lt;0),MIN(0,CD29+CD30),MIN(CD28+CD30,ABS(SUM($C$31:CC$31))))),0)</f>
        <v>29785.52542088167</v>
      </c>
      <c r="CE31" s="43">
        <f>IFERROR(-(IF(AND(SUM($C$25:CE25)&lt;0,CE29&lt;0),MIN(0,CE29+CE30),MIN(CE28+CE30,ABS(SUM($C$31:CD$31))))),0)</f>
        <v>29785.52542088167</v>
      </c>
      <c r="CF31" s="43">
        <f>IFERROR(-(IF(AND(SUM($C$25:CF25)&lt;0,CF29&lt;0),MIN(0,CF29+CF30),MIN(CF28+CF30,ABS(SUM($C$31:CE$31))))),0)</f>
        <v>29785.52542088167</v>
      </c>
      <c r="CG31" s="43">
        <f>IFERROR(-(IF(AND(SUM($C$25:CG25)&lt;0,CG29&lt;0),MIN(0,CG29+CG30),MIN(CG28+CG30,ABS(SUM($C$31:CF$31))))),0)</f>
        <v>29785.52542088167</v>
      </c>
      <c r="CH31" s="43">
        <f>IFERROR(-(IF(AND(SUM($C$25:CH25)&lt;0,CH29&lt;0),MIN(0,CH29+CH30),MIN(CH28+CH30,ABS(SUM($C$31:CG$31))))),0)</f>
        <v>29785.52542088167</v>
      </c>
      <c r="CI31" s="43">
        <f>IFERROR(-(IF(AND(SUM($C$25:CI25)&lt;0,CI29&lt;0),MIN(0,CI29+CI30),MIN(CI28+CI30,ABS(SUM($C$31:CH$31))))),0)</f>
        <v>29785.52542088167</v>
      </c>
      <c r="CJ31" s="43">
        <f>IFERROR(-(IF(AND(SUM($C$25:CJ25)&lt;0,CJ29&lt;0),MIN(0,CJ29+CJ30),MIN(CJ28+CJ30,ABS(SUM($C$31:CI$31))))),0)</f>
        <v>29785.52542088167</v>
      </c>
      <c r="CK31" s="43">
        <f>IFERROR(-(IF(AND(SUM($C$25:CK25)&lt;0,CK29&lt;0),MIN(0,CK29+CK30),MIN(CK28+CK30,ABS(SUM($C$31:CJ$31))))),0)</f>
        <v>29785.52542088167</v>
      </c>
      <c r="CL31" s="43">
        <f>IFERROR(-(IF(AND(SUM($C$25:CL25)&lt;0,CL29&lt;0),MIN(0,CL29+CL30),MIN(CL28+CL30,ABS(SUM($C$31:CK$31))))),0)</f>
        <v>29785.52542088167</v>
      </c>
      <c r="CM31" s="43">
        <f>IFERROR(-(IF(AND(SUM($C$25:CM25)&lt;0,CM29&lt;0),MIN(0,CM29+CM30),MIN(CM28+CM30,ABS(SUM($C$31:CL$31))))),0)</f>
        <v>29785.52542088167</v>
      </c>
      <c r="CN31" s="43">
        <f>IFERROR(-(IF(AND(SUM($C$25:CN25)&lt;0,CN29&lt;0),MIN(0,CN29+CN30),MIN(CN28+CN30,ABS(SUM($C$31:CM$31))))),0)</f>
        <v>29785.52542088167</v>
      </c>
      <c r="CO31" s="43">
        <f>IFERROR(-(IF(AND(SUM($C$25:CO25)&lt;0,CO29&lt;0),MIN(0,CO29+CO30),MIN(CO28+CO30,ABS(SUM($C$31:CN$31))))),0)</f>
        <v>29785.52542088167</v>
      </c>
      <c r="CP31" s="43">
        <f>IFERROR(-(IF(AND(SUM($C$25:CP25)&lt;0,CP29&lt;0),MIN(0,CP29+CP30),MIN(CP28+CP30,ABS(SUM($C$31:CO$31))))),0)</f>
        <v>29785.52542088167</v>
      </c>
      <c r="CQ31" s="43">
        <f>IFERROR(-(IF(AND(SUM($C$25:CQ25)&lt;0,CQ29&lt;0),MIN(0,CQ29+CQ30),MIN(CQ28+CQ30,ABS(SUM($C$31:CP$31))))),0)</f>
        <v>29785.52542088167</v>
      </c>
      <c r="CR31" s="43">
        <f>IFERROR(-(IF(AND(SUM($C$25:CR25)&lt;0,CR29&lt;0),MIN(0,CR29+CR30),MIN(CR28+CR30,ABS(SUM($C$31:CQ$31))))),0)</f>
        <v>29785.52542088167</v>
      </c>
      <c r="CS31" s="43">
        <f>IFERROR(-(IF(AND(SUM($C$25:CS25)&lt;0,CS29&lt;0),MIN(0,CS29+CS30),MIN(CS28+CS30,ABS(SUM($C$31:CR$31))))),0)</f>
        <v>29785.52542088167</v>
      </c>
      <c r="CT31" s="43">
        <f>IFERROR(-(IF(AND(SUM($C$25:CT25)&lt;0,CT29&lt;0),MIN(0,CT29+CT30),MIN(CT28+CT30,ABS(SUM($C$31:CS$31))))),0)</f>
        <v>29785.52542088167</v>
      </c>
      <c r="CU31" s="43">
        <f>IFERROR(-(IF(AND(SUM($C$25:CU25)&lt;0,CU29&lt;0),MIN(0,CU29+CU30),MIN(CU28+CU30,ABS(SUM($C$31:CT$31))))),0)</f>
        <v>29785.52542088167</v>
      </c>
      <c r="CV31" s="43">
        <f>IFERROR(-(IF(AND(SUM($C$25:CV25)&lt;0,CV29&lt;0),MIN(0,CV29+CV30),MIN(CV28+CV30,ABS(SUM($C$31:CU$31))))),0)</f>
        <v>29785.52542088167</v>
      </c>
      <c r="CW31" s="43">
        <f>IFERROR(-(IF(AND(SUM($C$25:CW25)&lt;0,CW29&lt;0),MIN(0,CW29+CW30),MIN(CW28+CW30,ABS(SUM($C$31:CV$31))))),0)</f>
        <v>29785.52542088167</v>
      </c>
      <c r="CX31" s="43">
        <f>IFERROR(-(IF(AND(SUM($C$25:CX25)&lt;0,CX29&lt;0),MIN(0,CX29+CX30),MIN(CX28+CX30,ABS(SUM($C$31:CW$31))))),0)</f>
        <v>29785.52542088167</v>
      </c>
      <c r="CY31" s="43">
        <f>IFERROR(-(IF(AND(SUM($C$25:CY25)&lt;0,CY29&lt;0),MIN(0,CY29+CY30),MIN(CY28+CY30,ABS(SUM($C$31:CX$31))))),0)</f>
        <v>29785.52542088167</v>
      </c>
      <c r="CZ31" s="210" t="s">
        <v>76</v>
      </c>
      <c r="DA31" s="32">
        <v>5.4</v>
      </c>
      <c r="DB31" s="183" t="s">
        <v>77</v>
      </c>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row>
    <row r="32" spans="1:193" s="5" customFormat="1" ht="42.75" customHeight="1" x14ac:dyDescent="0.2">
      <c r="A32" s="23" t="s">
        <v>78</v>
      </c>
      <c r="B32" s="54"/>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232"/>
      <c r="CQ32" s="232"/>
      <c r="CR32" s="232"/>
      <c r="CS32" s="232"/>
      <c r="CT32" s="232"/>
      <c r="CU32" s="232"/>
      <c r="CV32" s="232"/>
      <c r="CW32" s="232"/>
      <c r="CX32" s="232"/>
      <c r="CY32" s="232"/>
      <c r="CZ32" s="132" t="s">
        <v>79</v>
      </c>
      <c r="DA32" s="32">
        <v>5.2</v>
      </c>
      <c r="DB32" s="55"/>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row>
    <row r="33" spans="1:193" s="5" customFormat="1" ht="42.75" customHeight="1" x14ac:dyDescent="0.2">
      <c r="A33" s="23" t="s">
        <v>80</v>
      </c>
      <c r="B33" s="49"/>
      <c r="C33" s="54"/>
      <c r="D33" s="232"/>
      <c r="E33" s="232"/>
      <c r="F33" s="232"/>
      <c r="G33" s="232"/>
      <c r="H33" s="232"/>
      <c r="I33" s="232"/>
      <c r="J33" s="232"/>
      <c r="K33" s="232"/>
      <c r="L33" s="232"/>
      <c r="M33" s="232"/>
      <c r="N33" s="232"/>
      <c r="O33" s="232"/>
      <c r="P33" s="232"/>
      <c r="Q33" s="232"/>
      <c r="R33" s="232"/>
      <c r="S33" s="232"/>
      <c r="T33" s="232"/>
      <c r="U33" s="232"/>
      <c r="V33" s="232"/>
      <c r="W33" s="232"/>
      <c r="X33" s="232"/>
      <c r="Y33" s="232"/>
      <c r="Z33" s="232"/>
      <c r="AA33" s="232"/>
      <c r="AB33" s="232"/>
      <c r="AC33" s="232"/>
      <c r="AD33" s="232"/>
      <c r="AE33" s="232"/>
      <c r="AF33" s="232"/>
      <c r="AG33" s="232"/>
      <c r="AH33" s="232"/>
      <c r="AI33" s="232"/>
      <c r="AJ33" s="232"/>
      <c r="AK33" s="232"/>
      <c r="AL33" s="232"/>
      <c r="AM33" s="232"/>
      <c r="AN33" s="232"/>
      <c r="AO33" s="232"/>
      <c r="AP33" s="232"/>
      <c r="AQ33" s="232"/>
      <c r="AR33" s="232"/>
      <c r="AS33" s="232"/>
      <c r="AT33" s="232"/>
      <c r="AU33" s="232"/>
      <c r="AV33" s="232"/>
      <c r="AW33" s="232"/>
      <c r="AX33" s="232"/>
      <c r="AY33" s="232"/>
      <c r="AZ33" s="232"/>
      <c r="BA33" s="232"/>
      <c r="BB33" s="232"/>
      <c r="BC33" s="232"/>
      <c r="BD33" s="232"/>
      <c r="BE33" s="232"/>
      <c r="BF33" s="232"/>
      <c r="BG33" s="232"/>
      <c r="BH33" s="232"/>
      <c r="BI33" s="232"/>
      <c r="BJ33" s="232"/>
      <c r="BK33" s="232"/>
      <c r="BL33" s="232"/>
      <c r="BM33" s="232"/>
      <c r="BN33" s="232"/>
      <c r="BO33" s="232"/>
      <c r="BP33" s="232"/>
      <c r="BQ33" s="232"/>
      <c r="BR33" s="232"/>
      <c r="BS33" s="232"/>
      <c r="BT33" s="232"/>
      <c r="BU33" s="232"/>
      <c r="BV33" s="232"/>
      <c r="BW33" s="232"/>
      <c r="BX33" s="232"/>
      <c r="BY33" s="232"/>
      <c r="BZ33" s="232"/>
      <c r="CA33" s="232"/>
      <c r="CB33" s="232"/>
      <c r="CC33" s="232"/>
      <c r="CD33" s="232"/>
      <c r="CE33" s="232"/>
      <c r="CF33" s="232"/>
      <c r="CG33" s="232"/>
      <c r="CH33" s="232"/>
      <c r="CI33" s="232"/>
      <c r="CJ33" s="232"/>
      <c r="CK33" s="232"/>
      <c r="CL33" s="232"/>
      <c r="CM33" s="232"/>
      <c r="CN33" s="232"/>
      <c r="CO33" s="232"/>
      <c r="CP33" s="232"/>
      <c r="CQ33" s="232"/>
      <c r="CR33" s="232"/>
      <c r="CS33" s="232"/>
      <c r="CT33" s="232"/>
      <c r="CU33" s="232"/>
      <c r="CV33" s="232"/>
      <c r="CW33" s="232"/>
      <c r="CX33" s="232"/>
      <c r="CY33" s="232"/>
      <c r="CZ33" s="132" t="s">
        <v>79</v>
      </c>
      <c r="DA33" s="32">
        <v>5.2</v>
      </c>
      <c r="DB33" s="55"/>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row>
    <row r="34" spans="1:193" s="5" customFormat="1" ht="42.75" customHeight="1" x14ac:dyDescent="0.2">
      <c r="A34" s="23" t="s">
        <v>81</v>
      </c>
      <c r="B34" s="49"/>
      <c r="C34" s="231">
        <v>28596.95</v>
      </c>
      <c r="D34" s="233"/>
      <c r="E34" s="233"/>
      <c r="F34" s="233"/>
      <c r="G34" s="233"/>
      <c r="H34" s="233"/>
      <c r="I34" s="233"/>
      <c r="J34" s="233"/>
      <c r="K34" s="233"/>
      <c r="L34" s="233"/>
      <c r="M34" s="233"/>
      <c r="N34" s="233"/>
      <c r="O34" s="233"/>
      <c r="P34" s="233"/>
      <c r="Q34" s="233"/>
      <c r="R34" s="233"/>
      <c r="S34" s="233"/>
      <c r="T34" s="233"/>
      <c r="U34" s="233"/>
      <c r="V34" s="233"/>
      <c r="W34" s="233"/>
      <c r="X34" s="233"/>
      <c r="Y34" s="233"/>
      <c r="Z34" s="233"/>
      <c r="AA34" s="233"/>
      <c r="AB34" s="233"/>
      <c r="AC34" s="233"/>
      <c r="AD34" s="233"/>
      <c r="AE34" s="233"/>
      <c r="AF34" s="233"/>
      <c r="AG34" s="233"/>
      <c r="AH34" s="233"/>
      <c r="AI34" s="233"/>
      <c r="AJ34" s="233"/>
      <c r="AK34" s="233"/>
      <c r="AL34" s="233"/>
      <c r="AM34" s="233"/>
      <c r="AN34" s="233"/>
      <c r="AO34" s="233"/>
      <c r="AP34" s="233"/>
      <c r="AQ34" s="233"/>
      <c r="AR34" s="233"/>
      <c r="AS34" s="233"/>
      <c r="AT34" s="233"/>
      <c r="AU34" s="233"/>
      <c r="AV34" s="233"/>
      <c r="AW34" s="233"/>
      <c r="AX34" s="233"/>
      <c r="AY34" s="233"/>
      <c r="AZ34" s="233"/>
      <c r="BA34" s="233"/>
      <c r="BB34" s="233"/>
      <c r="BC34" s="233"/>
      <c r="BD34" s="233"/>
      <c r="BE34" s="233"/>
      <c r="BF34" s="233"/>
      <c r="BG34" s="233"/>
      <c r="BH34" s="233"/>
      <c r="BI34" s="233"/>
      <c r="BJ34" s="233"/>
      <c r="BK34" s="233"/>
      <c r="BL34" s="233"/>
      <c r="BM34" s="233"/>
      <c r="BN34" s="233"/>
      <c r="BO34" s="233"/>
      <c r="BP34" s="233"/>
      <c r="BQ34" s="233"/>
      <c r="BR34" s="233"/>
      <c r="BS34" s="233"/>
      <c r="BT34" s="233"/>
      <c r="BU34" s="233"/>
      <c r="BV34" s="233"/>
      <c r="BW34" s="233"/>
      <c r="BX34" s="233"/>
      <c r="BY34" s="233"/>
      <c r="BZ34" s="233"/>
      <c r="CA34" s="233"/>
      <c r="CB34" s="233"/>
      <c r="CC34" s="233"/>
      <c r="CD34" s="233"/>
      <c r="CE34" s="233"/>
      <c r="CF34" s="233"/>
      <c r="CG34" s="233"/>
      <c r="CH34" s="233"/>
      <c r="CI34" s="233"/>
      <c r="CJ34" s="233"/>
      <c r="CK34" s="233"/>
      <c r="CL34" s="233"/>
      <c r="CM34" s="233"/>
      <c r="CN34" s="233"/>
      <c r="CO34" s="233"/>
      <c r="CP34" s="233"/>
      <c r="CQ34" s="233"/>
      <c r="CR34" s="233"/>
      <c r="CS34" s="233"/>
      <c r="CT34" s="233"/>
      <c r="CU34" s="233"/>
      <c r="CV34" s="233"/>
      <c r="CW34" s="233"/>
      <c r="CX34" s="233"/>
      <c r="CY34" s="233"/>
      <c r="CZ34" s="132" t="s">
        <v>82</v>
      </c>
      <c r="DA34" s="32" t="s">
        <v>83</v>
      </c>
      <c r="DB34" s="55"/>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row>
    <row r="35" spans="1:193" s="5" customFormat="1" ht="42.75" customHeight="1" x14ac:dyDescent="0.2">
      <c r="A35" s="38" t="s">
        <v>84</v>
      </c>
      <c r="B35" s="49"/>
      <c r="C35" s="43">
        <f>IF(B32&gt;C33,1.61*(B32-C33)*C34,0)</f>
        <v>0</v>
      </c>
      <c r="D35" s="42">
        <f>D33*D34</f>
        <v>0</v>
      </c>
      <c r="E35" s="42">
        <f t="shared" ref="E35:AI35" si="90">E33*E34</f>
        <v>0</v>
      </c>
      <c r="F35" s="42">
        <f t="shared" si="90"/>
        <v>0</v>
      </c>
      <c r="G35" s="42">
        <f t="shared" si="90"/>
        <v>0</v>
      </c>
      <c r="H35" s="42">
        <f t="shared" si="90"/>
        <v>0</v>
      </c>
      <c r="I35" s="42">
        <f t="shared" si="90"/>
        <v>0</v>
      </c>
      <c r="J35" s="42">
        <f t="shared" si="90"/>
        <v>0</v>
      </c>
      <c r="K35" s="42">
        <f t="shared" si="90"/>
        <v>0</v>
      </c>
      <c r="L35" s="42">
        <f t="shared" si="90"/>
        <v>0</v>
      </c>
      <c r="M35" s="42">
        <f t="shared" si="90"/>
        <v>0</v>
      </c>
      <c r="N35" s="42">
        <f t="shared" si="90"/>
        <v>0</v>
      </c>
      <c r="O35" s="42">
        <f t="shared" si="90"/>
        <v>0</v>
      </c>
      <c r="P35" s="42">
        <f t="shared" si="90"/>
        <v>0</v>
      </c>
      <c r="Q35" s="42">
        <f t="shared" si="90"/>
        <v>0</v>
      </c>
      <c r="R35" s="42">
        <f t="shared" si="90"/>
        <v>0</v>
      </c>
      <c r="S35" s="42">
        <f t="shared" si="90"/>
        <v>0</v>
      </c>
      <c r="T35" s="42">
        <f t="shared" si="90"/>
        <v>0</v>
      </c>
      <c r="U35" s="42">
        <f t="shared" si="90"/>
        <v>0</v>
      </c>
      <c r="V35" s="42">
        <f t="shared" si="90"/>
        <v>0</v>
      </c>
      <c r="W35" s="42">
        <f t="shared" si="90"/>
        <v>0</v>
      </c>
      <c r="X35" s="42">
        <f t="shared" si="90"/>
        <v>0</v>
      </c>
      <c r="Y35" s="42">
        <f t="shared" si="90"/>
        <v>0</v>
      </c>
      <c r="Z35" s="42">
        <f t="shared" si="90"/>
        <v>0</v>
      </c>
      <c r="AA35" s="42">
        <f t="shared" si="90"/>
        <v>0</v>
      </c>
      <c r="AB35" s="42">
        <f t="shared" si="90"/>
        <v>0</v>
      </c>
      <c r="AC35" s="42">
        <f t="shared" si="90"/>
        <v>0</v>
      </c>
      <c r="AD35" s="42">
        <f t="shared" si="90"/>
        <v>0</v>
      </c>
      <c r="AE35" s="42">
        <f t="shared" si="90"/>
        <v>0</v>
      </c>
      <c r="AF35" s="42">
        <f t="shared" si="90"/>
        <v>0</v>
      </c>
      <c r="AG35" s="42">
        <f t="shared" si="90"/>
        <v>0</v>
      </c>
      <c r="AH35" s="42">
        <f t="shared" si="90"/>
        <v>0</v>
      </c>
      <c r="AI35" s="42">
        <f t="shared" si="90"/>
        <v>0</v>
      </c>
      <c r="AJ35" s="42">
        <f t="shared" ref="AJ35:BO35" si="91">AJ33*AJ34</f>
        <v>0</v>
      </c>
      <c r="AK35" s="42">
        <f t="shared" si="91"/>
        <v>0</v>
      </c>
      <c r="AL35" s="42">
        <f t="shared" si="91"/>
        <v>0</v>
      </c>
      <c r="AM35" s="42">
        <f t="shared" si="91"/>
        <v>0</v>
      </c>
      <c r="AN35" s="42">
        <f t="shared" si="91"/>
        <v>0</v>
      </c>
      <c r="AO35" s="42">
        <f t="shared" si="91"/>
        <v>0</v>
      </c>
      <c r="AP35" s="42">
        <f t="shared" si="91"/>
        <v>0</v>
      </c>
      <c r="AQ35" s="42">
        <f t="shared" si="91"/>
        <v>0</v>
      </c>
      <c r="AR35" s="42">
        <f t="shared" si="91"/>
        <v>0</v>
      </c>
      <c r="AS35" s="42">
        <f t="shared" si="91"/>
        <v>0</v>
      </c>
      <c r="AT35" s="42">
        <f t="shared" si="91"/>
        <v>0</v>
      </c>
      <c r="AU35" s="42">
        <f t="shared" si="91"/>
        <v>0</v>
      </c>
      <c r="AV35" s="42">
        <f t="shared" si="91"/>
        <v>0</v>
      </c>
      <c r="AW35" s="42">
        <f t="shared" si="91"/>
        <v>0</v>
      </c>
      <c r="AX35" s="42">
        <f t="shared" si="91"/>
        <v>0</v>
      </c>
      <c r="AY35" s="42">
        <f t="shared" si="91"/>
        <v>0</v>
      </c>
      <c r="AZ35" s="42">
        <f t="shared" si="91"/>
        <v>0</v>
      </c>
      <c r="BA35" s="42">
        <f t="shared" si="91"/>
        <v>0</v>
      </c>
      <c r="BB35" s="42">
        <f t="shared" si="91"/>
        <v>0</v>
      </c>
      <c r="BC35" s="42">
        <f t="shared" si="91"/>
        <v>0</v>
      </c>
      <c r="BD35" s="42">
        <f t="shared" si="91"/>
        <v>0</v>
      </c>
      <c r="BE35" s="42">
        <f t="shared" si="91"/>
        <v>0</v>
      </c>
      <c r="BF35" s="42">
        <f t="shared" si="91"/>
        <v>0</v>
      </c>
      <c r="BG35" s="42">
        <f t="shared" si="91"/>
        <v>0</v>
      </c>
      <c r="BH35" s="42">
        <f t="shared" si="91"/>
        <v>0</v>
      </c>
      <c r="BI35" s="42">
        <f t="shared" si="91"/>
        <v>0</v>
      </c>
      <c r="BJ35" s="42">
        <f t="shared" si="91"/>
        <v>0</v>
      </c>
      <c r="BK35" s="42">
        <f t="shared" si="91"/>
        <v>0</v>
      </c>
      <c r="BL35" s="42">
        <f t="shared" si="91"/>
        <v>0</v>
      </c>
      <c r="BM35" s="42">
        <f t="shared" si="91"/>
        <v>0</v>
      </c>
      <c r="BN35" s="42">
        <f t="shared" si="91"/>
        <v>0</v>
      </c>
      <c r="BO35" s="42">
        <f t="shared" si="91"/>
        <v>0</v>
      </c>
      <c r="BP35" s="42">
        <f t="shared" ref="BP35:CU35" si="92">BP33*BP34</f>
        <v>0</v>
      </c>
      <c r="BQ35" s="42">
        <f t="shared" si="92"/>
        <v>0</v>
      </c>
      <c r="BR35" s="42">
        <f t="shared" si="92"/>
        <v>0</v>
      </c>
      <c r="BS35" s="42">
        <f t="shared" si="92"/>
        <v>0</v>
      </c>
      <c r="BT35" s="42">
        <f t="shared" si="92"/>
        <v>0</v>
      </c>
      <c r="BU35" s="42">
        <f t="shared" si="92"/>
        <v>0</v>
      </c>
      <c r="BV35" s="42">
        <f t="shared" si="92"/>
        <v>0</v>
      </c>
      <c r="BW35" s="42">
        <f t="shared" si="92"/>
        <v>0</v>
      </c>
      <c r="BX35" s="42">
        <f t="shared" si="92"/>
        <v>0</v>
      </c>
      <c r="BY35" s="42">
        <f t="shared" si="92"/>
        <v>0</v>
      </c>
      <c r="BZ35" s="42">
        <f t="shared" si="92"/>
        <v>0</v>
      </c>
      <c r="CA35" s="42">
        <f t="shared" si="92"/>
        <v>0</v>
      </c>
      <c r="CB35" s="42">
        <f t="shared" si="92"/>
        <v>0</v>
      </c>
      <c r="CC35" s="42">
        <f t="shared" si="92"/>
        <v>0</v>
      </c>
      <c r="CD35" s="42">
        <f t="shared" si="92"/>
        <v>0</v>
      </c>
      <c r="CE35" s="42">
        <f t="shared" si="92"/>
        <v>0</v>
      </c>
      <c r="CF35" s="42">
        <f t="shared" si="92"/>
        <v>0</v>
      </c>
      <c r="CG35" s="42">
        <f t="shared" si="92"/>
        <v>0</v>
      </c>
      <c r="CH35" s="42">
        <f t="shared" si="92"/>
        <v>0</v>
      </c>
      <c r="CI35" s="42">
        <f t="shared" si="92"/>
        <v>0</v>
      </c>
      <c r="CJ35" s="42">
        <f t="shared" si="92"/>
        <v>0</v>
      </c>
      <c r="CK35" s="42">
        <f t="shared" si="92"/>
        <v>0</v>
      </c>
      <c r="CL35" s="42">
        <f t="shared" si="92"/>
        <v>0</v>
      </c>
      <c r="CM35" s="42">
        <f t="shared" si="92"/>
        <v>0</v>
      </c>
      <c r="CN35" s="42">
        <f t="shared" si="92"/>
        <v>0</v>
      </c>
      <c r="CO35" s="42">
        <f t="shared" si="92"/>
        <v>0</v>
      </c>
      <c r="CP35" s="42">
        <f t="shared" si="92"/>
        <v>0</v>
      </c>
      <c r="CQ35" s="42">
        <f t="shared" si="92"/>
        <v>0</v>
      </c>
      <c r="CR35" s="42">
        <f t="shared" si="92"/>
        <v>0</v>
      </c>
      <c r="CS35" s="42">
        <f t="shared" si="92"/>
        <v>0</v>
      </c>
      <c r="CT35" s="42">
        <f t="shared" si="92"/>
        <v>0</v>
      </c>
      <c r="CU35" s="42">
        <f t="shared" si="92"/>
        <v>0</v>
      </c>
      <c r="CV35" s="42">
        <f t="shared" ref="CV35:CY35" si="93">CV33*CV34</f>
        <v>0</v>
      </c>
      <c r="CW35" s="42">
        <f t="shared" si="93"/>
        <v>0</v>
      </c>
      <c r="CX35" s="42">
        <f t="shared" si="93"/>
        <v>0</v>
      </c>
      <c r="CY35" s="42">
        <f t="shared" si="93"/>
        <v>0</v>
      </c>
      <c r="CZ35" s="50" t="s">
        <v>85</v>
      </c>
      <c r="DA35" s="32"/>
      <c r="DB35" s="55"/>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row>
    <row r="36" spans="1:193" s="5" customFormat="1" ht="42.75" customHeight="1" x14ac:dyDescent="0.2">
      <c r="A36" s="23" t="s">
        <v>86</v>
      </c>
      <c r="B36" s="49"/>
      <c r="C36" s="231"/>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3"/>
      <c r="AB36" s="233"/>
      <c r="AC36" s="233"/>
      <c r="AD36" s="233"/>
      <c r="AE36" s="233"/>
      <c r="AF36" s="233"/>
      <c r="AG36" s="233"/>
      <c r="AH36" s="233"/>
      <c r="AI36" s="233"/>
      <c r="AJ36" s="233"/>
      <c r="AK36" s="233"/>
      <c r="AL36" s="233"/>
      <c r="AM36" s="233"/>
      <c r="AN36" s="233"/>
      <c r="AO36" s="233"/>
      <c r="AP36" s="233"/>
      <c r="AQ36" s="233"/>
      <c r="AR36" s="233"/>
      <c r="AS36" s="233"/>
      <c r="AT36" s="233"/>
      <c r="AU36" s="233"/>
      <c r="AV36" s="233"/>
      <c r="AW36" s="233"/>
      <c r="AX36" s="233"/>
      <c r="AY36" s="233"/>
      <c r="AZ36" s="233"/>
      <c r="BA36" s="233"/>
      <c r="BB36" s="233"/>
      <c r="BC36" s="233"/>
      <c r="BD36" s="233"/>
      <c r="BE36" s="233"/>
      <c r="BF36" s="233"/>
      <c r="BG36" s="233"/>
      <c r="BH36" s="233"/>
      <c r="BI36" s="233"/>
      <c r="BJ36" s="233"/>
      <c r="BK36" s="233"/>
      <c r="BL36" s="233"/>
      <c r="BM36" s="233"/>
      <c r="BN36" s="233"/>
      <c r="BO36" s="233"/>
      <c r="BP36" s="233"/>
      <c r="BQ36" s="233"/>
      <c r="BR36" s="233"/>
      <c r="BS36" s="233"/>
      <c r="BT36" s="233"/>
      <c r="BU36" s="233"/>
      <c r="BV36" s="233"/>
      <c r="BW36" s="233"/>
      <c r="BX36" s="233"/>
      <c r="BY36" s="233"/>
      <c r="BZ36" s="233"/>
      <c r="CA36" s="233"/>
      <c r="CB36" s="233"/>
      <c r="CC36" s="233"/>
      <c r="CD36" s="233"/>
      <c r="CE36" s="233"/>
      <c r="CF36" s="233"/>
      <c r="CG36" s="233"/>
      <c r="CH36" s="233"/>
      <c r="CI36" s="233"/>
      <c r="CJ36" s="233"/>
      <c r="CK36" s="233"/>
      <c r="CL36" s="233"/>
      <c r="CM36" s="233"/>
      <c r="CN36" s="233"/>
      <c r="CO36" s="233"/>
      <c r="CP36" s="233"/>
      <c r="CQ36" s="233"/>
      <c r="CR36" s="233"/>
      <c r="CS36" s="233"/>
      <c r="CT36" s="233"/>
      <c r="CU36" s="233"/>
      <c r="CV36" s="233"/>
      <c r="CW36" s="233"/>
      <c r="CX36" s="233"/>
      <c r="CY36" s="233"/>
      <c r="CZ36" s="132" t="s">
        <v>82</v>
      </c>
      <c r="DA36" s="32" t="s">
        <v>83</v>
      </c>
      <c r="DB36" s="55"/>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row>
    <row r="37" spans="1:193" s="5" customFormat="1" ht="42.75" customHeight="1" x14ac:dyDescent="0.2">
      <c r="A37" s="38" t="s">
        <v>87</v>
      </c>
      <c r="B37" s="49"/>
      <c r="C37" s="43">
        <f>(B32-C33)*C36</f>
        <v>0</v>
      </c>
      <c r="D37" s="233"/>
      <c r="E37" s="233"/>
      <c r="F37" s="233"/>
      <c r="G37" s="233"/>
      <c r="H37" s="233"/>
      <c r="I37" s="233"/>
      <c r="J37" s="233"/>
      <c r="K37" s="233"/>
      <c r="L37" s="233"/>
      <c r="M37" s="233"/>
      <c r="N37" s="233"/>
      <c r="O37" s="233"/>
      <c r="P37" s="233"/>
      <c r="Q37" s="233"/>
      <c r="R37" s="233"/>
      <c r="S37" s="233"/>
      <c r="T37" s="233"/>
      <c r="U37" s="233"/>
      <c r="V37" s="233"/>
      <c r="W37" s="233"/>
      <c r="X37" s="233"/>
      <c r="Y37" s="233"/>
      <c r="Z37" s="233"/>
      <c r="AA37" s="233"/>
      <c r="AB37" s="233"/>
      <c r="AC37" s="233"/>
      <c r="AD37" s="233"/>
      <c r="AE37" s="233"/>
      <c r="AF37" s="233"/>
      <c r="AG37" s="233"/>
      <c r="AH37" s="233"/>
      <c r="AI37" s="233"/>
      <c r="AJ37" s="233"/>
      <c r="AK37" s="233"/>
      <c r="AL37" s="233"/>
      <c r="AM37" s="233"/>
      <c r="AN37" s="233"/>
      <c r="AO37" s="233"/>
      <c r="AP37" s="233"/>
      <c r="AQ37" s="233"/>
      <c r="AR37" s="233"/>
      <c r="AS37" s="233"/>
      <c r="AT37" s="233"/>
      <c r="AU37" s="233"/>
      <c r="AV37" s="233"/>
      <c r="AW37" s="233"/>
      <c r="AX37" s="233"/>
      <c r="AY37" s="233"/>
      <c r="AZ37" s="233"/>
      <c r="BA37" s="233"/>
      <c r="BB37" s="233"/>
      <c r="BC37" s="233"/>
      <c r="BD37" s="233"/>
      <c r="BE37" s="233"/>
      <c r="BF37" s="233"/>
      <c r="BG37" s="233"/>
      <c r="BH37" s="233"/>
      <c r="BI37" s="233"/>
      <c r="BJ37" s="233"/>
      <c r="BK37" s="233"/>
      <c r="BL37" s="233"/>
      <c r="BM37" s="233"/>
      <c r="BN37" s="233"/>
      <c r="BO37" s="233"/>
      <c r="BP37" s="233"/>
      <c r="BQ37" s="233"/>
      <c r="BR37" s="233"/>
      <c r="BS37" s="233"/>
      <c r="BT37" s="233"/>
      <c r="BU37" s="233"/>
      <c r="BV37" s="233"/>
      <c r="BW37" s="233"/>
      <c r="BX37" s="233"/>
      <c r="BY37" s="233"/>
      <c r="BZ37" s="233"/>
      <c r="CA37" s="233"/>
      <c r="CB37" s="233"/>
      <c r="CC37" s="233"/>
      <c r="CD37" s="233"/>
      <c r="CE37" s="233"/>
      <c r="CF37" s="233"/>
      <c r="CG37" s="233"/>
      <c r="CH37" s="233"/>
      <c r="CI37" s="233"/>
      <c r="CJ37" s="233"/>
      <c r="CK37" s="233"/>
      <c r="CL37" s="233"/>
      <c r="CM37" s="233"/>
      <c r="CN37" s="233"/>
      <c r="CO37" s="233"/>
      <c r="CP37" s="233"/>
      <c r="CQ37" s="233"/>
      <c r="CR37" s="233"/>
      <c r="CS37" s="233"/>
      <c r="CT37" s="233"/>
      <c r="CU37" s="233"/>
      <c r="CV37" s="233"/>
      <c r="CW37" s="233"/>
      <c r="CX37" s="233"/>
      <c r="CY37" s="233"/>
      <c r="CZ37" s="132"/>
      <c r="DA37" s="32"/>
      <c r="DB37" s="55"/>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row>
    <row r="38" spans="1:193" s="5" customFormat="1" ht="49.5" customHeight="1" x14ac:dyDescent="0.2">
      <c r="A38" s="23" t="s">
        <v>88</v>
      </c>
      <c r="B38" s="49"/>
      <c r="C38" s="54">
        <v>0</v>
      </c>
      <c r="D38" s="235">
        <f>$C$38</f>
        <v>0</v>
      </c>
      <c r="E38" s="235">
        <f t="shared" ref="E38:BP38" si="94">$C$38</f>
        <v>0</v>
      </c>
      <c r="F38" s="235">
        <f t="shared" si="94"/>
        <v>0</v>
      </c>
      <c r="G38" s="235">
        <f t="shared" si="94"/>
        <v>0</v>
      </c>
      <c r="H38" s="235">
        <f t="shared" si="94"/>
        <v>0</v>
      </c>
      <c r="I38" s="235">
        <f t="shared" si="94"/>
        <v>0</v>
      </c>
      <c r="J38" s="235">
        <f t="shared" si="94"/>
        <v>0</v>
      </c>
      <c r="K38" s="235">
        <f t="shared" si="94"/>
        <v>0</v>
      </c>
      <c r="L38" s="235">
        <f t="shared" si="94"/>
        <v>0</v>
      </c>
      <c r="M38" s="235">
        <f t="shared" si="94"/>
        <v>0</v>
      </c>
      <c r="N38" s="235">
        <f t="shared" si="94"/>
        <v>0</v>
      </c>
      <c r="O38" s="235">
        <f t="shared" si="94"/>
        <v>0</v>
      </c>
      <c r="P38" s="235">
        <f t="shared" si="94"/>
        <v>0</v>
      </c>
      <c r="Q38" s="235">
        <f t="shared" si="94"/>
        <v>0</v>
      </c>
      <c r="R38" s="235">
        <f t="shared" si="94"/>
        <v>0</v>
      </c>
      <c r="S38" s="235">
        <f t="shared" si="94"/>
        <v>0</v>
      </c>
      <c r="T38" s="235">
        <f t="shared" si="94"/>
        <v>0</v>
      </c>
      <c r="U38" s="235">
        <f t="shared" si="94"/>
        <v>0</v>
      </c>
      <c r="V38" s="235">
        <f t="shared" si="94"/>
        <v>0</v>
      </c>
      <c r="W38" s="235">
        <f t="shared" si="94"/>
        <v>0</v>
      </c>
      <c r="X38" s="235">
        <f t="shared" si="94"/>
        <v>0</v>
      </c>
      <c r="Y38" s="235">
        <f t="shared" si="94"/>
        <v>0</v>
      </c>
      <c r="Z38" s="235">
        <f t="shared" si="94"/>
        <v>0</v>
      </c>
      <c r="AA38" s="235">
        <f t="shared" si="94"/>
        <v>0</v>
      </c>
      <c r="AB38" s="235">
        <f t="shared" si="94"/>
        <v>0</v>
      </c>
      <c r="AC38" s="235">
        <f t="shared" si="94"/>
        <v>0</v>
      </c>
      <c r="AD38" s="235">
        <f t="shared" si="94"/>
        <v>0</v>
      </c>
      <c r="AE38" s="235">
        <f t="shared" si="94"/>
        <v>0</v>
      </c>
      <c r="AF38" s="235">
        <f t="shared" si="94"/>
        <v>0</v>
      </c>
      <c r="AG38" s="235">
        <f t="shared" si="94"/>
        <v>0</v>
      </c>
      <c r="AH38" s="235">
        <f t="shared" si="94"/>
        <v>0</v>
      </c>
      <c r="AI38" s="235">
        <f t="shared" si="94"/>
        <v>0</v>
      </c>
      <c r="AJ38" s="235">
        <f t="shared" si="94"/>
        <v>0</v>
      </c>
      <c r="AK38" s="235">
        <f t="shared" si="94"/>
        <v>0</v>
      </c>
      <c r="AL38" s="235">
        <f t="shared" si="94"/>
        <v>0</v>
      </c>
      <c r="AM38" s="235">
        <f t="shared" si="94"/>
        <v>0</v>
      </c>
      <c r="AN38" s="235">
        <f t="shared" si="94"/>
        <v>0</v>
      </c>
      <c r="AO38" s="235">
        <f t="shared" si="94"/>
        <v>0</v>
      </c>
      <c r="AP38" s="235">
        <f t="shared" si="94"/>
        <v>0</v>
      </c>
      <c r="AQ38" s="235">
        <f t="shared" si="94"/>
        <v>0</v>
      </c>
      <c r="AR38" s="235">
        <f t="shared" si="94"/>
        <v>0</v>
      </c>
      <c r="AS38" s="235">
        <f t="shared" si="94"/>
        <v>0</v>
      </c>
      <c r="AT38" s="235">
        <f t="shared" si="94"/>
        <v>0</v>
      </c>
      <c r="AU38" s="235">
        <f t="shared" si="94"/>
        <v>0</v>
      </c>
      <c r="AV38" s="235">
        <f t="shared" si="94"/>
        <v>0</v>
      </c>
      <c r="AW38" s="235">
        <f t="shared" si="94"/>
        <v>0</v>
      </c>
      <c r="AX38" s="235">
        <f t="shared" si="94"/>
        <v>0</v>
      </c>
      <c r="AY38" s="235">
        <f t="shared" si="94"/>
        <v>0</v>
      </c>
      <c r="AZ38" s="235">
        <f t="shared" si="94"/>
        <v>0</v>
      </c>
      <c r="BA38" s="235">
        <f t="shared" si="94"/>
        <v>0</v>
      </c>
      <c r="BB38" s="235">
        <f t="shared" si="94"/>
        <v>0</v>
      </c>
      <c r="BC38" s="235">
        <f t="shared" si="94"/>
        <v>0</v>
      </c>
      <c r="BD38" s="235">
        <f t="shared" si="94"/>
        <v>0</v>
      </c>
      <c r="BE38" s="235">
        <f t="shared" si="94"/>
        <v>0</v>
      </c>
      <c r="BF38" s="235">
        <f t="shared" si="94"/>
        <v>0</v>
      </c>
      <c r="BG38" s="235">
        <f t="shared" si="94"/>
        <v>0</v>
      </c>
      <c r="BH38" s="235">
        <f t="shared" si="94"/>
        <v>0</v>
      </c>
      <c r="BI38" s="235">
        <f t="shared" si="94"/>
        <v>0</v>
      </c>
      <c r="BJ38" s="235">
        <f t="shared" si="94"/>
        <v>0</v>
      </c>
      <c r="BK38" s="235">
        <f t="shared" si="94"/>
        <v>0</v>
      </c>
      <c r="BL38" s="235">
        <f t="shared" si="94"/>
        <v>0</v>
      </c>
      <c r="BM38" s="235">
        <f t="shared" si="94"/>
        <v>0</v>
      </c>
      <c r="BN38" s="235">
        <f t="shared" si="94"/>
        <v>0</v>
      </c>
      <c r="BO38" s="235">
        <f t="shared" si="94"/>
        <v>0</v>
      </c>
      <c r="BP38" s="235">
        <f t="shared" si="94"/>
        <v>0</v>
      </c>
      <c r="BQ38" s="235">
        <f t="shared" ref="BQ38:CY38" si="95">$C$38</f>
        <v>0</v>
      </c>
      <c r="BR38" s="235">
        <f t="shared" si="95"/>
        <v>0</v>
      </c>
      <c r="BS38" s="235">
        <f t="shared" si="95"/>
        <v>0</v>
      </c>
      <c r="BT38" s="235">
        <f t="shared" si="95"/>
        <v>0</v>
      </c>
      <c r="BU38" s="235">
        <f t="shared" si="95"/>
        <v>0</v>
      </c>
      <c r="BV38" s="235">
        <f t="shared" si="95"/>
        <v>0</v>
      </c>
      <c r="BW38" s="235">
        <f t="shared" si="95"/>
        <v>0</v>
      </c>
      <c r="BX38" s="235">
        <f t="shared" si="95"/>
        <v>0</v>
      </c>
      <c r="BY38" s="235">
        <f t="shared" si="95"/>
        <v>0</v>
      </c>
      <c r="BZ38" s="235">
        <f t="shared" si="95"/>
        <v>0</v>
      </c>
      <c r="CA38" s="235">
        <f t="shared" si="95"/>
        <v>0</v>
      </c>
      <c r="CB38" s="235">
        <f t="shared" si="95"/>
        <v>0</v>
      </c>
      <c r="CC38" s="235">
        <f t="shared" si="95"/>
        <v>0</v>
      </c>
      <c r="CD38" s="235">
        <f t="shared" si="95"/>
        <v>0</v>
      </c>
      <c r="CE38" s="235">
        <f t="shared" si="95"/>
        <v>0</v>
      </c>
      <c r="CF38" s="235">
        <f t="shared" si="95"/>
        <v>0</v>
      </c>
      <c r="CG38" s="235">
        <f t="shared" si="95"/>
        <v>0</v>
      </c>
      <c r="CH38" s="235">
        <f t="shared" si="95"/>
        <v>0</v>
      </c>
      <c r="CI38" s="235">
        <f t="shared" si="95"/>
        <v>0</v>
      </c>
      <c r="CJ38" s="235">
        <f t="shared" si="95"/>
        <v>0</v>
      </c>
      <c r="CK38" s="235">
        <f t="shared" si="95"/>
        <v>0</v>
      </c>
      <c r="CL38" s="235">
        <f t="shared" si="95"/>
        <v>0</v>
      </c>
      <c r="CM38" s="235">
        <f t="shared" si="95"/>
        <v>0</v>
      </c>
      <c r="CN38" s="235">
        <f t="shared" si="95"/>
        <v>0</v>
      </c>
      <c r="CO38" s="235">
        <f t="shared" si="95"/>
        <v>0</v>
      </c>
      <c r="CP38" s="235">
        <f t="shared" si="95"/>
        <v>0</v>
      </c>
      <c r="CQ38" s="235">
        <f t="shared" si="95"/>
        <v>0</v>
      </c>
      <c r="CR38" s="235">
        <f t="shared" si="95"/>
        <v>0</v>
      </c>
      <c r="CS38" s="235">
        <f t="shared" si="95"/>
        <v>0</v>
      </c>
      <c r="CT38" s="235">
        <f t="shared" si="95"/>
        <v>0</v>
      </c>
      <c r="CU38" s="235">
        <f t="shared" si="95"/>
        <v>0</v>
      </c>
      <c r="CV38" s="235">
        <f t="shared" si="95"/>
        <v>0</v>
      </c>
      <c r="CW38" s="235">
        <f t="shared" si="95"/>
        <v>0</v>
      </c>
      <c r="CX38" s="235">
        <f t="shared" si="95"/>
        <v>0</v>
      </c>
      <c r="CY38" s="235">
        <f t="shared" si="95"/>
        <v>0</v>
      </c>
      <c r="CZ38" s="81" t="s">
        <v>89</v>
      </c>
      <c r="DA38" s="32" t="s">
        <v>90</v>
      </c>
      <c r="DB38" s="9"/>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row>
    <row r="39" spans="1:193" s="5" customFormat="1" ht="38.25" customHeight="1" x14ac:dyDescent="0.35">
      <c r="A39" s="38" t="s">
        <v>91</v>
      </c>
      <c r="B39" s="56"/>
      <c r="C39" s="57">
        <f>C38*C19</f>
        <v>0</v>
      </c>
      <c r="D39" s="57">
        <f>D38*D19</f>
        <v>0</v>
      </c>
      <c r="E39" s="57">
        <f t="shared" ref="E39:AH39" si="96">E38*E19</f>
        <v>0</v>
      </c>
      <c r="F39" s="57">
        <f t="shared" si="96"/>
        <v>0</v>
      </c>
      <c r="G39" s="57">
        <f t="shared" si="96"/>
        <v>0</v>
      </c>
      <c r="H39" s="57">
        <f t="shared" si="96"/>
        <v>0</v>
      </c>
      <c r="I39" s="57">
        <f t="shared" si="96"/>
        <v>0</v>
      </c>
      <c r="J39" s="57">
        <f t="shared" si="96"/>
        <v>0</v>
      </c>
      <c r="K39" s="57">
        <f t="shared" si="96"/>
        <v>0</v>
      </c>
      <c r="L39" s="57">
        <f t="shared" si="96"/>
        <v>0</v>
      </c>
      <c r="M39" s="57">
        <f t="shared" si="96"/>
        <v>0</v>
      </c>
      <c r="N39" s="57">
        <f t="shared" si="96"/>
        <v>0</v>
      </c>
      <c r="O39" s="57">
        <f t="shared" si="96"/>
        <v>0</v>
      </c>
      <c r="P39" s="57">
        <f t="shared" si="96"/>
        <v>0</v>
      </c>
      <c r="Q39" s="57">
        <f t="shared" si="96"/>
        <v>0</v>
      </c>
      <c r="R39" s="57">
        <f t="shared" si="96"/>
        <v>0</v>
      </c>
      <c r="S39" s="57">
        <f t="shared" si="96"/>
        <v>0</v>
      </c>
      <c r="T39" s="57">
        <f t="shared" si="96"/>
        <v>0</v>
      </c>
      <c r="U39" s="57">
        <f t="shared" si="96"/>
        <v>0</v>
      </c>
      <c r="V39" s="57">
        <f t="shared" si="96"/>
        <v>0</v>
      </c>
      <c r="W39" s="57">
        <f t="shared" si="96"/>
        <v>0</v>
      </c>
      <c r="X39" s="57">
        <f t="shared" si="96"/>
        <v>0</v>
      </c>
      <c r="Y39" s="57">
        <f t="shared" si="96"/>
        <v>0</v>
      </c>
      <c r="Z39" s="57">
        <f t="shared" si="96"/>
        <v>0</v>
      </c>
      <c r="AA39" s="57">
        <f t="shared" si="96"/>
        <v>0</v>
      </c>
      <c r="AB39" s="57">
        <f t="shared" si="96"/>
        <v>0</v>
      </c>
      <c r="AC39" s="57">
        <f t="shared" si="96"/>
        <v>0</v>
      </c>
      <c r="AD39" s="57">
        <f t="shared" si="96"/>
        <v>0</v>
      </c>
      <c r="AE39" s="57">
        <f t="shared" si="96"/>
        <v>0</v>
      </c>
      <c r="AF39" s="57">
        <f t="shared" si="96"/>
        <v>0</v>
      </c>
      <c r="AG39" s="57">
        <f t="shared" si="96"/>
        <v>0</v>
      </c>
      <c r="AH39" s="57">
        <f t="shared" si="96"/>
        <v>0</v>
      </c>
      <c r="AI39" s="57">
        <f t="shared" ref="AI39:BN39" si="97">AI38*AI19</f>
        <v>0</v>
      </c>
      <c r="AJ39" s="57">
        <f t="shared" si="97"/>
        <v>0</v>
      </c>
      <c r="AK39" s="57">
        <f t="shared" si="97"/>
        <v>0</v>
      </c>
      <c r="AL39" s="57">
        <f t="shared" si="97"/>
        <v>0</v>
      </c>
      <c r="AM39" s="57">
        <f t="shared" si="97"/>
        <v>0</v>
      </c>
      <c r="AN39" s="57">
        <f t="shared" si="97"/>
        <v>0</v>
      </c>
      <c r="AO39" s="57">
        <f t="shared" si="97"/>
        <v>0</v>
      </c>
      <c r="AP39" s="57">
        <f t="shared" si="97"/>
        <v>0</v>
      </c>
      <c r="AQ39" s="57">
        <f t="shared" si="97"/>
        <v>0</v>
      </c>
      <c r="AR39" s="57">
        <f t="shared" si="97"/>
        <v>0</v>
      </c>
      <c r="AS39" s="57">
        <f t="shared" si="97"/>
        <v>0</v>
      </c>
      <c r="AT39" s="57">
        <f t="shared" si="97"/>
        <v>0</v>
      </c>
      <c r="AU39" s="57">
        <f t="shared" si="97"/>
        <v>0</v>
      </c>
      <c r="AV39" s="57">
        <f t="shared" si="97"/>
        <v>0</v>
      </c>
      <c r="AW39" s="57">
        <f t="shared" si="97"/>
        <v>0</v>
      </c>
      <c r="AX39" s="57">
        <f t="shared" si="97"/>
        <v>0</v>
      </c>
      <c r="AY39" s="57">
        <f t="shared" si="97"/>
        <v>0</v>
      </c>
      <c r="AZ39" s="57">
        <f t="shared" si="97"/>
        <v>0</v>
      </c>
      <c r="BA39" s="57">
        <f t="shared" si="97"/>
        <v>0</v>
      </c>
      <c r="BB39" s="57">
        <f t="shared" si="97"/>
        <v>0</v>
      </c>
      <c r="BC39" s="57">
        <f t="shared" si="97"/>
        <v>0</v>
      </c>
      <c r="BD39" s="57">
        <f t="shared" si="97"/>
        <v>0</v>
      </c>
      <c r="BE39" s="57">
        <f t="shared" si="97"/>
        <v>0</v>
      </c>
      <c r="BF39" s="57">
        <f t="shared" si="97"/>
        <v>0</v>
      </c>
      <c r="BG39" s="57">
        <f t="shared" si="97"/>
        <v>0</v>
      </c>
      <c r="BH39" s="57">
        <f t="shared" si="97"/>
        <v>0</v>
      </c>
      <c r="BI39" s="57">
        <f t="shared" si="97"/>
        <v>0</v>
      </c>
      <c r="BJ39" s="57">
        <f t="shared" si="97"/>
        <v>0</v>
      </c>
      <c r="BK39" s="57">
        <f t="shared" si="97"/>
        <v>0</v>
      </c>
      <c r="BL39" s="57">
        <f t="shared" si="97"/>
        <v>0</v>
      </c>
      <c r="BM39" s="57">
        <f t="shared" si="97"/>
        <v>0</v>
      </c>
      <c r="BN39" s="57">
        <f t="shared" si="97"/>
        <v>0</v>
      </c>
      <c r="BO39" s="57">
        <f t="shared" ref="BO39:CT39" si="98">BO38*BO19</f>
        <v>0</v>
      </c>
      <c r="BP39" s="57">
        <f t="shared" si="98"/>
        <v>0</v>
      </c>
      <c r="BQ39" s="57">
        <f t="shared" si="98"/>
        <v>0</v>
      </c>
      <c r="BR39" s="57">
        <f t="shared" si="98"/>
        <v>0</v>
      </c>
      <c r="BS39" s="57">
        <f t="shared" si="98"/>
        <v>0</v>
      </c>
      <c r="BT39" s="57">
        <f t="shared" si="98"/>
        <v>0</v>
      </c>
      <c r="BU39" s="57">
        <f t="shared" si="98"/>
        <v>0</v>
      </c>
      <c r="BV39" s="57">
        <f t="shared" si="98"/>
        <v>0</v>
      </c>
      <c r="BW39" s="57">
        <f t="shared" si="98"/>
        <v>0</v>
      </c>
      <c r="BX39" s="57">
        <f t="shared" si="98"/>
        <v>0</v>
      </c>
      <c r="BY39" s="57">
        <f t="shared" si="98"/>
        <v>0</v>
      </c>
      <c r="BZ39" s="57">
        <f t="shared" si="98"/>
        <v>0</v>
      </c>
      <c r="CA39" s="57">
        <f t="shared" si="98"/>
        <v>0</v>
      </c>
      <c r="CB39" s="57">
        <f t="shared" si="98"/>
        <v>0</v>
      </c>
      <c r="CC39" s="57">
        <f t="shared" si="98"/>
        <v>0</v>
      </c>
      <c r="CD39" s="57">
        <f t="shared" si="98"/>
        <v>0</v>
      </c>
      <c r="CE39" s="57">
        <f t="shared" si="98"/>
        <v>0</v>
      </c>
      <c r="CF39" s="57">
        <f t="shared" si="98"/>
        <v>0</v>
      </c>
      <c r="CG39" s="57">
        <f t="shared" si="98"/>
        <v>0</v>
      </c>
      <c r="CH39" s="57">
        <f t="shared" si="98"/>
        <v>0</v>
      </c>
      <c r="CI39" s="57">
        <f t="shared" si="98"/>
        <v>0</v>
      </c>
      <c r="CJ39" s="57">
        <f t="shared" si="98"/>
        <v>0</v>
      </c>
      <c r="CK39" s="57">
        <f t="shared" si="98"/>
        <v>0</v>
      </c>
      <c r="CL39" s="57">
        <f t="shared" si="98"/>
        <v>0</v>
      </c>
      <c r="CM39" s="57">
        <f t="shared" si="98"/>
        <v>0</v>
      </c>
      <c r="CN39" s="57">
        <f t="shared" si="98"/>
        <v>0</v>
      </c>
      <c r="CO39" s="57">
        <f t="shared" si="98"/>
        <v>0</v>
      </c>
      <c r="CP39" s="57">
        <f t="shared" si="98"/>
        <v>0</v>
      </c>
      <c r="CQ39" s="57">
        <f t="shared" si="98"/>
        <v>0</v>
      </c>
      <c r="CR39" s="57">
        <f t="shared" si="98"/>
        <v>0</v>
      </c>
      <c r="CS39" s="57">
        <f t="shared" si="98"/>
        <v>0</v>
      </c>
      <c r="CT39" s="57">
        <f t="shared" si="98"/>
        <v>0</v>
      </c>
      <c r="CU39" s="57">
        <f t="shared" ref="CU39:CY39" si="99">CU38*CU19</f>
        <v>0</v>
      </c>
      <c r="CV39" s="57">
        <f t="shared" si="99"/>
        <v>0</v>
      </c>
      <c r="CW39" s="57">
        <f t="shared" si="99"/>
        <v>0</v>
      </c>
      <c r="CX39" s="57">
        <f t="shared" si="99"/>
        <v>0</v>
      </c>
      <c r="CY39" s="57">
        <f t="shared" si="99"/>
        <v>0</v>
      </c>
      <c r="CZ39" s="131" t="s">
        <v>92</v>
      </c>
      <c r="DA39" s="32">
        <v>5.3</v>
      </c>
      <c r="DB39" s="55" t="s">
        <v>93</v>
      </c>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row>
    <row r="40" spans="1:193" s="5" customFormat="1" ht="33.75" customHeight="1" x14ac:dyDescent="0.35">
      <c r="A40" s="58" t="s">
        <v>94</v>
      </c>
      <c r="B40" s="56"/>
      <c r="C40" s="57">
        <f>-(C31+C35+C37+C39)</f>
        <v>0</v>
      </c>
      <c r="D40" s="57">
        <f>-(D31+D39)</f>
        <v>0</v>
      </c>
      <c r="E40" s="57">
        <f>-(E31+E39)</f>
        <v>-2220.4881313225023</v>
      </c>
      <c r="F40" s="57">
        <f t="shared" ref="F40:BP40" si="100">-(F31+F39)</f>
        <v>-1697.8427104408329</v>
      </c>
      <c r="G40" s="57">
        <f t="shared" si="100"/>
        <v>-22339.14406566125</v>
      </c>
      <c r="H40" s="57">
        <f t="shared" si="100"/>
        <v>-22339.14406566125</v>
      </c>
      <c r="I40" s="57">
        <f t="shared" si="100"/>
        <v>-22339.14406566125</v>
      </c>
      <c r="J40" s="57">
        <f t="shared" si="100"/>
        <v>-29785.52542088167</v>
      </c>
      <c r="K40" s="57">
        <f t="shared" si="100"/>
        <v>-29785.52542088167</v>
      </c>
      <c r="L40" s="57">
        <f t="shared" si="100"/>
        <v>-29785.52542088167</v>
      </c>
      <c r="M40" s="57">
        <f t="shared" si="100"/>
        <v>-29785.52542088167</v>
      </c>
      <c r="N40" s="57">
        <f t="shared" si="100"/>
        <v>-29785.52542088167</v>
      </c>
      <c r="O40" s="57">
        <f t="shared" si="100"/>
        <v>-29785.52542088167</v>
      </c>
      <c r="P40" s="57">
        <f t="shared" si="100"/>
        <v>-29785.52542088167</v>
      </c>
      <c r="Q40" s="57">
        <f t="shared" si="100"/>
        <v>-29785.52542088167</v>
      </c>
      <c r="R40" s="57">
        <f t="shared" si="100"/>
        <v>-29785.52542088167</v>
      </c>
      <c r="S40" s="57">
        <f t="shared" si="100"/>
        <v>-29785.52542088167</v>
      </c>
      <c r="T40" s="57">
        <f t="shared" si="100"/>
        <v>-29785.52542088167</v>
      </c>
      <c r="U40" s="57">
        <f t="shared" si="100"/>
        <v>-29785.52542088167</v>
      </c>
      <c r="V40" s="57">
        <f t="shared" si="100"/>
        <v>-29785.52542088167</v>
      </c>
      <c r="W40" s="57">
        <f t="shared" si="100"/>
        <v>-29785.52542088167</v>
      </c>
      <c r="X40" s="57">
        <f t="shared" si="100"/>
        <v>-29785.52542088167</v>
      </c>
      <c r="Y40" s="57">
        <f t="shared" si="100"/>
        <v>-29785.52542088167</v>
      </c>
      <c r="Z40" s="57">
        <f t="shared" si="100"/>
        <v>-29785.52542088167</v>
      </c>
      <c r="AA40" s="57">
        <f t="shared" si="100"/>
        <v>-29785.52542088167</v>
      </c>
      <c r="AB40" s="57">
        <f t="shared" si="100"/>
        <v>-29785.52542088167</v>
      </c>
      <c r="AC40" s="57">
        <f t="shared" si="100"/>
        <v>-29785.52542088167</v>
      </c>
      <c r="AD40" s="57">
        <f t="shared" si="100"/>
        <v>-29785.52542088167</v>
      </c>
      <c r="AE40" s="57">
        <f t="shared" si="100"/>
        <v>-29785.52542088167</v>
      </c>
      <c r="AF40" s="57">
        <f t="shared" si="100"/>
        <v>-29785.52542088167</v>
      </c>
      <c r="AG40" s="57">
        <f t="shared" si="100"/>
        <v>-29785.52542088167</v>
      </c>
      <c r="AH40" s="57">
        <f t="shared" si="100"/>
        <v>-29785.52542088167</v>
      </c>
      <c r="AI40" s="57">
        <f t="shared" si="100"/>
        <v>-29785.52542088167</v>
      </c>
      <c r="AJ40" s="57">
        <f t="shared" si="100"/>
        <v>-29785.52542088167</v>
      </c>
      <c r="AK40" s="57">
        <f t="shared" si="100"/>
        <v>-29785.52542088167</v>
      </c>
      <c r="AL40" s="57">
        <f t="shared" si="100"/>
        <v>-29785.52542088167</v>
      </c>
      <c r="AM40" s="57">
        <f t="shared" si="100"/>
        <v>-29785.52542088167</v>
      </c>
      <c r="AN40" s="57">
        <f t="shared" si="100"/>
        <v>-29785.52542088167</v>
      </c>
      <c r="AO40" s="57">
        <f t="shared" si="100"/>
        <v>-29785.52542088167</v>
      </c>
      <c r="AP40" s="57">
        <f t="shared" si="100"/>
        <v>-29785.52542088167</v>
      </c>
      <c r="AQ40" s="57">
        <f t="shared" si="100"/>
        <v>-29785.52542088167</v>
      </c>
      <c r="AR40" s="57">
        <f t="shared" si="100"/>
        <v>-29785.52542088167</v>
      </c>
      <c r="AS40" s="57">
        <f t="shared" si="100"/>
        <v>-29785.52542088167</v>
      </c>
      <c r="AT40" s="57">
        <f t="shared" si="100"/>
        <v>-29785.52542088167</v>
      </c>
      <c r="AU40" s="57">
        <f t="shared" si="100"/>
        <v>-29785.52542088167</v>
      </c>
      <c r="AV40" s="57">
        <f t="shared" si="100"/>
        <v>-29785.52542088167</v>
      </c>
      <c r="AW40" s="57">
        <f t="shared" si="100"/>
        <v>-29785.52542088167</v>
      </c>
      <c r="AX40" s="57">
        <f t="shared" si="100"/>
        <v>-29785.52542088167</v>
      </c>
      <c r="AY40" s="57">
        <f t="shared" si="100"/>
        <v>-29785.52542088167</v>
      </c>
      <c r="AZ40" s="57">
        <f t="shared" si="100"/>
        <v>-29785.52542088167</v>
      </c>
      <c r="BA40" s="57">
        <f t="shared" si="100"/>
        <v>-29785.52542088167</v>
      </c>
      <c r="BB40" s="57">
        <f t="shared" si="100"/>
        <v>-29785.52542088167</v>
      </c>
      <c r="BC40" s="57">
        <f t="shared" si="100"/>
        <v>-29785.52542088167</v>
      </c>
      <c r="BD40" s="57">
        <f t="shared" si="100"/>
        <v>-29785.52542088167</v>
      </c>
      <c r="BE40" s="57">
        <f t="shared" si="100"/>
        <v>-29785.52542088167</v>
      </c>
      <c r="BF40" s="57">
        <f t="shared" si="100"/>
        <v>-29785.52542088167</v>
      </c>
      <c r="BG40" s="57">
        <f t="shared" si="100"/>
        <v>-29785.52542088167</v>
      </c>
      <c r="BH40" s="57">
        <f t="shared" si="100"/>
        <v>-29785.52542088167</v>
      </c>
      <c r="BI40" s="57">
        <f t="shared" si="100"/>
        <v>-29785.52542088167</v>
      </c>
      <c r="BJ40" s="57">
        <f t="shared" si="100"/>
        <v>-29785.52542088167</v>
      </c>
      <c r="BK40" s="57">
        <f t="shared" si="100"/>
        <v>-29785.52542088167</v>
      </c>
      <c r="BL40" s="57">
        <f t="shared" si="100"/>
        <v>-29785.52542088167</v>
      </c>
      <c r="BM40" s="57">
        <f t="shared" si="100"/>
        <v>-29785.52542088167</v>
      </c>
      <c r="BN40" s="57">
        <f t="shared" si="100"/>
        <v>-29785.52542088167</v>
      </c>
      <c r="BO40" s="57">
        <f t="shared" si="100"/>
        <v>-29785.52542088167</v>
      </c>
      <c r="BP40" s="57">
        <f t="shared" si="100"/>
        <v>-29785.52542088167</v>
      </c>
      <c r="BQ40" s="57">
        <f t="shared" ref="BQ40:CY40" si="101">-(BQ31+BQ39)</f>
        <v>-29785.52542088167</v>
      </c>
      <c r="BR40" s="57">
        <f t="shared" si="101"/>
        <v>-29785.52542088167</v>
      </c>
      <c r="BS40" s="57">
        <f t="shared" si="101"/>
        <v>-29785.52542088167</v>
      </c>
      <c r="BT40" s="57">
        <f t="shared" si="101"/>
        <v>-29785.52542088167</v>
      </c>
      <c r="BU40" s="57">
        <f t="shared" si="101"/>
        <v>-29785.52542088167</v>
      </c>
      <c r="BV40" s="57">
        <f t="shared" si="101"/>
        <v>-29785.52542088167</v>
      </c>
      <c r="BW40" s="57">
        <f t="shared" si="101"/>
        <v>-29785.52542088167</v>
      </c>
      <c r="BX40" s="57">
        <f t="shared" si="101"/>
        <v>-29785.52542088167</v>
      </c>
      <c r="BY40" s="57">
        <f t="shared" si="101"/>
        <v>-29785.52542088167</v>
      </c>
      <c r="BZ40" s="57">
        <f t="shared" si="101"/>
        <v>-29785.52542088167</v>
      </c>
      <c r="CA40" s="57">
        <f t="shared" si="101"/>
        <v>-29785.52542088167</v>
      </c>
      <c r="CB40" s="57">
        <f t="shared" si="101"/>
        <v>-29785.52542088167</v>
      </c>
      <c r="CC40" s="57">
        <f t="shared" si="101"/>
        <v>-29785.52542088167</v>
      </c>
      <c r="CD40" s="57">
        <f t="shared" si="101"/>
        <v>-29785.52542088167</v>
      </c>
      <c r="CE40" s="57">
        <f t="shared" si="101"/>
        <v>-29785.52542088167</v>
      </c>
      <c r="CF40" s="57">
        <f t="shared" si="101"/>
        <v>-29785.52542088167</v>
      </c>
      <c r="CG40" s="57">
        <f t="shared" si="101"/>
        <v>-29785.52542088167</v>
      </c>
      <c r="CH40" s="57">
        <f t="shared" si="101"/>
        <v>-29785.52542088167</v>
      </c>
      <c r="CI40" s="57">
        <f t="shared" si="101"/>
        <v>-29785.52542088167</v>
      </c>
      <c r="CJ40" s="57">
        <f t="shared" si="101"/>
        <v>-29785.52542088167</v>
      </c>
      <c r="CK40" s="57">
        <f t="shared" si="101"/>
        <v>-29785.52542088167</v>
      </c>
      <c r="CL40" s="57">
        <f t="shared" si="101"/>
        <v>-29785.52542088167</v>
      </c>
      <c r="CM40" s="57">
        <f t="shared" si="101"/>
        <v>-29785.52542088167</v>
      </c>
      <c r="CN40" s="57">
        <f t="shared" si="101"/>
        <v>-29785.52542088167</v>
      </c>
      <c r="CO40" s="57">
        <f t="shared" si="101"/>
        <v>-29785.52542088167</v>
      </c>
      <c r="CP40" s="57">
        <f t="shared" si="101"/>
        <v>-29785.52542088167</v>
      </c>
      <c r="CQ40" s="57">
        <f t="shared" si="101"/>
        <v>-29785.52542088167</v>
      </c>
      <c r="CR40" s="57">
        <f t="shared" si="101"/>
        <v>-29785.52542088167</v>
      </c>
      <c r="CS40" s="57">
        <f t="shared" si="101"/>
        <v>-29785.52542088167</v>
      </c>
      <c r="CT40" s="57">
        <f t="shared" si="101"/>
        <v>-29785.52542088167</v>
      </c>
      <c r="CU40" s="57">
        <f t="shared" si="101"/>
        <v>-29785.52542088167</v>
      </c>
      <c r="CV40" s="57">
        <f t="shared" si="101"/>
        <v>-29785.52542088167</v>
      </c>
      <c r="CW40" s="57">
        <f t="shared" si="101"/>
        <v>-29785.52542088167</v>
      </c>
      <c r="CX40" s="57">
        <f t="shared" si="101"/>
        <v>-29785.52542088167</v>
      </c>
      <c r="CY40" s="57">
        <f t="shared" si="101"/>
        <v>-29785.52542088167</v>
      </c>
      <c r="CZ40" s="66" t="s">
        <v>95</v>
      </c>
      <c r="DA40" s="32">
        <v>5.0999999999999996</v>
      </c>
      <c r="DB40" s="55" t="s">
        <v>96</v>
      </c>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row>
    <row r="41" spans="1:193" s="63" customFormat="1" ht="30.75" customHeight="1" x14ac:dyDescent="0.25">
      <c r="A41" s="204" t="s">
        <v>97</v>
      </c>
      <c r="B41" s="205"/>
      <c r="C41" s="205"/>
      <c r="D41" s="205"/>
      <c r="E41" s="205"/>
      <c r="F41" s="205"/>
      <c r="G41" s="205"/>
      <c r="H41" s="205"/>
      <c r="I41" s="205"/>
      <c r="J41" s="205"/>
      <c r="K41" s="205"/>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60"/>
      <c r="DB41" s="61"/>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row>
    <row r="42" spans="1:193" s="63" customFormat="1" ht="34.5" customHeight="1" x14ac:dyDescent="0.25">
      <c r="A42" s="38" t="s">
        <v>98</v>
      </c>
      <c r="B42" s="64"/>
      <c r="C42" s="57">
        <f>C19+C40</f>
        <v>294484</v>
      </c>
      <c r="D42" s="57">
        <f t="shared" ref="D42:AI42" si="102">IF(D16&gt;C16,(D19+D40-C59),0)</f>
        <v>311813</v>
      </c>
      <c r="E42" s="57">
        <f>IF(E16&gt;D16,(E19+E40-D59),0)</f>
        <v>224405.51186867751</v>
      </c>
      <c r="F42" s="57">
        <f t="shared" si="102"/>
        <v>199407.15728955917</v>
      </c>
      <c r="G42" s="57">
        <f t="shared" si="102"/>
        <v>0</v>
      </c>
      <c r="H42" s="57">
        <f t="shared" si="102"/>
        <v>0</v>
      </c>
      <c r="I42" s="57">
        <f t="shared" si="102"/>
        <v>0</v>
      </c>
      <c r="J42" s="57">
        <f t="shared" si="102"/>
        <v>0</v>
      </c>
      <c r="K42" s="57">
        <f t="shared" si="102"/>
        <v>0</v>
      </c>
      <c r="L42" s="57">
        <f t="shared" si="102"/>
        <v>0</v>
      </c>
      <c r="M42" s="57">
        <f t="shared" si="102"/>
        <v>0</v>
      </c>
      <c r="N42" s="57">
        <f t="shared" si="102"/>
        <v>0</v>
      </c>
      <c r="O42" s="57">
        <f t="shared" si="102"/>
        <v>0</v>
      </c>
      <c r="P42" s="57">
        <f t="shared" si="102"/>
        <v>0</v>
      </c>
      <c r="Q42" s="57">
        <f t="shared" si="102"/>
        <v>0</v>
      </c>
      <c r="R42" s="57">
        <f t="shared" si="102"/>
        <v>0</v>
      </c>
      <c r="S42" s="57">
        <f t="shared" si="102"/>
        <v>0</v>
      </c>
      <c r="T42" s="57">
        <f t="shared" si="102"/>
        <v>0</v>
      </c>
      <c r="U42" s="57">
        <f t="shared" si="102"/>
        <v>0</v>
      </c>
      <c r="V42" s="57">
        <f t="shared" si="102"/>
        <v>0</v>
      </c>
      <c r="W42" s="57">
        <f t="shared" si="102"/>
        <v>0</v>
      </c>
      <c r="X42" s="57">
        <f t="shared" si="102"/>
        <v>0</v>
      </c>
      <c r="Y42" s="57">
        <f t="shared" si="102"/>
        <v>0</v>
      </c>
      <c r="Z42" s="57">
        <f t="shared" si="102"/>
        <v>0</v>
      </c>
      <c r="AA42" s="57">
        <f t="shared" si="102"/>
        <v>0</v>
      </c>
      <c r="AB42" s="57">
        <f t="shared" si="102"/>
        <v>0</v>
      </c>
      <c r="AC42" s="57">
        <f t="shared" si="102"/>
        <v>0</v>
      </c>
      <c r="AD42" s="57">
        <f t="shared" si="102"/>
        <v>0</v>
      </c>
      <c r="AE42" s="57">
        <f t="shared" si="102"/>
        <v>0</v>
      </c>
      <c r="AF42" s="57">
        <f t="shared" si="102"/>
        <v>0</v>
      </c>
      <c r="AG42" s="57">
        <f t="shared" si="102"/>
        <v>0</v>
      </c>
      <c r="AH42" s="57">
        <f t="shared" si="102"/>
        <v>0</v>
      </c>
      <c r="AI42" s="57">
        <f t="shared" si="102"/>
        <v>0</v>
      </c>
      <c r="AJ42" s="57">
        <f t="shared" ref="AJ42:BO42" si="103">IF(AJ16&gt;AI16,(AJ19+AJ40-AI59),0)</f>
        <v>0</v>
      </c>
      <c r="AK42" s="57">
        <f t="shared" si="103"/>
        <v>0</v>
      </c>
      <c r="AL42" s="57">
        <f t="shared" si="103"/>
        <v>0</v>
      </c>
      <c r="AM42" s="57">
        <f t="shared" si="103"/>
        <v>0</v>
      </c>
      <c r="AN42" s="57">
        <f t="shared" si="103"/>
        <v>0</v>
      </c>
      <c r="AO42" s="57">
        <f t="shared" si="103"/>
        <v>0</v>
      </c>
      <c r="AP42" s="57">
        <f t="shared" si="103"/>
        <v>0</v>
      </c>
      <c r="AQ42" s="57">
        <f t="shared" si="103"/>
        <v>0</v>
      </c>
      <c r="AR42" s="57">
        <f t="shared" si="103"/>
        <v>0</v>
      </c>
      <c r="AS42" s="57">
        <f t="shared" si="103"/>
        <v>0</v>
      </c>
      <c r="AT42" s="57">
        <f t="shared" si="103"/>
        <v>0</v>
      </c>
      <c r="AU42" s="57">
        <f t="shared" si="103"/>
        <v>0</v>
      </c>
      <c r="AV42" s="57">
        <f t="shared" si="103"/>
        <v>0</v>
      </c>
      <c r="AW42" s="57">
        <f t="shared" si="103"/>
        <v>0</v>
      </c>
      <c r="AX42" s="57">
        <f t="shared" si="103"/>
        <v>0</v>
      </c>
      <c r="AY42" s="57">
        <f t="shared" si="103"/>
        <v>0</v>
      </c>
      <c r="AZ42" s="57">
        <f t="shared" si="103"/>
        <v>0</v>
      </c>
      <c r="BA42" s="57">
        <f t="shared" si="103"/>
        <v>0</v>
      </c>
      <c r="BB42" s="57">
        <f t="shared" si="103"/>
        <v>0</v>
      </c>
      <c r="BC42" s="57">
        <f t="shared" si="103"/>
        <v>0</v>
      </c>
      <c r="BD42" s="57">
        <f t="shared" si="103"/>
        <v>0</v>
      </c>
      <c r="BE42" s="57">
        <f t="shared" si="103"/>
        <v>0</v>
      </c>
      <c r="BF42" s="57">
        <f t="shared" si="103"/>
        <v>0</v>
      </c>
      <c r="BG42" s="57">
        <f t="shared" si="103"/>
        <v>0</v>
      </c>
      <c r="BH42" s="57">
        <f t="shared" si="103"/>
        <v>0</v>
      </c>
      <c r="BI42" s="57">
        <f t="shared" si="103"/>
        <v>0</v>
      </c>
      <c r="BJ42" s="57">
        <f t="shared" si="103"/>
        <v>0</v>
      </c>
      <c r="BK42" s="57">
        <f t="shared" si="103"/>
        <v>0</v>
      </c>
      <c r="BL42" s="57">
        <f t="shared" si="103"/>
        <v>0</v>
      </c>
      <c r="BM42" s="57">
        <f t="shared" si="103"/>
        <v>0</v>
      </c>
      <c r="BN42" s="57">
        <f t="shared" si="103"/>
        <v>0</v>
      </c>
      <c r="BO42" s="57">
        <f t="shared" si="103"/>
        <v>0</v>
      </c>
      <c r="BP42" s="57">
        <f t="shared" ref="BP42:CY42" si="104">IF(BP16&gt;BO16,(BP19+BP40-BO59),0)</f>
        <v>0</v>
      </c>
      <c r="BQ42" s="57">
        <f t="shared" si="104"/>
        <v>0</v>
      </c>
      <c r="BR42" s="57">
        <f t="shared" si="104"/>
        <v>0</v>
      </c>
      <c r="BS42" s="57">
        <f t="shared" si="104"/>
        <v>0</v>
      </c>
      <c r="BT42" s="57">
        <f t="shared" si="104"/>
        <v>0</v>
      </c>
      <c r="BU42" s="57">
        <f t="shared" si="104"/>
        <v>0</v>
      </c>
      <c r="BV42" s="57">
        <f t="shared" si="104"/>
        <v>0</v>
      </c>
      <c r="BW42" s="57">
        <f t="shared" si="104"/>
        <v>0</v>
      </c>
      <c r="BX42" s="57">
        <f t="shared" si="104"/>
        <v>0</v>
      </c>
      <c r="BY42" s="57">
        <f t="shared" si="104"/>
        <v>0</v>
      </c>
      <c r="BZ42" s="57">
        <f t="shared" si="104"/>
        <v>0</v>
      </c>
      <c r="CA42" s="57">
        <f t="shared" si="104"/>
        <v>0</v>
      </c>
      <c r="CB42" s="57">
        <f t="shared" si="104"/>
        <v>0</v>
      </c>
      <c r="CC42" s="57">
        <f t="shared" si="104"/>
        <v>0</v>
      </c>
      <c r="CD42" s="57">
        <f t="shared" si="104"/>
        <v>0</v>
      </c>
      <c r="CE42" s="57">
        <f t="shared" si="104"/>
        <v>0</v>
      </c>
      <c r="CF42" s="57">
        <f t="shared" si="104"/>
        <v>0</v>
      </c>
      <c r="CG42" s="57">
        <f t="shared" si="104"/>
        <v>0</v>
      </c>
      <c r="CH42" s="57">
        <f t="shared" si="104"/>
        <v>0</v>
      </c>
      <c r="CI42" s="57">
        <f t="shared" si="104"/>
        <v>0</v>
      </c>
      <c r="CJ42" s="57">
        <f t="shared" si="104"/>
        <v>0</v>
      </c>
      <c r="CK42" s="57">
        <f t="shared" si="104"/>
        <v>0</v>
      </c>
      <c r="CL42" s="57">
        <f t="shared" si="104"/>
        <v>0</v>
      </c>
      <c r="CM42" s="57">
        <f t="shared" si="104"/>
        <v>0</v>
      </c>
      <c r="CN42" s="57">
        <f t="shared" si="104"/>
        <v>0</v>
      </c>
      <c r="CO42" s="57">
        <f t="shared" si="104"/>
        <v>0</v>
      </c>
      <c r="CP42" s="57">
        <f t="shared" si="104"/>
        <v>0</v>
      </c>
      <c r="CQ42" s="57">
        <f t="shared" si="104"/>
        <v>0</v>
      </c>
      <c r="CR42" s="57">
        <f t="shared" si="104"/>
        <v>0</v>
      </c>
      <c r="CS42" s="57">
        <f t="shared" si="104"/>
        <v>0</v>
      </c>
      <c r="CT42" s="57">
        <f t="shared" si="104"/>
        <v>0</v>
      </c>
      <c r="CU42" s="57">
        <f t="shared" si="104"/>
        <v>0</v>
      </c>
      <c r="CV42" s="57">
        <f t="shared" si="104"/>
        <v>0</v>
      </c>
      <c r="CW42" s="57">
        <f t="shared" si="104"/>
        <v>0</v>
      </c>
      <c r="CX42" s="57">
        <f t="shared" si="104"/>
        <v>0</v>
      </c>
      <c r="CY42" s="57">
        <f t="shared" si="104"/>
        <v>0</v>
      </c>
      <c r="CZ42" s="66" t="s">
        <v>99</v>
      </c>
      <c r="DA42" s="65"/>
      <c r="DB42" s="65"/>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row>
    <row r="43" spans="1:193" s="5" customFormat="1" ht="49.5" customHeight="1" x14ac:dyDescent="0.2">
      <c r="A43" s="38" t="s">
        <v>100</v>
      </c>
      <c r="B43" s="67"/>
      <c r="C43" s="43">
        <f>IF(ISBLANK(C13),"",-(IF(SUM($C$42:C42)&gt;0,(IF(C42&lt;=0,(C13-B13),0)),0)))</f>
        <v>0</v>
      </c>
      <c r="D43" s="43">
        <f>IF(ISBLANK(D13),"",-(IF(SUM($C$42:D42)&gt;0,(IF(D42&lt;=0,(D13-C13),0)),0)))</f>
        <v>0</v>
      </c>
      <c r="E43" s="43">
        <f>IF(ISBLANK(E13),"",-(IF(SUM($C$42:E42)&gt;0,(IF(E42&lt;=0,(E13-D13),0)),0)))</f>
        <v>0</v>
      </c>
      <c r="F43" s="43">
        <f>IF(ISBLANK(F13),"",-(IF(SUM($C$42:F42)&gt;0,(IF(F42&lt;=0,(F13-E13),0)),0)))</f>
        <v>0</v>
      </c>
      <c r="G43" s="43" t="str">
        <f>IF(ISBLANK(G13),"",-(IF(SUM($C$42:G42)&gt;0,(IF(G42&lt;=0,(G13-F13),0)),0)))</f>
        <v/>
      </c>
      <c r="H43" s="43" t="str">
        <f>IF(ISBLANK(H13),"",-(IF(SUM($C$42:H42)&gt;0,(IF(H42&lt;=0,(H13-G13),0)),0)))</f>
        <v/>
      </c>
      <c r="I43" s="43" t="str">
        <f>IF(ISBLANK(I13),"",-(IF(SUM($C$42:I42)&gt;0,(IF(I42&lt;=0,(I13-H13),0)),0)))</f>
        <v/>
      </c>
      <c r="J43" s="43" t="str">
        <f>IF(ISBLANK(J13),"",-(IF(SUM($C$42:J42)&gt;0,(IF(J42&lt;=0,(J13-I13),0)),0)))</f>
        <v/>
      </c>
      <c r="K43" s="43" t="str">
        <f>IF(ISBLANK(K13),"",-(IF(SUM($C$42:K42)&gt;0,(IF(K42&lt;=0,(K13-J13),0)),0)))</f>
        <v/>
      </c>
      <c r="L43" s="43" t="str">
        <f>IF(ISBLANK(L13),"",-(IF(SUM($C$42:L42)&gt;0,(IF(L42&lt;=0,(L13-K13),0)),0)))</f>
        <v/>
      </c>
      <c r="M43" s="43" t="str">
        <f>IF(ISBLANK(M13),"",-(IF(SUM($C$42:M42)&gt;0,(IF(M42&lt;=0,(M13-L13),0)),0)))</f>
        <v/>
      </c>
      <c r="N43" s="43" t="str">
        <f>IF(ISBLANK(N13),"",-(IF(SUM($C$42:N42)&gt;0,(IF(N42&lt;=0,(N13-M13),0)),0)))</f>
        <v/>
      </c>
      <c r="O43" s="43" t="str">
        <f>IF(ISBLANK(O13),"",-(IF(SUM($C$42:O42)&gt;0,(IF(O42&lt;=0,(O13-N13),0)),0)))</f>
        <v/>
      </c>
      <c r="P43" s="43" t="str">
        <f>IF(ISBLANK(P13),"",-(IF(SUM($C$42:P42)&gt;0,(IF(P42&lt;=0,(P13-O13),0)),0)))</f>
        <v/>
      </c>
      <c r="Q43" s="43" t="str">
        <f>IF(ISBLANK(Q13),"",-(IF(SUM($C$42:Q42)&gt;0,(IF(Q42&lt;=0,(Q13-P13),0)),0)))</f>
        <v/>
      </c>
      <c r="R43" s="43" t="str">
        <f>IF(ISBLANK(R13),"",-(IF(SUM($C$42:R42)&gt;0,(IF(R42&lt;=0,(R13-Q13),0)),0)))</f>
        <v/>
      </c>
      <c r="S43" s="43" t="str">
        <f>IF(ISBLANK(S13),"",-(IF(SUM($C$42:S42)&gt;0,(IF(S42&lt;=0,(S13-R13),0)),0)))</f>
        <v/>
      </c>
      <c r="T43" s="43" t="str">
        <f>IF(ISBLANK(T13),"",-(IF(SUM($C$42:T42)&gt;0,(IF(T42&lt;=0,(T13-S13),0)),0)))</f>
        <v/>
      </c>
      <c r="U43" s="43" t="str">
        <f>IF(ISBLANK(U13),"",-(IF(SUM($C$42:U42)&gt;0,(IF(U42&lt;=0,(U13-T13),0)),0)))</f>
        <v/>
      </c>
      <c r="V43" s="43" t="str">
        <f>IF(ISBLANK(V13),"",-(IF(SUM($C$42:V42)&gt;0,(IF(V42&lt;=0,(V13-U13),0)),0)))</f>
        <v/>
      </c>
      <c r="W43" s="43" t="str">
        <f>IF(ISBLANK(W13),"",-(IF(SUM($C$42:W42)&gt;0,(IF(W42&lt;=0,(W13-V13),0)),0)))</f>
        <v/>
      </c>
      <c r="X43" s="43" t="str">
        <f>IF(ISBLANK(X13),"",-(IF(SUM($C$42:X42)&gt;0,(IF(X42&lt;=0,(X13-W13),0)),0)))</f>
        <v/>
      </c>
      <c r="Y43" s="43" t="str">
        <f>IF(ISBLANK(Y13),"",-(IF(SUM($C$42:Y42)&gt;0,(IF(Y42&lt;=0,(Y13-X13),0)),0)))</f>
        <v/>
      </c>
      <c r="Z43" s="43" t="str">
        <f>IF(ISBLANK(Z13),"",-(IF(SUM($C$42:Z42)&gt;0,(IF(Z42&lt;=0,(Z13-Y13),0)),0)))</f>
        <v/>
      </c>
      <c r="AA43" s="43" t="str">
        <f>IF(ISBLANK(AA13),"",-(IF(SUM($C$42:AA42)&gt;0,(IF(AA42&lt;=0,(AA13-Z13),0)),0)))</f>
        <v/>
      </c>
      <c r="AB43" s="43" t="str">
        <f>IF(ISBLANK(AB13),"",-(IF(SUM($C$42:AB42)&gt;0,(IF(AB42&lt;=0,(AB13-AA13),0)),0)))</f>
        <v/>
      </c>
      <c r="AC43" s="43" t="str">
        <f>IF(ISBLANK(AC13),"",-(IF(SUM($C$42:AC42)&gt;0,(IF(AC42&lt;=0,(AC13-AB13),0)),0)))</f>
        <v/>
      </c>
      <c r="AD43" s="43" t="str">
        <f>IF(ISBLANK(AD13),"",-(IF(SUM($C$42:AD42)&gt;0,(IF(AD42&lt;=0,(AD13-AC13),0)),0)))</f>
        <v/>
      </c>
      <c r="AE43" s="43" t="str">
        <f>IF(ISBLANK(AE13),"",-(IF(SUM($C$42:AE42)&gt;0,(IF(AE42&lt;=0,(AE13-AD13),0)),0)))</f>
        <v/>
      </c>
      <c r="AF43" s="43" t="str">
        <f>IF(ISBLANK(AF13),"",-(IF(SUM($C$42:AF42)&gt;0,(IF(AF42&lt;=0,(AF13-AE13),0)),0)))</f>
        <v/>
      </c>
      <c r="AG43" s="43" t="str">
        <f>IF(ISBLANK(AG13),"",-(IF(SUM($C$42:AG42)&gt;0,(IF(AG42&lt;=0,(AG13-AF13),0)),0)))</f>
        <v/>
      </c>
      <c r="AH43" s="43" t="str">
        <f>IF(ISBLANK(AH13),"",-(IF(SUM($C$42:AH42)&gt;0,(IF(AH42&lt;=0,(AH13-AG13),0)),0)))</f>
        <v/>
      </c>
      <c r="AI43" s="43" t="str">
        <f>IF(ISBLANK(AI13),"",-(IF(SUM($C$42:AI42)&gt;0,(IF(AI42&lt;=0,(AI13-AH13),0)),0)))</f>
        <v/>
      </c>
      <c r="AJ43" s="43" t="str">
        <f>IF(ISBLANK(AJ13),"",-(IF(SUM($C$42:AJ42)&gt;0,(IF(AJ42&lt;=0,(AJ13-AI13),0)),0)))</f>
        <v/>
      </c>
      <c r="AK43" s="43" t="str">
        <f>IF(ISBLANK(AK13),"",-(IF(SUM($C$42:AK42)&gt;0,(IF(AK42&lt;=0,(AK13-AJ13),0)),0)))</f>
        <v/>
      </c>
      <c r="AL43" s="43" t="str">
        <f>IF(ISBLANK(AL13),"",-(IF(SUM($C$42:AL42)&gt;0,(IF(AL42&lt;=0,(AL13-AK13),0)),0)))</f>
        <v/>
      </c>
      <c r="AM43" s="43" t="str">
        <f>IF(ISBLANK(AM13),"",-(IF(SUM($C$42:AM42)&gt;0,(IF(AM42&lt;=0,(AM13-AL13),0)),0)))</f>
        <v/>
      </c>
      <c r="AN43" s="43" t="str">
        <f>IF(ISBLANK(AN13),"",-(IF(SUM($C$42:AN42)&gt;0,(IF(AN42&lt;=0,(AN13-AM13),0)),0)))</f>
        <v/>
      </c>
      <c r="AO43" s="43" t="str">
        <f>IF(ISBLANK(AO13),"",-(IF(SUM($C$42:AO42)&gt;0,(IF(AO42&lt;=0,(AO13-AN13),0)),0)))</f>
        <v/>
      </c>
      <c r="AP43" s="43" t="str">
        <f>IF(ISBLANK(AP13),"",-(IF(SUM($C$42:AP42)&gt;0,(IF(AP42&lt;=0,(AP13-AO13),0)),0)))</f>
        <v/>
      </c>
      <c r="AQ43" s="43" t="str">
        <f>IF(ISBLANK(AQ13),"",-(IF(SUM($C$42:AQ42)&gt;0,(IF(AQ42&lt;=0,(AQ13-AP13),0)),0)))</f>
        <v/>
      </c>
      <c r="AR43" s="43" t="str">
        <f>IF(ISBLANK(AR13),"",-(IF(SUM($C$42:AR42)&gt;0,(IF(AR42&lt;=0,(AR13-AQ13),0)),0)))</f>
        <v/>
      </c>
      <c r="AS43" s="43" t="str">
        <f>IF(ISBLANK(AS13),"",-(IF(SUM($C$42:AS42)&gt;0,(IF(AS42&lt;=0,(AS13-AR13),0)),0)))</f>
        <v/>
      </c>
      <c r="AT43" s="43" t="str">
        <f>IF(ISBLANK(AT13),"",-(IF(SUM($C$42:AT42)&gt;0,(IF(AT42&lt;=0,(AT13-AS13),0)),0)))</f>
        <v/>
      </c>
      <c r="AU43" s="43" t="str">
        <f>IF(ISBLANK(AU13),"",-(IF(SUM($C$42:AU42)&gt;0,(IF(AU42&lt;=0,(AU13-AT13),0)),0)))</f>
        <v/>
      </c>
      <c r="AV43" s="43" t="str">
        <f>IF(ISBLANK(AV13),"",-(IF(SUM($C$42:AV42)&gt;0,(IF(AV42&lt;=0,(AV13-AU13),0)),0)))</f>
        <v/>
      </c>
      <c r="AW43" s="43" t="str">
        <f>IF(ISBLANK(AW13),"",-(IF(SUM($C$42:AW42)&gt;0,(IF(AW42&lt;=0,(AW13-AV13),0)),0)))</f>
        <v/>
      </c>
      <c r="AX43" s="43" t="str">
        <f>IF(ISBLANK(AX13),"",-(IF(SUM($C$42:AX42)&gt;0,(IF(AX42&lt;=0,(AX13-AW13),0)),0)))</f>
        <v/>
      </c>
      <c r="AY43" s="43" t="str">
        <f>IF(ISBLANK(AY13),"",-(IF(SUM($C$42:AY42)&gt;0,(IF(AY42&lt;=0,(AY13-AX13),0)),0)))</f>
        <v/>
      </c>
      <c r="AZ43" s="43" t="str">
        <f>IF(ISBLANK(AZ13),"",-(IF(SUM($C$42:AZ42)&gt;0,(IF(AZ42&lt;=0,(AZ13-AY13),0)),0)))</f>
        <v/>
      </c>
      <c r="BA43" s="43" t="str">
        <f>IF(ISBLANK(BA13),"",-(IF(SUM($C$42:BA42)&gt;0,(IF(BA42&lt;=0,(BA13-AZ13),0)),0)))</f>
        <v/>
      </c>
      <c r="BB43" s="43" t="str">
        <f>IF(ISBLANK(BB13),"",-(IF(SUM($C$42:BB42)&gt;0,(IF(BB42&lt;=0,(BB13-BA13),0)),0)))</f>
        <v/>
      </c>
      <c r="BC43" s="43" t="str">
        <f>IF(ISBLANK(BC13),"",-(IF(SUM($C$42:BC42)&gt;0,(IF(BC42&lt;=0,(BC13-BB13),0)),0)))</f>
        <v/>
      </c>
      <c r="BD43" s="43" t="str">
        <f>IF(ISBLANK(BD13),"",-(IF(SUM($C$42:BD42)&gt;0,(IF(BD42&lt;=0,(BD13-BC13),0)),0)))</f>
        <v/>
      </c>
      <c r="BE43" s="43" t="str">
        <f>IF(ISBLANK(BE13),"",-(IF(SUM($C$42:BE42)&gt;0,(IF(BE42&lt;=0,(BE13-BD13),0)),0)))</f>
        <v/>
      </c>
      <c r="BF43" s="43" t="str">
        <f>IF(ISBLANK(BF13),"",-(IF(SUM($C$42:BF42)&gt;0,(IF(BF42&lt;=0,(BF13-BE13),0)),0)))</f>
        <v/>
      </c>
      <c r="BG43" s="43" t="str">
        <f>IF(ISBLANK(BG13),"",-(IF(SUM($C$42:BG42)&gt;0,(IF(BG42&lt;=0,(BG13-BF13),0)),0)))</f>
        <v/>
      </c>
      <c r="BH43" s="43" t="str">
        <f>IF(ISBLANK(BH13),"",-(IF(SUM($C$42:BH42)&gt;0,(IF(BH42&lt;=0,(BH13-BG13),0)),0)))</f>
        <v/>
      </c>
      <c r="BI43" s="43" t="str">
        <f>IF(ISBLANK(BI13),"",-(IF(SUM($C$42:BI42)&gt;0,(IF(BI42&lt;=0,(BI13-BH13),0)),0)))</f>
        <v/>
      </c>
      <c r="BJ43" s="43" t="str">
        <f>IF(ISBLANK(BJ13),"",-(IF(SUM($C$42:BJ42)&gt;0,(IF(BJ42&lt;=0,(BJ13-BI13),0)),0)))</f>
        <v/>
      </c>
      <c r="BK43" s="43" t="str">
        <f>IF(ISBLANK(BK13),"",-(IF(SUM($C$42:BK42)&gt;0,(IF(BK42&lt;=0,(BK13-BJ13),0)),0)))</f>
        <v/>
      </c>
      <c r="BL43" s="43" t="str">
        <f>IF(ISBLANK(BL13),"",-(IF(SUM($C$42:BL42)&gt;0,(IF(BL42&lt;=0,(BL13-BK13),0)),0)))</f>
        <v/>
      </c>
      <c r="BM43" s="43" t="str">
        <f>IF(ISBLANK(BM13),"",-(IF(SUM($C$42:BM42)&gt;0,(IF(BM42&lt;=0,(BM13-BL13),0)),0)))</f>
        <v/>
      </c>
      <c r="BN43" s="43" t="str">
        <f>IF(ISBLANK(BN13),"",-(IF(SUM($C$42:BN42)&gt;0,(IF(BN42&lt;=0,(BN13-BM13),0)),0)))</f>
        <v/>
      </c>
      <c r="BO43" s="43" t="str">
        <f>IF(ISBLANK(BO13),"",-(IF(SUM($C$42:BO42)&gt;0,(IF(BO42&lt;=0,(BO13-BN13),0)),0)))</f>
        <v/>
      </c>
      <c r="BP43" s="43" t="str">
        <f>IF(ISBLANK(BP13),"",-(IF(SUM($C$42:BP42)&gt;0,(IF(BP42&lt;=0,(BP13-BO13),0)),0)))</f>
        <v/>
      </c>
      <c r="BQ43" s="43" t="str">
        <f>IF(ISBLANK(BQ13),"",-(IF(SUM($C$42:BQ42)&gt;0,(IF(BQ42&lt;=0,(BQ13-BP13),0)),0)))</f>
        <v/>
      </c>
      <c r="BR43" s="43" t="str">
        <f>IF(ISBLANK(BR13),"",-(IF(SUM($C$42:BR42)&gt;0,(IF(BR42&lt;=0,(BR13-BQ13),0)),0)))</f>
        <v/>
      </c>
      <c r="BS43" s="43" t="str">
        <f>IF(ISBLANK(BS13),"",-(IF(SUM($C$42:BS42)&gt;0,(IF(BS42&lt;=0,(BS13-BR13),0)),0)))</f>
        <v/>
      </c>
      <c r="BT43" s="43" t="str">
        <f>IF(ISBLANK(BT13),"",-(IF(SUM($C$42:BT42)&gt;0,(IF(BT42&lt;=0,(BT13-BS13),0)),0)))</f>
        <v/>
      </c>
      <c r="BU43" s="43" t="str">
        <f>IF(ISBLANK(BU13),"",-(IF(SUM($C$42:BU42)&gt;0,(IF(BU42&lt;=0,(BU13-BT13),0)),0)))</f>
        <v/>
      </c>
      <c r="BV43" s="43" t="str">
        <f>IF(ISBLANK(BV13),"",-(IF(SUM($C$42:BV42)&gt;0,(IF(BV42&lt;=0,(BV13-BU13),0)),0)))</f>
        <v/>
      </c>
      <c r="BW43" s="43" t="str">
        <f>IF(ISBLANK(BW13),"",-(IF(SUM($C$42:BW42)&gt;0,(IF(BW42&lt;=0,(BW13-BV13),0)),0)))</f>
        <v/>
      </c>
      <c r="BX43" s="43" t="str">
        <f>IF(ISBLANK(BX13),"",-(IF(SUM($C$42:BX42)&gt;0,(IF(BX42&lt;=0,(BX13-BW13),0)),0)))</f>
        <v/>
      </c>
      <c r="BY43" s="43" t="str">
        <f>IF(ISBLANK(BY13),"",-(IF(SUM($C$42:BY42)&gt;0,(IF(BY42&lt;=0,(BY13-BX13),0)),0)))</f>
        <v/>
      </c>
      <c r="BZ43" s="43" t="str">
        <f>IF(ISBLANK(BZ13),"",-(IF(SUM($C$42:BZ42)&gt;0,(IF(BZ42&lt;=0,(BZ13-BY13),0)),0)))</f>
        <v/>
      </c>
      <c r="CA43" s="43" t="str">
        <f>IF(ISBLANK(CA13),"",-(IF(SUM($C$42:CA42)&gt;0,(IF(CA42&lt;=0,(CA13-BZ13),0)),0)))</f>
        <v/>
      </c>
      <c r="CB43" s="43" t="str">
        <f>IF(ISBLANK(CB13),"",-(IF(SUM($C$42:CB42)&gt;0,(IF(CB42&lt;=0,(CB13-CA13),0)),0)))</f>
        <v/>
      </c>
      <c r="CC43" s="43" t="str">
        <f>IF(ISBLANK(CC13),"",-(IF(SUM($C$42:CC42)&gt;0,(IF(CC42&lt;=0,(CC13-CB13),0)),0)))</f>
        <v/>
      </c>
      <c r="CD43" s="43" t="str">
        <f>IF(ISBLANK(CD13),"",-(IF(SUM($C$42:CD42)&gt;0,(IF(CD42&lt;=0,(CD13-CC13),0)),0)))</f>
        <v/>
      </c>
      <c r="CE43" s="43" t="str">
        <f>IF(ISBLANK(CE13),"",-(IF(SUM($C$42:CE42)&gt;0,(IF(CE42&lt;=0,(CE13-CD13),0)),0)))</f>
        <v/>
      </c>
      <c r="CF43" s="43" t="str">
        <f>IF(ISBLANK(CF13),"",-(IF(SUM($C$42:CF42)&gt;0,(IF(CF42&lt;=0,(CF13-CE13),0)),0)))</f>
        <v/>
      </c>
      <c r="CG43" s="43" t="str">
        <f>IF(ISBLANK(CG13),"",-(IF(SUM($C$42:CG42)&gt;0,(IF(CG42&lt;=0,(CG13-CF13),0)),0)))</f>
        <v/>
      </c>
      <c r="CH43" s="43" t="str">
        <f>IF(ISBLANK(CH13),"",-(IF(SUM($C$42:CH42)&gt;0,(IF(CH42&lt;=0,(CH13-CG13),0)),0)))</f>
        <v/>
      </c>
      <c r="CI43" s="43" t="str">
        <f>IF(ISBLANK(CI13),"",-(IF(SUM($C$42:CI42)&gt;0,(IF(CI42&lt;=0,(CI13-CH13),0)),0)))</f>
        <v/>
      </c>
      <c r="CJ43" s="43" t="str">
        <f>IF(ISBLANK(CJ13),"",-(IF(SUM($C$42:CJ42)&gt;0,(IF(CJ42&lt;=0,(CJ13-CI13),0)),0)))</f>
        <v/>
      </c>
      <c r="CK43" s="43" t="str">
        <f>IF(ISBLANK(CK13),"",-(IF(SUM($C$42:CK42)&gt;0,(IF(CK42&lt;=0,(CK13-CJ13),0)),0)))</f>
        <v/>
      </c>
      <c r="CL43" s="43" t="str">
        <f>IF(ISBLANK(CL13),"",-(IF(SUM($C$42:CL42)&gt;0,(IF(CL42&lt;=0,(CL13-CK13),0)),0)))</f>
        <v/>
      </c>
      <c r="CM43" s="43" t="str">
        <f>IF(ISBLANK(CM13),"",-(IF(SUM($C$42:CM42)&gt;0,(IF(CM42&lt;=0,(CM13-CL13),0)),0)))</f>
        <v/>
      </c>
      <c r="CN43" s="43" t="str">
        <f>IF(ISBLANK(CN13),"",-(IF(SUM($C$42:CN42)&gt;0,(IF(CN42&lt;=0,(CN13-CM13),0)),0)))</f>
        <v/>
      </c>
      <c r="CO43" s="43" t="str">
        <f>IF(ISBLANK(CO13),"",-(IF(SUM($C$42:CO42)&gt;0,(IF(CO42&lt;=0,(CO13-CN13),0)),0)))</f>
        <v/>
      </c>
      <c r="CP43" s="43" t="str">
        <f>IF(ISBLANK(CP13),"",-(IF(SUM($C$42:CP42)&gt;0,(IF(CP42&lt;=0,(CP13-CO13),0)),0)))</f>
        <v/>
      </c>
      <c r="CQ43" s="43" t="str">
        <f>IF(ISBLANK(CQ13),"",-(IF(SUM($C$42:CQ42)&gt;0,(IF(CQ42&lt;=0,(CQ13-CP13),0)),0)))</f>
        <v/>
      </c>
      <c r="CR43" s="43" t="str">
        <f>IF(ISBLANK(CR13),"",-(IF(SUM($C$42:CR42)&gt;0,(IF(CR42&lt;=0,(CR13-CQ13),0)),0)))</f>
        <v/>
      </c>
      <c r="CS43" s="43" t="str">
        <f>IF(ISBLANK(CS13),"",-(IF(SUM($C$42:CS42)&gt;0,(IF(CS42&lt;=0,(CS13-CR13),0)),0)))</f>
        <v/>
      </c>
      <c r="CT43" s="43" t="str">
        <f>IF(ISBLANK(CT13),"",-(IF(SUM($C$42:CT42)&gt;0,(IF(CT42&lt;=0,(CT13-CS13),0)),0)))</f>
        <v/>
      </c>
      <c r="CU43" s="43" t="str">
        <f>IF(ISBLANK(CU13),"",-(IF(SUM($C$42:CU42)&gt;0,(IF(CU42&lt;=0,(CU13-CT13),0)),0)))</f>
        <v/>
      </c>
      <c r="CV43" s="43" t="str">
        <f>IF(ISBLANK(CV13),"",-(IF(SUM($C$42:CV42)&gt;0,(IF(CV42&lt;=0,(CV13-CU13),0)),0)))</f>
        <v/>
      </c>
      <c r="CW43" s="43" t="str">
        <f>IF(ISBLANK(CW13),"",-(IF(SUM($C$42:CW42)&gt;0,(IF(CW42&lt;=0,(CW13-CV13),0)),0)))</f>
        <v/>
      </c>
      <c r="CX43" s="43" t="str">
        <f>IF(ISBLANK(CX13),"",-(IF(SUM($C$42:CX42)&gt;0,(IF(CX42&lt;=0,(CX13-CW13),0)),0)))</f>
        <v/>
      </c>
      <c r="CY43" s="43"/>
      <c r="CZ43" s="50" t="s">
        <v>101</v>
      </c>
      <c r="DA43" s="27"/>
      <c r="DB43" s="24"/>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row>
    <row r="44" spans="1:193" s="63" customFormat="1" ht="33" customHeight="1" x14ac:dyDescent="0.25">
      <c r="A44" s="204" t="s">
        <v>102</v>
      </c>
      <c r="B44" s="205"/>
      <c r="C44" s="205"/>
      <c r="D44" s="205"/>
      <c r="E44" s="205"/>
      <c r="F44" s="205"/>
      <c r="G44" s="205"/>
      <c r="H44" s="205"/>
      <c r="I44" s="205"/>
      <c r="J44" s="205"/>
      <c r="K44" s="205"/>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71"/>
      <c r="DA44" s="60"/>
      <c r="DB44" s="61"/>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row>
    <row r="45" spans="1:193" s="5" customFormat="1" ht="28.5" customHeight="1" x14ac:dyDescent="0.35">
      <c r="A45" s="38" t="s">
        <v>103</v>
      </c>
      <c r="B45" s="42"/>
      <c r="C45" s="43">
        <f>MAX(C42,0)</f>
        <v>294484</v>
      </c>
      <c r="D45" s="43">
        <f>MAX(D42,0)</f>
        <v>311813</v>
      </c>
      <c r="E45" s="43">
        <f>MAX(E42,0)</f>
        <v>224405.51186867751</v>
      </c>
      <c r="F45" s="43">
        <f t="shared" ref="F45:AH45" si="105">MAX(F42,0)</f>
        <v>199407.15728955917</v>
      </c>
      <c r="G45" s="43">
        <f t="shared" si="105"/>
        <v>0</v>
      </c>
      <c r="H45" s="43">
        <f t="shared" si="105"/>
        <v>0</v>
      </c>
      <c r="I45" s="43">
        <f t="shared" si="105"/>
        <v>0</v>
      </c>
      <c r="J45" s="43">
        <f t="shared" si="105"/>
        <v>0</v>
      </c>
      <c r="K45" s="43">
        <f t="shared" si="105"/>
        <v>0</v>
      </c>
      <c r="L45" s="43">
        <f t="shared" si="105"/>
        <v>0</v>
      </c>
      <c r="M45" s="43">
        <f t="shared" si="105"/>
        <v>0</v>
      </c>
      <c r="N45" s="43">
        <f t="shared" si="105"/>
        <v>0</v>
      </c>
      <c r="O45" s="43">
        <f t="shared" si="105"/>
        <v>0</v>
      </c>
      <c r="P45" s="43">
        <f t="shared" si="105"/>
        <v>0</v>
      </c>
      <c r="Q45" s="43">
        <f t="shared" si="105"/>
        <v>0</v>
      </c>
      <c r="R45" s="43">
        <f t="shared" si="105"/>
        <v>0</v>
      </c>
      <c r="S45" s="43">
        <f t="shared" si="105"/>
        <v>0</v>
      </c>
      <c r="T45" s="43">
        <f t="shared" si="105"/>
        <v>0</v>
      </c>
      <c r="U45" s="43">
        <f t="shared" si="105"/>
        <v>0</v>
      </c>
      <c r="V45" s="43">
        <f t="shared" si="105"/>
        <v>0</v>
      </c>
      <c r="W45" s="43">
        <f t="shared" si="105"/>
        <v>0</v>
      </c>
      <c r="X45" s="43">
        <f t="shared" si="105"/>
        <v>0</v>
      </c>
      <c r="Y45" s="43">
        <f t="shared" si="105"/>
        <v>0</v>
      </c>
      <c r="Z45" s="43">
        <f t="shared" si="105"/>
        <v>0</v>
      </c>
      <c r="AA45" s="43">
        <f t="shared" si="105"/>
        <v>0</v>
      </c>
      <c r="AB45" s="43">
        <f t="shared" si="105"/>
        <v>0</v>
      </c>
      <c r="AC45" s="43">
        <f t="shared" si="105"/>
        <v>0</v>
      </c>
      <c r="AD45" s="43">
        <f t="shared" si="105"/>
        <v>0</v>
      </c>
      <c r="AE45" s="43">
        <f t="shared" si="105"/>
        <v>0</v>
      </c>
      <c r="AF45" s="43">
        <f t="shared" si="105"/>
        <v>0</v>
      </c>
      <c r="AG45" s="43">
        <f t="shared" si="105"/>
        <v>0</v>
      </c>
      <c r="AH45" s="43">
        <f t="shared" si="105"/>
        <v>0</v>
      </c>
      <c r="AI45" s="43">
        <f t="shared" ref="AI45:BN45" si="106">MAX(AI42,0)</f>
        <v>0</v>
      </c>
      <c r="AJ45" s="43">
        <f t="shared" si="106"/>
        <v>0</v>
      </c>
      <c r="AK45" s="43">
        <f t="shared" si="106"/>
        <v>0</v>
      </c>
      <c r="AL45" s="43">
        <f t="shared" si="106"/>
        <v>0</v>
      </c>
      <c r="AM45" s="43">
        <f t="shared" si="106"/>
        <v>0</v>
      </c>
      <c r="AN45" s="43">
        <f t="shared" si="106"/>
        <v>0</v>
      </c>
      <c r="AO45" s="43">
        <f t="shared" si="106"/>
        <v>0</v>
      </c>
      <c r="AP45" s="43">
        <f t="shared" si="106"/>
        <v>0</v>
      </c>
      <c r="AQ45" s="43">
        <f t="shared" si="106"/>
        <v>0</v>
      </c>
      <c r="AR45" s="43">
        <f t="shared" si="106"/>
        <v>0</v>
      </c>
      <c r="AS45" s="43">
        <f t="shared" si="106"/>
        <v>0</v>
      </c>
      <c r="AT45" s="43">
        <f t="shared" si="106"/>
        <v>0</v>
      </c>
      <c r="AU45" s="43">
        <f t="shared" si="106"/>
        <v>0</v>
      </c>
      <c r="AV45" s="43">
        <f t="shared" si="106"/>
        <v>0</v>
      </c>
      <c r="AW45" s="43">
        <f t="shared" si="106"/>
        <v>0</v>
      </c>
      <c r="AX45" s="43">
        <f t="shared" si="106"/>
        <v>0</v>
      </c>
      <c r="AY45" s="43">
        <f t="shared" si="106"/>
        <v>0</v>
      </c>
      <c r="AZ45" s="43">
        <f t="shared" si="106"/>
        <v>0</v>
      </c>
      <c r="BA45" s="43">
        <f t="shared" si="106"/>
        <v>0</v>
      </c>
      <c r="BB45" s="43">
        <f t="shared" si="106"/>
        <v>0</v>
      </c>
      <c r="BC45" s="43">
        <f t="shared" si="106"/>
        <v>0</v>
      </c>
      <c r="BD45" s="43">
        <f t="shared" si="106"/>
        <v>0</v>
      </c>
      <c r="BE45" s="43">
        <f t="shared" si="106"/>
        <v>0</v>
      </c>
      <c r="BF45" s="43">
        <f t="shared" si="106"/>
        <v>0</v>
      </c>
      <c r="BG45" s="43">
        <f t="shared" si="106"/>
        <v>0</v>
      </c>
      <c r="BH45" s="43">
        <f t="shared" si="106"/>
        <v>0</v>
      </c>
      <c r="BI45" s="43">
        <f t="shared" si="106"/>
        <v>0</v>
      </c>
      <c r="BJ45" s="43">
        <f t="shared" si="106"/>
        <v>0</v>
      </c>
      <c r="BK45" s="43">
        <f t="shared" si="106"/>
        <v>0</v>
      </c>
      <c r="BL45" s="43">
        <f t="shared" si="106"/>
        <v>0</v>
      </c>
      <c r="BM45" s="43">
        <f t="shared" si="106"/>
        <v>0</v>
      </c>
      <c r="BN45" s="43">
        <f t="shared" si="106"/>
        <v>0</v>
      </c>
      <c r="BO45" s="43">
        <f t="shared" ref="BO45:CX45" si="107">MAX(BO42,0)</f>
        <v>0</v>
      </c>
      <c r="BP45" s="43">
        <f t="shared" si="107"/>
        <v>0</v>
      </c>
      <c r="BQ45" s="43">
        <f t="shared" si="107"/>
        <v>0</v>
      </c>
      <c r="BR45" s="43">
        <f t="shared" si="107"/>
        <v>0</v>
      </c>
      <c r="BS45" s="43">
        <f t="shared" si="107"/>
        <v>0</v>
      </c>
      <c r="BT45" s="43">
        <f t="shared" si="107"/>
        <v>0</v>
      </c>
      <c r="BU45" s="43">
        <f t="shared" si="107"/>
        <v>0</v>
      </c>
      <c r="BV45" s="43">
        <f t="shared" si="107"/>
        <v>0</v>
      </c>
      <c r="BW45" s="43">
        <f t="shared" si="107"/>
        <v>0</v>
      </c>
      <c r="BX45" s="43">
        <f t="shared" si="107"/>
        <v>0</v>
      </c>
      <c r="BY45" s="43">
        <f t="shared" si="107"/>
        <v>0</v>
      </c>
      <c r="BZ45" s="43">
        <f t="shared" si="107"/>
        <v>0</v>
      </c>
      <c r="CA45" s="43">
        <f t="shared" si="107"/>
        <v>0</v>
      </c>
      <c r="CB45" s="43">
        <f t="shared" si="107"/>
        <v>0</v>
      </c>
      <c r="CC45" s="43">
        <f t="shared" si="107"/>
        <v>0</v>
      </c>
      <c r="CD45" s="43">
        <f t="shared" si="107"/>
        <v>0</v>
      </c>
      <c r="CE45" s="43">
        <f t="shared" si="107"/>
        <v>0</v>
      </c>
      <c r="CF45" s="43">
        <f t="shared" si="107"/>
        <v>0</v>
      </c>
      <c r="CG45" s="43">
        <f t="shared" si="107"/>
        <v>0</v>
      </c>
      <c r="CH45" s="43">
        <f t="shared" si="107"/>
        <v>0</v>
      </c>
      <c r="CI45" s="43">
        <f t="shared" si="107"/>
        <v>0</v>
      </c>
      <c r="CJ45" s="43">
        <f t="shared" si="107"/>
        <v>0</v>
      </c>
      <c r="CK45" s="43">
        <f t="shared" si="107"/>
        <v>0</v>
      </c>
      <c r="CL45" s="43">
        <f t="shared" si="107"/>
        <v>0</v>
      </c>
      <c r="CM45" s="43">
        <f t="shared" si="107"/>
        <v>0</v>
      </c>
      <c r="CN45" s="43">
        <f t="shared" si="107"/>
        <v>0</v>
      </c>
      <c r="CO45" s="43">
        <f t="shared" si="107"/>
        <v>0</v>
      </c>
      <c r="CP45" s="43">
        <f t="shared" si="107"/>
        <v>0</v>
      </c>
      <c r="CQ45" s="43">
        <f t="shared" si="107"/>
        <v>0</v>
      </c>
      <c r="CR45" s="43">
        <f t="shared" si="107"/>
        <v>0</v>
      </c>
      <c r="CS45" s="43">
        <f t="shared" si="107"/>
        <v>0</v>
      </c>
      <c r="CT45" s="43">
        <f t="shared" si="107"/>
        <v>0</v>
      </c>
      <c r="CU45" s="43">
        <f t="shared" si="107"/>
        <v>0</v>
      </c>
      <c r="CV45" s="43">
        <f t="shared" si="107"/>
        <v>0</v>
      </c>
      <c r="CW45" s="43">
        <f t="shared" si="107"/>
        <v>0</v>
      </c>
      <c r="CX45" s="43">
        <f t="shared" si="107"/>
        <v>0</v>
      </c>
      <c r="CY45" s="44"/>
      <c r="CZ45" s="40" t="s">
        <v>104</v>
      </c>
      <c r="DA45" s="68">
        <v>5.5</v>
      </c>
      <c r="DB45" s="69" t="s">
        <v>105</v>
      </c>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row>
    <row r="46" spans="1:193" s="5" customFormat="1" ht="32.25" customHeight="1" x14ac:dyDescent="0.2">
      <c r="A46" s="38" t="s">
        <v>106</v>
      </c>
      <c r="B46" s="72"/>
      <c r="C46" s="72"/>
      <c r="D46" s="73">
        <f>SUM($C45:C45)-SUM($D43:D43)</f>
        <v>294484</v>
      </c>
      <c r="E46" s="73">
        <f>SUM($C45:D45)-SUM($D43:E43)</f>
        <v>606297</v>
      </c>
      <c r="F46" s="73">
        <f>SUM($C45:E45)-SUM($D43:F43)</f>
        <v>830702.51186867757</v>
      </c>
      <c r="G46" s="73">
        <f>SUM($C45:F45)-SUM($D43:G43)</f>
        <v>1030109.6691582367</v>
      </c>
      <c r="H46" s="73">
        <f>SUM($C45:G45)-SUM($D43:H43)</f>
        <v>1030109.6691582367</v>
      </c>
      <c r="I46" s="73">
        <f>SUM($C45:H45)-SUM($D43:I43)</f>
        <v>1030109.6691582367</v>
      </c>
      <c r="J46" s="73">
        <f>SUM($C45:I45)-SUM($D43:J43)</f>
        <v>1030109.6691582367</v>
      </c>
      <c r="K46" s="73">
        <f>SUM($C45:J45)-SUM($D43:K43)</f>
        <v>1030109.6691582367</v>
      </c>
      <c r="L46" s="73">
        <f>SUM($C45:K45)-SUM($D43:L43)</f>
        <v>1030109.6691582367</v>
      </c>
      <c r="M46" s="73">
        <f>SUM($C45:L45)-SUM($D43:M43)</f>
        <v>1030109.6691582367</v>
      </c>
      <c r="N46" s="73">
        <f>SUM($C45:M45)-SUM($D43:N43)</f>
        <v>1030109.6691582367</v>
      </c>
      <c r="O46" s="73">
        <f>SUM($C45:N45)-SUM($D43:O43)</f>
        <v>1030109.6691582367</v>
      </c>
      <c r="P46" s="73">
        <f>SUM($C45:O45)-SUM($D43:P43)</f>
        <v>1030109.6691582367</v>
      </c>
      <c r="Q46" s="73">
        <f>SUM($C45:P45)-SUM($D43:Q43)</f>
        <v>1030109.6691582367</v>
      </c>
      <c r="R46" s="73">
        <f>SUM($C45:Q45)-SUM($D43:R43)</f>
        <v>1030109.6691582367</v>
      </c>
      <c r="S46" s="73">
        <f>SUM($C45:R45)-SUM($D43:S43)</f>
        <v>1030109.6691582367</v>
      </c>
      <c r="T46" s="73">
        <f>SUM($C45:S45)-SUM($D43:T43)</f>
        <v>1030109.6691582367</v>
      </c>
      <c r="U46" s="73">
        <f>SUM($C45:T45)-SUM($D43:U43)</f>
        <v>1030109.6691582367</v>
      </c>
      <c r="V46" s="73">
        <f>SUM($C45:U45)-SUM($D43:V43)</f>
        <v>1030109.6691582367</v>
      </c>
      <c r="W46" s="73">
        <f>SUM($C45:V45)-SUM($D43:W43)</f>
        <v>1030109.6691582367</v>
      </c>
      <c r="X46" s="73">
        <f>SUM($C45:W45)-SUM($D43:X43)</f>
        <v>1030109.6691582367</v>
      </c>
      <c r="Y46" s="73">
        <f>SUM($C45:X45)-SUM($D43:Y43)</f>
        <v>1030109.6691582367</v>
      </c>
      <c r="Z46" s="73">
        <f>SUM($C45:Y45)-SUM($D43:Z43)</f>
        <v>1030109.6691582367</v>
      </c>
      <c r="AA46" s="73">
        <f>SUM($C45:Z45)-SUM($D43:AA43)</f>
        <v>1030109.6691582367</v>
      </c>
      <c r="AB46" s="73">
        <f>SUM($C45:AA45)-SUM($D43:AB43)</f>
        <v>1030109.6691582367</v>
      </c>
      <c r="AC46" s="73">
        <f>SUM($C45:AB45)-SUM($D43:AC43)</f>
        <v>1030109.6691582367</v>
      </c>
      <c r="AD46" s="73">
        <f>SUM($C45:AC45)-SUM($D43:AD43)</f>
        <v>1030109.6691582367</v>
      </c>
      <c r="AE46" s="73">
        <f>SUM($C45:AD45)-SUM($D43:AE43)</f>
        <v>1030109.6691582367</v>
      </c>
      <c r="AF46" s="73">
        <f>SUM($C45:AE45)-SUM($D43:AF43)</f>
        <v>1030109.6691582367</v>
      </c>
      <c r="AG46" s="73">
        <f>SUM($C45:AF45)-SUM($D43:AG43)</f>
        <v>1030109.6691582367</v>
      </c>
      <c r="AH46" s="73">
        <f>SUM($C45:AG45)-SUM($D43:AH43)</f>
        <v>1030109.6691582367</v>
      </c>
      <c r="AI46" s="73">
        <f>SUM($C45:AH45)-SUM($D43:AI43)</f>
        <v>1030109.6691582367</v>
      </c>
      <c r="AJ46" s="73">
        <f>SUM($C45:AI45)-SUM($D43:AJ43)</f>
        <v>1030109.6691582367</v>
      </c>
      <c r="AK46" s="73">
        <f>SUM($C45:AJ45)-SUM($D43:AK43)</f>
        <v>1030109.6691582367</v>
      </c>
      <c r="AL46" s="73">
        <f>SUM($C45:AK45)-SUM($D43:AL43)</f>
        <v>1030109.6691582367</v>
      </c>
      <c r="AM46" s="73">
        <f>SUM($C45:AL45)-SUM($D43:AM43)</f>
        <v>1030109.6691582367</v>
      </c>
      <c r="AN46" s="73">
        <f>SUM($C45:AM45)-SUM($D43:AN43)</f>
        <v>1030109.6691582367</v>
      </c>
      <c r="AO46" s="73">
        <f>SUM($C45:AN45)-SUM($D43:AO43)</f>
        <v>1030109.6691582367</v>
      </c>
      <c r="AP46" s="73">
        <f>SUM($C45:AO45)-SUM($D43:AP43)</f>
        <v>1030109.6691582367</v>
      </c>
      <c r="AQ46" s="73">
        <f>SUM($C45:AP45)-SUM($D43:AQ43)</f>
        <v>1030109.6691582367</v>
      </c>
      <c r="AR46" s="73">
        <f>SUM($C45:AQ45)-SUM($D43:AR43)</f>
        <v>1030109.6691582367</v>
      </c>
      <c r="AS46" s="73">
        <f>SUM($C45:AR45)-SUM($D43:AS43)</f>
        <v>1030109.6691582367</v>
      </c>
      <c r="AT46" s="73">
        <f>SUM($C45:AS45)-SUM($D43:AT43)</f>
        <v>1030109.6691582367</v>
      </c>
      <c r="AU46" s="73">
        <f>SUM($C45:AT45)-SUM($D43:AU43)</f>
        <v>1030109.6691582367</v>
      </c>
      <c r="AV46" s="73">
        <f>SUM($C45:AU45)-SUM($D43:AV43)</f>
        <v>1030109.6691582367</v>
      </c>
      <c r="AW46" s="73">
        <f>SUM($C45:AV45)-SUM($D43:AW43)</f>
        <v>1030109.6691582367</v>
      </c>
      <c r="AX46" s="73">
        <f>SUM($C45:AW45)-SUM($D43:AX43)</f>
        <v>1030109.6691582367</v>
      </c>
      <c r="AY46" s="73">
        <f>SUM($C45:AX45)-SUM($D43:AY43)</f>
        <v>1030109.6691582367</v>
      </c>
      <c r="AZ46" s="73">
        <f>SUM($C45:AY45)-SUM($D43:AZ43)</f>
        <v>1030109.6691582367</v>
      </c>
      <c r="BA46" s="73">
        <f>SUM($C45:AZ45)-SUM($D43:BA43)</f>
        <v>1030109.6691582367</v>
      </c>
      <c r="BB46" s="73">
        <f>SUM($C45:BA45)-SUM($D43:BB43)</f>
        <v>1030109.6691582367</v>
      </c>
      <c r="BC46" s="73">
        <f>SUM($C45:BB45)-SUM($D43:BC43)</f>
        <v>1030109.6691582367</v>
      </c>
      <c r="BD46" s="73">
        <f>SUM($C45:BC45)-SUM($D43:BD43)</f>
        <v>1030109.6691582367</v>
      </c>
      <c r="BE46" s="73">
        <f>SUM($C45:BD45)-SUM($D43:BE43)</f>
        <v>1030109.6691582367</v>
      </c>
      <c r="BF46" s="73">
        <f>SUM($C45:BE45)-SUM($D43:BF43)</f>
        <v>1030109.6691582367</v>
      </c>
      <c r="BG46" s="73">
        <f>SUM($C45:BF45)-SUM($D43:BG43)</f>
        <v>1030109.6691582367</v>
      </c>
      <c r="BH46" s="73">
        <f>SUM($C45:BG45)-SUM($D43:BH43)</f>
        <v>1030109.6691582367</v>
      </c>
      <c r="BI46" s="73">
        <f>SUM($C45:BH45)-SUM($D43:BI43)</f>
        <v>1030109.6691582367</v>
      </c>
      <c r="BJ46" s="73">
        <f>SUM($C45:BI45)-SUM($D43:BJ43)</f>
        <v>1030109.6691582367</v>
      </c>
      <c r="BK46" s="73">
        <f>SUM($C45:BJ45)-SUM($D43:BK43)</f>
        <v>1030109.6691582367</v>
      </c>
      <c r="BL46" s="73">
        <f>SUM($C45:BK45)-SUM($D43:BL43)</f>
        <v>1030109.6691582367</v>
      </c>
      <c r="BM46" s="73">
        <f>SUM($C45:BL45)-SUM($D43:BM43)</f>
        <v>1030109.6691582367</v>
      </c>
      <c r="BN46" s="73">
        <f>SUM($C45:BM45)-SUM($D43:BN43)</f>
        <v>1030109.6691582367</v>
      </c>
      <c r="BO46" s="73">
        <f>SUM($C45:BN45)-SUM($D43:BO43)</f>
        <v>1030109.6691582367</v>
      </c>
      <c r="BP46" s="73">
        <f>SUM($C45:BO45)-SUM($D43:BP43)</f>
        <v>1030109.6691582367</v>
      </c>
      <c r="BQ46" s="73">
        <f>SUM($C45:BP45)-SUM($D43:BQ43)</f>
        <v>1030109.6691582367</v>
      </c>
      <c r="BR46" s="73">
        <f>SUM($C45:BQ45)-SUM($D43:BR43)</f>
        <v>1030109.6691582367</v>
      </c>
      <c r="BS46" s="73">
        <f>SUM($C45:BR45)-SUM($D43:BS43)</f>
        <v>1030109.6691582367</v>
      </c>
      <c r="BT46" s="73">
        <f>SUM($C45:BS45)-SUM($D43:BT43)</f>
        <v>1030109.6691582367</v>
      </c>
      <c r="BU46" s="73">
        <f>SUM($C45:BT45)-SUM($D43:BU43)</f>
        <v>1030109.6691582367</v>
      </c>
      <c r="BV46" s="73">
        <f>SUM($C45:BU45)-SUM($D43:BV43)</f>
        <v>1030109.6691582367</v>
      </c>
      <c r="BW46" s="73">
        <f>SUM($C45:BV45)-SUM($D43:BW43)</f>
        <v>1030109.6691582367</v>
      </c>
      <c r="BX46" s="73">
        <f>SUM($C45:BW45)-SUM($D43:BX43)</f>
        <v>1030109.6691582367</v>
      </c>
      <c r="BY46" s="73">
        <f>SUM($C45:BX45)-SUM($D43:BY43)</f>
        <v>1030109.6691582367</v>
      </c>
      <c r="BZ46" s="73">
        <f>SUM($C45:BY45)-SUM($D43:BZ43)</f>
        <v>1030109.6691582367</v>
      </c>
      <c r="CA46" s="73">
        <f>SUM($C45:BZ45)-SUM($D43:CA43)</f>
        <v>1030109.6691582367</v>
      </c>
      <c r="CB46" s="73">
        <f>SUM($C45:CA45)-SUM($D43:CB43)</f>
        <v>1030109.6691582367</v>
      </c>
      <c r="CC46" s="73">
        <f>SUM($C45:CB45)-SUM($D43:CC43)</f>
        <v>1030109.6691582367</v>
      </c>
      <c r="CD46" s="73">
        <f>SUM($C45:CC45)-SUM($D43:CD43)</f>
        <v>1030109.6691582367</v>
      </c>
      <c r="CE46" s="73">
        <f>SUM($C45:CD45)-SUM($D43:CE43)</f>
        <v>1030109.6691582367</v>
      </c>
      <c r="CF46" s="73">
        <f>SUM($C45:CE45)-SUM($D43:CF43)</f>
        <v>1030109.6691582367</v>
      </c>
      <c r="CG46" s="73">
        <f>SUM($C45:CF45)-SUM($D43:CG43)</f>
        <v>1030109.6691582367</v>
      </c>
      <c r="CH46" s="73">
        <f>SUM($C45:CG45)-SUM($D43:CH43)</f>
        <v>1030109.6691582367</v>
      </c>
      <c r="CI46" s="73">
        <f>SUM($C45:CH45)-SUM($D43:CI43)</f>
        <v>1030109.6691582367</v>
      </c>
      <c r="CJ46" s="73">
        <f>SUM($C45:CI45)-SUM($D43:CJ43)</f>
        <v>1030109.6691582367</v>
      </c>
      <c r="CK46" s="73">
        <f>SUM($C45:CJ45)-SUM($D43:CK43)</f>
        <v>1030109.6691582367</v>
      </c>
      <c r="CL46" s="73">
        <f>SUM($C45:CK45)-SUM($D43:CL43)</f>
        <v>1030109.6691582367</v>
      </c>
      <c r="CM46" s="73">
        <f>SUM($C45:CL45)-SUM($D43:CM43)</f>
        <v>1030109.6691582367</v>
      </c>
      <c r="CN46" s="73">
        <f>SUM($C45:CM45)-SUM($D43:CN43)</f>
        <v>1030109.6691582367</v>
      </c>
      <c r="CO46" s="73">
        <f>SUM($C45:CN45)-SUM($D43:CO43)</f>
        <v>1030109.6691582367</v>
      </c>
      <c r="CP46" s="73">
        <f>SUM($C45:CO45)-SUM($D43:CP43)</f>
        <v>1030109.6691582367</v>
      </c>
      <c r="CQ46" s="73">
        <f>SUM($C45:CP45)-SUM($D43:CQ43)</f>
        <v>1030109.6691582367</v>
      </c>
      <c r="CR46" s="73">
        <f>SUM($C45:CQ45)-SUM($D43:CR43)</f>
        <v>1030109.6691582367</v>
      </c>
      <c r="CS46" s="73">
        <f>SUM($C45:CR45)-SUM($D43:CS43)</f>
        <v>1030109.6691582367</v>
      </c>
      <c r="CT46" s="73">
        <f>SUM($C45:CS45)-SUM($D43:CT43)</f>
        <v>1030109.6691582367</v>
      </c>
      <c r="CU46" s="73">
        <f>SUM($C45:CT45)-SUM($D43:CU43)</f>
        <v>1030109.6691582367</v>
      </c>
      <c r="CV46" s="73">
        <f>SUM($C45:CU45)-SUM($D43:CV43)</f>
        <v>1030109.6691582367</v>
      </c>
      <c r="CW46" s="73">
        <f>SUM($C45:CV45)-SUM($D43:CW43)</f>
        <v>1030109.6691582367</v>
      </c>
      <c r="CX46" s="73">
        <f>SUM($C45:CW45)-SUM($D43:CX43)</f>
        <v>1030109.6691582367</v>
      </c>
      <c r="CY46" s="74"/>
      <c r="CZ46" s="40" t="s">
        <v>107</v>
      </c>
      <c r="DA46" s="68"/>
      <c r="DB46" s="69"/>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row>
    <row r="47" spans="1:193" s="5" customFormat="1" ht="31.5" customHeight="1" x14ac:dyDescent="0.25">
      <c r="A47" s="38" t="s">
        <v>108</v>
      </c>
      <c r="B47" s="75"/>
      <c r="C47" s="76">
        <f t="shared" ref="C47:AH47" si="108">IF(C9&lt;&gt;"",YEAR(C9),"")</f>
        <v>2021</v>
      </c>
      <c r="D47" s="76">
        <f t="shared" si="108"/>
        <v>2022</v>
      </c>
      <c r="E47" s="76">
        <f t="shared" si="108"/>
        <v>2023</v>
      </c>
      <c r="F47" s="76">
        <f t="shared" si="108"/>
        <v>2024</v>
      </c>
      <c r="G47" s="76">
        <f t="shared" si="108"/>
        <v>2025</v>
      </c>
      <c r="H47" s="76">
        <f t="shared" si="108"/>
        <v>2026</v>
      </c>
      <c r="I47" s="76">
        <f t="shared" si="108"/>
        <v>2027</v>
      </c>
      <c r="J47" s="76">
        <f t="shared" si="108"/>
        <v>2028</v>
      </c>
      <c r="K47" s="76">
        <f t="shared" si="108"/>
        <v>2029</v>
      </c>
      <c r="L47" s="76">
        <f t="shared" si="108"/>
        <v>2030</v>
      </c>
      <c r="M47" s="76">
        <f t="shared" si="108"/>
        <v>2031</v>
      </c>
      <c r="N47" s="76">
        <f t="shared" si="108"/>
        <v>2032</v>
      </c>
      <c r="O47" s="76">
        <f t="shared" si="108"/>
        <v>2033</v>
      </c>
      <c r="P47" s="76">
        <f t="shared" si="108"/>
        <v>2034</v>
      </c>
      <c r="Q47" s="76">
        <f t="shared" si="108"/>
        <v>2035</v>
      </c>
      <c r="R47" s="76">
        <f t="shared" si="108"/>
        <v>2036</v>
      </c>
      <c r="S47" s="76">
        <f t="shared" si="108"/>
        <v>2037</v>
      </c>
      <c r="T47" s="76">
        <f t="shared" si="108"/>
        <v>2038</v>
      </c>
      <c r="U47" s="76">
        <f t="shared" si="108"/>
        <v>2039</v>
      </c>
      <c r="V47" s="76">
        <f t="shared" si="108"/>
        <v>2040</v>
      </c>
      <c r="W47" s="76">
        <f t="shared" si="108"/>
        <v>2041</v>
      </c>
      <c r="X47" s="76">
        <f t="shared" si="108"/>
        <v>2042</v>
      </c>
      <c r="Y47" s="76">
        <f t="shared" si="108"/>
        <v>2043</v>
      </c>
      <c r="Z47" s="76">
        <f t="shared" si="108"/>
        <v>2044</v>
      </c>
      <c r="AA47" s="76">
        <f t="shared" si="108"/>
        <v>2045</v>
      </c>
      <c r="AB47" s="76">
        <f t="shared" si="108"/>
        <v>2046</v>
      </c>
      <c r="AC47" s="76">
        <f t="shared" si="108"/>
        <v>2047</v>
      </c>
      <c r="AD47" s="76">
        <f t="shared" si="108"/>
        <v>2048</v>
      </c>
      <c r="AE47" s="76">
        <f t="shared" si="108"/>
        <v>2049</v>
      </c>
      <c r="AF47" s="76">
        <f t="shared" si="108"/>
        <v>2050</v>
      </c>
      <c r="AG47" s="76">
        <f t="shared" si="108"/>
        <v>2051</v>
      </c>
      <c r="AH47" s="76">
        <f t="shared" si="108"/>
        <v>2052</v>
      </c>
      <c r="AI47" s="76">
        <f t="shared" ref="AI47:BN47" si="109">IF(AI9&lt;&gt;"",YEAR(AI9),"")</f>
        <v>2053</v>
      </c>
      <c r="AJ47" s="76">
        <f t="shared" si="109"/>
        <v>2054</v>
      </c>
      <c r="AK47" s="76">
        <f t="shared" si="109"/>
        <v>2055</v>
      </c>
      <c r="AL47" s="76">
        <f t="shared" si="109"/>
        <v>2056</v>
      </c>
      <c r="AM47" s="76">
        <f t="shared" si="109"/>
        <v>2057</v>
      </c>
      <c r="AN47" s="76">
        <f t="shared" si="109"/>
        <v>2058</v>
      </c>
      <c r="AO47" s="76">
        <f t="shared" si="109"/>
        <v>2059</v>
      </c>
      <c r="AP47" s="76">
        <f t="shared" si="109"/>
        <v>2060</v>
      </c>
      <c r="AQ47" s="76">
        <f t="shared" si="109"/>
        <v>2061</v>
      </c>
      <c r="AR47" s="76">
        <f t="shared" si="109"/>
        <v>2062</v>
      </c>
      <c r="AS47" s="76">
        <f t="shared" si="109"/>
        <v>2063</v>
      </c>
      <c r="AT47" s="76">
        <f t="shared" si="109"/>
        <v>2064</v>
      </c>
      <c r="AU47" s="76">
        <f t="shared" si="109"/>
        <v>2065</v>
      </c>
      <c r="AV47" s="76">
        <f t="shared" si="109"/>
        <v>2066</v>
      </c>
      <c r="AW47" s="76">
        <f t="shared" si="109"/>
        <v>2067</v>
      </c>
      <c r="AX47" s="76">
        <f t="shared" si="109"/>
        <v>2068</v>
      </c>
      <c r="AY47" s="76">
        <f t="shared" si="109"/>
        <v>2069</v>
      </c>
      <c r="AZ47" s="76">
        <f t="shared" si="109"/>
        <v>2070</v>
      </c>
      <c r="BA47" s="76">
        <f t="shared" si="109"/>
        <v>2071</v>
      </c>
      <c r="BB47" s="76">
        <f t="shared" si="109"/>
        <v>2072</v>
      </c>
      <c r="BC47" s="76">
        <f t="shared" si="109"/>
        <v>2073</v>
      </c>
      <c r="BD47" s="76">
        <f t="shared" si="109"/>
        <v>2074</v>
      </c>
      <c r="BE47" s="76">
        <f t="shared" si="109"/>
        <v>2075</v>
      </c>
      <c r="BF47" s="76">
        <f t="shared" si="109"/>
        <v>2076</v>
      </c>
      <c r="BG47" s="76">
        <f t="shared" si="109"/>
        <v>2077</v>
      </c>
      <c r="BH47" s="76">
        <f t="shared" si="109"/>
        <v>2078</v>
      </c>
      <c r="BI47" s="76">
        <f t="shared" si="109"/>
        <v>2079</v>
      </c>
      <c r="BJ47" s="76">
        <f t="shared" si="109"/>
        <v>2080</v>
      </c>
      <c r="BK47" s="76">
        <f t="shared" si="109"/>
        <v>2081</v>
      </c>
      <c r="BL47" s="76">
        <f t="shared" si="109"/>
        <v>2082</v>
      </c>
      <c r="BM47" s="76">
        <f t="shared" si="109"/>
        <v>2083</v>
      </c>
      <c r="BN47" s="76">
        <f t="shared" si="109"/>
        <v>2084</v>
      </c>
      <c r="BO47" s="76">
        <f t="shared" ref="BO47:CX47" si="110">IF(BO9&lt;&gt;"",YEAR(BO9),"")</f>
        <v>2085</v>
      </c>
      <c r="BP47" s="76">
        <f t="shared" si="110"/>
        <v>2086</v>
      </c>
      <c r="BQ47" s="76">
        <f t="shared" si="110"/>
        <v>2087</v>
      </c>
      <c r="BR47" s="76">
        <f t="shared" si="110"/>
        <v>2088</v>
      </c>
      <c r="BS47" s="76">
        <f t="shared" si="110"/>
        <v>2089</v>
      </c>
      <c r="BT47" s="76">
        <f t="shared" si="110"/>
        <v>2090</v>
      </c>
      <c r="BU47" s="76">
        <f t="shared" si="110"/>
        <v>2091</v>
      </c>
      <c r="BV47" s="76">
        <f t="shared" si="110"/>
        <v>2092</v>
      </c>
      <c r="BW47" s="76">
        <f t="shared" si="110"/>
        <v>2093</v>
      </c>
      <c r="BX47" s="76">
        <f t="shared" si="110"/>
        <v>2094</v>
      </c>
      <c r="BY47" s="76">
        <f t="shared" si="110"/>
        <v>2095</v>
      </c>
      <c r="BZ47" s="76">
        <f t="shared" si="110"/>
        <v>2096</v>
      </c>
      <c r="CA47" s="76">
        <f t="shared" si="110"/>
        <v>2097</v>
      </c>
      <c r="CB47" s="76">
        <f t="shared" si="110"/>
        <v>2098</v>
      </c>
      <c r="CC47" s="76">
        <f t="shared" si="110"/>
        <v>2099</v>
      </c>
      <c r="CD47" s="76">
        <f t="shared" si="110"/>
        <v>2100</v>
      </c>
      <c r="CE47" s="76">
        <f t="shared" si="110"/>
        <v>2101</v>
      </c>
      <c r="CF47" s="76">
        <f t="shared" si="110"/>
        <v>2102</v>
      </c>
      <c r="CG47" s="76">
        <f t="shared" si="110"/>
        <v>2103</v>
      </c>
      <c r="CH47" s="76">
        <f t="shared" si="110"/>
        <v>2104</v>
      </c>
      <c r="CI47" s="76">
        <f t="shared" si="110"/>
        <v>2105</v>
      </c>
      <c r="CJ47" s="76">
        <f t="shared" si="110"/>
        <v>2106</v>
      </c>
      <c r="CK47" s="76">
        <f t="shared" si="110"/>
        <v>2107</v>
      </c>
      <c r="CL47" s="76">
        <f t="shared" si="110"/>
        <v>2108</v>
      </c>
      <c r="CM47" s="76">
        <f t="shared" si="110"/>
        <v>2109</v>
      </c>
      <c r="CN47" s="76">
        <f t="shared" si="110"/>
        <v>2110</v>
      </c>
      <c r="CO47" s="76">
        <f t="shared" si="110"/>
        <v>2111</v>
      </c>
      <c r="CP47" s="76">
        <f t="shared" si="110"/>
        <v>2112</v>
      </c>
      <c r="CQ47" s="76">
        <f t="shared" si="110"/>
        <v>2113</v>
      </c>
      <c r="CR47" s="76">
        <f t="shared" si="110"/>
        <v>2114</v>
      </c>
      <c r="CS47" s="76">
        <f t="shared" si="110"/>
        <v>2115</v>
      </c>
      <c r="CT47" s="76">
        <f t="shared" si="110"/>
        <v>2116</v>
      </c>
      <c r="CU47" s="76">
        <f t="shared" si="110"/>
        <v>2117</v>
      </c>
      <c r="CV47" s="76">
        <f t="shared" si="110"/>
        <v>2118</v>
      </c>
      <c r="CW47" s="76">
        <f t="shared" si="110"/>
        <v>2119</v>
      </c>
      <c r="CX47" s="76">
        <f t="shared" si="110"/>
        <v>2120</v>
      </c>
      <c r="CY47" s="77"/>
      <c r="CZ47" s="50"/>
      <c r="DA47" s="68"/>
      <c r="DB47" s="69"/>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row>
    <row r="48" spans="1:193" s="5" customFormat="1" ht="27.75" customHeight="1" x14ac:dyDescent="0.2">
      <c r="A48" s="78" t="s">
        <v>109</v>
      </c>
      <c r="B48" s="79">
        <v>30</v>
      </c>
      <c r="C48" s="78">
        <v>100</v>
      </c>
      <c r="D48" s="78">
        <v>100</v>
      </c>
      <c r="E48" s="78">
        <v>100</v>
      </c>
      <c r="F48" s="78">
        <v>100</v>
      </c>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80"/>
      <c r="CZ48" s="81" t="s">
        <v>110</v>
      </c>
      <c r="DA48" s="82">
        <v>5.5</v>
      </c>
      <c r="DB48" s="83" t="s">
        <v>111</v>
      </c>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row>
    <row r="49" spans="1:193" s="5" customFormat="1" ht="27.75" customHeight="1" x14ac:dyDescent="0.2">
      <c r="A49" s="38" t="s">
        <v>112</v>
      </c>
      <c r="B49" s="140"/>
      <c r="C49" s="142">
        <f>C48</f>
        <v>100</v>
      </c>
      <c r="D49" s="142">
        <f t="shared" ref="D49:K49" si="111">IF(AND(D48&gt;=C48,D48&gt;0),D48,IF(AND(D48&lt;C48,D48&gt;0),C49-1,IF(AND(D48=0,C49&gt;0),C49-1,0)))</f>
        <v>100</v>
      </c>
      <c r="E49" s="142">
        <f t="shared" si="111"/>
        <v>100</v>
      </c>
      <c r="F49" s="142">
        <f t="shared" si="111"/>
        <v>100</v>
      </c>
      <c r="G49" s="142">
        <f t="shared" si="111"/>
        <v>99</v>
      </c>
      <c r="H49" s="142">
        <f t="shared" si="111"/>
        <v>98</v>
      </c>
      <c r="I49" s="142">
        <f t="shared" si="111"/>
        <v>97</v>
      </c>
      <c r="J49" s="142">
        <f t="shared" si="111"/>
        <v>96</v>
      </c>
      <c r="K49" s="142">
        <f t="shared" si="111"/>
        <v>95</v>
      </c>
      <c r="L49" s="142">
        <f>IF(AND(L48&gt;=K48,L48&gt;0),L48,IF(AND(L48&lt;K48,L48&gt;0),K49-1,IF(AND(L48=0,K49&gt;0),K49-1,0)))</f>
        <v>94</v>
      </c>
      <c r="M49" s="142">
        <f t="shared" ref="M49:BX49" si="112">IF(AND(M48&gt;=L48,M48&gt;0),M48,IF(AND(M48&lt;L48,M48&gt;0),L49-1,IF(AND(M48=0,L49&gt;0),L49-1,0)))</f>
        <v>93</v>
      </c>
      <c r="N49" s="142">
        <f t="shared" si="112"/>
        <v>92</v>
      </c>
      <c r="O49" s="142">
        <f t="shared" si="112"/>
        <v>91</v>
      </c>
      <c r="P49" s="142">
        <f t="shared" si="112"/>
        <v>90</v>
      </c>
      <c r="Q49" s="142">
        <f t="shared" si="112"/>
        <v>89</v>
      </c>
      <c r="R49" s="142">
        <f t="shared" si="112"/>
        <v>88</v>
      </c>
      <c r="S49" s="142">
        <f t="shared" si="112"/>
        <v>87</v>
      </c>
      <c r="T49" s="142">
        <f t="shared" si="112"/>
        <v>86</v>
      </c>
      <c r="U49" s="142">
        <f t="shared" si="112"/>
        <v>85</v>
      </c>
      <c r="V49" s="142">
        <f t="shared" si="112"/>
        <v>84</v>
      </c>
      <c r="W49" s="142">
        <f t="shared" si="112"/>
        <v>83</v>
      </c>
      <c r="X49" s="142">
        <f t="shared" si="112"/>
        <v>82</v>
      </c>
      <c r="Y49" s="142">
        <f t="shared" si="112"/>
        <v>81</v>
      </c>
      <c r="Z49" s="142">
        <f t="shared" si="112"/>
        <v>80</v>
      </c>
      <c r="AA49" s="142">
        <f t="shared" si="112"/>
        <v>79</v>
      </c>
      <c r="AB49" s="142">
        <f t="shared" si="112"/>
        <v>78</v>
      </c>
      <c r="AC49" s="142">
        <f t="shared" si="112"/>
        <v>77</v>
      </c>
      <c r="AD49" s="142">
        <f t="shared" si="112"/>
        <v>76</v>
      </c>
      <c r="AE49" s="142">
        <f t="shared" si="112"/>
        <v>75</v>
      </c>
      <c r="AF49" s="142">
        <f t="shared" si="112"/>
        <v>74</v>
      </c>
      <c r="AG49" s="142">
        <f t="shared" si="112"/>
        <v>73</v>
      </c>
      <c r="AH49" s="142">
        <f t="shared" si="112"/>
        <v>72</v>
      </c>
      <c r="AI49" s="142">
        <f t="shared" si="112"/>
        <v>71</v>
      </c>
      <c r="AJ49" s="142">
        <f t="shared" si="112"/>
        <v>70</v>
      </c>
      <c r="AK49" s="142">
        <f t="shared" si="112"/>
        <v>69</v>
      </c>
      <c r="AL49" s="142">
        <f t="shared" si="112"/>
        <v>68</v>
      </c>
      <c r="AM49" s="142">
        <f t="shared" si="112"/>
        <v>67</v>
      </c>
      <c r="AN49" s="142">
        <f t="shared" si="112"/>
        <v>66</v>
      </c>
      <c r="AO49" s="142">
        <f t="shared" si="112"/>
        <v>65</v>
      </c>
      <c r="AP49" s="142">
        <f t="shared" si="112"/>
        <v>64</v>
      </c>
      <c r="AQ49" s="142">
        <f t="shared" si="112"/>
        <v>63</v>
      </c>
      <c r="AR49" s="142">
        <f t="shared" si="112"/>
        <v>62</v>
      </c>
      <c r="AS49" s="142">
        <f t="shared" si="112"/>
        <v>61</v>
      </c>
      <c r="AT49" s="142">
        <f t="shared" si="112"/>
        <v>60</v>
      </c>
      <c r="AU49" s="142">
        <f t="shared" si="112"/>
        <v>59</v>
      </c>
      <c r="AV49" s="142">
        <f t="shared" si="112"/>
        <v>58</v>
      </c>
      <c r="AW49" s="142">
        <f t="shared" si="112"/>
        <v>57</v>
      </c>
      <c r="AX49" s="142">
        <f t="shared" si="112"/>
        <v>56</v>
      </c>
      <c r="AY49" s="142">
        <f t="shared" si="112"/>
        <v>55</v>
      </c>
      <c r="AZ49" s="142">
        <f t="shared" si="112"/>
        <v>54</v>
      </c>
      <c r="BA49" s="142">
        <f t="shared" si="112"/>
        <v>53</v>
      </c>
      <c r="BB49" s="142">
        <f t="shared" si="112"/>
        <v>52</v>
      </c>
      <c r="BC49" s="142">
        <f t="shared" si="112"/>
        <v>51</v>
      </c>
      <c r="BD49" s="142">
        <f t="shared" si="112"/>
        <v>50</v>
      </c>
      <c r="BE49" s="142">
        <f t="shared" si="112"/>
        <v>49</v>
      </c>
      <c r="BF49" s="142">
        <f t="shared" si="112"/>
        <v>48</v>
      </c>
      <c r="BG49" s="142">
        <f t="shared" si="112"/>
        <v>47</v>
      </c>
      <c r="BH49" s="142">
        <f t="shared" si="112"/>
        <v>46</v>
      </c>
      <c r="BI49" s="142">
        <f t="shared" si="112"/>
        <v>45</v>
      </c>
      <c r="BJ49" s="142">
        <f t="shared" si="112"/>
        <v>44</v>
      </c>
      <c r="BK49" s="142">
        <f t="shared" si="112"/>
        <v>43</v>
      </c>
      <c r="BL49" s="142">
        <f t="shared" si="112"/>
        <v>42</v>
      </c>
      <c r="BM49" s="142">
        <f t="shared" si="112"/>
        <v>41</v>
      </c>
      <c r="BN49" s="142">
        <f t="shared" si="112"/>
        <v>40</v>
      </c>
      <c r="BO49" s="142">
        <f t="shared" si="112"/>
        <v>39</v>
      </c>
      <c r="BP49" s="142">
        <f t="shared" si="112"/>
        <v>38</v>
      </c>
      <c r="BQ49" s="142">
        <f t="shared" si="112"/>
        <v>37</v>
      </c>
      <c r="BR49" s="142">
        <f t="shared" si="112"/>
        <v>36</v>
      </c>
      <c r="BS49" s="142">
        <f t="shared" si="112"/>
        <v>35</v>
      </c>
      <c r="BT49" s="142">
        <f t="shared" si="112"/>
        <v>34</v>
      </c>
      <c r="BU49" s="142">
        <f t="shared" si="112"/>
        <v>33</v>
      </c>
      <c r="BV49" s="142">
        <f t="shared" si="112"/>
        <v>32</v>
      </c>
      <c r="BW49" s="142">
        <f t="shared" si="112"/>
        <v>31</v>
      </c>
      <c r="BX49" s="142">
        <f t="shared" si="112"/>
        <v>30</v>
      </c>
      <c r="BY49" s="142">
        <f t="shared" ref="BY49:CX49" si="113">IF(AND(BY48&gt;=BX48,BY48&gt;0),BY48,IF(AND(BY48&lt;BX48,BY48&gt;0),BX49-1,IF(AND(BY48=0,BX49&gt;0),BX49-1,0)))</f>
        <v>29</v>
      </c>
      <c r="BZ49" s="142">
        <f t="shared" si="113"/>
        <v>28</v>
      </c>
      <c r="CA49" s="142">
        <f t="shared" si="113"/>
        <v>27</v>
      </c>
      <c r="CB49" s="142">
        <f t="shared" si="113"/>
        <v>26</v>
      </c>
      <c r="CC49" s="142">
        <f t="shared" si="113"/>
        <v>25</v>
      </c>
      <c r="CD49" s="142">
        <f t="shared" si="113"/>
        <v>24</v>
      </c>
      <c r="CE49" s="142">
        <f t="shared" si="113"/>
        <v>23</v>
      </c>
      <c r="CF49" s="142">
        <f t="shared" si="113"/>
        <v>22</v>
      </c>
      <c r="CG49" s="142">
        <f t="shared" si="113"/>
        <v>21</v>
      </c>
      <c r="CH49" s="142">
        <f t="shared" si="113"/>
        <v>20</v>
      </c>
      <c r="CI49" s="142">
        <f t="shared" si="113"/>
        <v>19</v>
      </c>
      <c r="CJ49" s="142">
        <f t="shared" si="113"/>
        <v>18</v>
      </c>
      <c r="CK49" s="142">
        <f t="shared" si="113"/>
        <v>17</v>
      </c>
      <c r="CL49" s="142">
        <f t="shared" si="113"/>
        <v>16</v>
      </c>
      <c r="CM49" s="142">
        <f t="shared" si="113"/>
        <v>15</v>
      </c>
      <c r="CN49" s="142">
        <f t="shared" si="113"/>
        <v>14</v>
      </c>
      <c r="CO49" s="142">
        <f t="shared" si="113"/>
        <v>13</v>
      </c>
      <c r="CP49" s="142">
        <f t="shared" si="113"/>
        <v>12</v>
      </c>
      <c r="CQ49" s="142">
        <f t="shared" si="113"/>
        <v>11</v>
      </c>
      <c r="CR49" s="142">
        <f t="shared" si="113"/>
        <v>10</v>
      </c>
      <c r="CS49" s="142">
        <f t="shared" si="113"/>
        <v>9</v>
      </c>
      <c r="CT49" s="142">
        <f t="shared" si="113"/>
        <v>8</v>
      </c>
      <c r="CU49" s="142">
        <f t="shared" si="113"/>
        <v>7</v>
      </c>
      <c r="CV49" s="142">
        <f t="shared" si="113"/>
        <v>6</v>
      </c>
      <c r="CW49" s="142">
        <f t="shared" si="113"/>
        <v>5</v>
      </c>
      <c r="CX49" s="142">
        <f t="shared" si="113"/>
        <v>4</v>
      </c>
      <c r="CY49" s="74"/>
      <c r="CZ49" s="40" t="s">
        <v>113</v>
      </c>
      <c r="DA49" s="141"/>
      <c r="DB49" s="82"/>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row>
    <row r="50" spans="1:193" s="5" customFormat="1" ht="29.25" customHeight="1" x14ac:dyDescent="0.2">
      <c r="A50" s="204" t="s">
        <v>114</v>
      </c>
      <c r="B50" s="205"/>
      <c r="C50" s="205"/>
      <c r="D50" s="205"/>
      <c r="E50" s="205"/>
      <c r="F50" s="205"/>
      <c r="G50" s="205"/>
      <c r="H50" s="205"/>
      <c r="I50" s="205"/>
      <c r="J50" s="205"/>
      <c r="K50" s="205"/>
      <c r="L50" s="205"/>
      <c r="M50" s="84"/>
      <c r="N50" s="84"/>
      <c r="O50" s="84"/>
      <c r="P50" s="84"/>
      <c r="Q50" s="84"/>
      <c r="R50" s="84"/>
      <c r="S50" s="84"/>
      <c r="T50" s="84"/>
      <c r="U50" s="84"/>
      <c r="V50" s="84"/>
      <c r="W50" s="84"/>
      <c r="X50" s="84"/>
      <c r="Y50" s="84"/>
      <c r="Z50" s="84"/>
      <c r="AA50" s="84"/>
      <c r="AB50" s="84"/>
      <c r="AC50" s="84"/>
      <c r="AD50" s="84"/>
      <c r="AE50" s="84"/>
      <c r="AF50" s="84"/>
      <c r="AG50" s="84"/>
      <c r="AH50" s="84"/>
      <c r="AI50" s="84"/>
      <c r="AJ50" s="84"/>
      <c r="AK50" s="84"/>
      <c r="AL50" s="84"/>
      <c r="AM50" s="84"/>
      <c r="AN50" s="84"/>
      <c r="AO50" s="84"/>
      <c r="AP50" s="84"/>
      <c r="AQ50" s="84"/>
      <c r="AR50" s="84"/>
      <c r="AS50" s="84"/>
      <c r="AT50" s="84"/>
      <c r="AU50" s="84"/>
      <c r="AV50" s="84"/>
      <c r="AW50" s="84"/>
      <c r="AX50" s="84"/>
      <c r="AY50" s="84"/>
      <c r="AZ50" s="84"/>
      <c r="BA50" s="84"/>
      <c r="BB50" s="84"/>
      <c r="BC50" s="84"/>
      <c r="BD50" s="84"/>
      <c r="BE50" s="84"/>
      <c r="BF50" s="84"/>
      <c r="BG50" s="84"/>
      <c r="BH50" s="84"/>
      <c r="BI50" s="84"/>
      <c r="BJ50" s="84"/>
      <c r="BK50" s="84"/>
      <c r="BL50" s="84"/>
      <c r="BM50" s="84"/>
      <c r="BN50" s="84"/>
      <c r="BO50" s="84"/>
      <c r="BP50" s="84"/>
      <c r="BQ50" s="84"/>
      <c r="BR50" s="84"/>
      <c r="BS50" s="84"/>
      <c r="BT50" s="84"/>
      <c r="BU50" s="84"/>
      <c r="BV50" s="84"/>
      <c r="BW50" s="84"/>
      <c r="BX50" s="84"/>
      <c r="BY50" s="84"/>
      <c r="BZ50" s="84"/>
      <c r="CA50" s="84"/>
      <c r="CB50" s="84"/>
      <c r="CC50" s="84"/>
      <c r="CD50" s="84"/>
      <c r="CE50" s="84"/>
      <c r="CF50" s="84"/>
      <c r="CG50" s="84"/>
      <c r="CH50" s="84"/>
      <c r="CI50" s="84"/>
      <c r="CJ50" s="84"/>
      <c r="CK50" s="84"/>
      <c r="CL50" s="84"/>
      <c r="CM50" s="84"/>
      <c r="CN50" s="84"/>
      <c r="CO50" s="84"/>
      <c r="CP50" s="84"/>
      <c r="CQ50" s="84"/>
      <c r="CR50" s="84"/>
      <c r="CS50" s="84"/>
      <c r="CT50" s="84"/>
      <c r="CU50" s="84"/>
      <c r="CV50" s="84"/>
      <c r="CW50" s="84"/>
      <c r="CX50" s="84"/>
      <c r="CY50" s="84"/>
      <c r="CZ50" s="14"/>
      <c r="DA50" s="85"/>
      <c r="DB50" s="27"/>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row>
    <row r="51" spans="1:193" s="5" customFormat="1" ht="39" customHeight="1" x14ac:dyDescent="0.2">
      <c r="A51" s="86" t="s">
        <v>115</v>
      </c>
      <c r="B51" s="79"/>
      <c r="C51" s="70">
        <f>(IF(C48&lt;100,C45*(C49+1)*0.01,IF(C48=100,C45*(C49)*0.01,0)))</f>
        <v>294484</v>
      </c>
      <c r="D51" s="70">
        <f t="shared" ref="D51:E51" si="114">(IF(D48&lt;100,D45*(D49+1)*0.01,IF(D48=100,D45*(D49)*0.01,0)))</f>
        <v>311813</v>
      </c>
      <c r="E51" s="70">
        <f t="shared" si="114"/>
        <v>224405.51186867751</v>
      </c>
      <c r="F51" s="70">
        <f>(IF(F48&lt;100,F45*(F49+1)*0.01,IF(F48=100,F45*(F49)*0.01,0)))</f>
        <v>199407.15728955917</v>
      </c>
      <c r="G51" s="70">
        <f t="shared" ref="G51:BP51" si="115">ROUNDDOWN(IF(G48&lt;100,G45*(G49+1)*0.01,IF(G48=100,G45*(G49)*0.01,0)),0)</f>
        <v>0</v>
      </c>
      <c r="H51" s="70">
        <f t="shared" si="115"/>
        <v>0</v>
      </c>
      <c r="I51" s="70">
        <f t="shared" si="115"/>
        <v>0</v>
      </c>
      <c r="J51" s="70">
        <f t="shared" si="115"/>
        <v>0</v>
      </c>
      <c r="K51" s="70">
        <f t="shared" si="115"/>
        <v>0</v>
      </c>
      <c r="L51" s="70">
        <f t="shared" si="115"/>
        <v>0</v>
      </c>
      <c r="M51" s="70">
        <f t="shared" si="115"/>
        <v>0</v>
      </c>
      <c r="N51" s="70">
        <f t="shared" si="115"/>
        <v>0</v>
      </c>
      <c r="O51" s="70">
        <f t="shared" si="115"/>
        <v>0</v>
      </c>
      <c r="P51" s="70">
        <f t="shared" si="115"/>
        <v>0</v>
      </c>
      <c r="Q51" s="70">
        <f t="shared" si="115"/>
        <v>0</v>
      </c>
      <c r="R51" s="70">
        <f t="shared" si="115"/>
        <v>0</v>
      </c>
      <c r="S51" s="70">
        <f t="shared" si="115"/>
        <v>0</v>
      </c>
      <c r="T51" s="70">
        <f t="shared" si="115"/>
        <v>0</v>
      </c>
      <c r="U51" s="70">
        <f t="shared" si="115"/>
        <v>0</v>
      </c>
      <c r="V51" s="70">
        <f t="shared" si="115"/>
        <v>0</v>
      </c>
      <c r="W51" s="70">
        <f t="shared" si="115"/>
        <v>0</v>
      </c>
      <c r="X51" s="70">
        <f t="shared" si="115"/>
        <v>0</v>
      </c>
      <c r="Y51" s="70">
        <f t="shared" si="115"/>
        <v>0</v>
      </c>
      <c r="Z51" s="70">
        <f t="shared" si="115"/>
        <v>0</v>
      </c>
      <c r="AA51" s="70">
        <f t="shared" si="115"/>
        <v>0</v>
      </c>
      <c r="AB51" s="70">
        <f t="shared" si="115"/>
        <v>0</v>
      </c>
      <c r="AC51" s="70">
        <f t="shared" si="115"/>
        <v>0</v>
      </c>
      <c r="AD51" s="70">
        <f t="shared" si="115"/>
        <v>0</v>
      </c>
      <c r="AE51" s="70">
        <f t="shared" si="115"/>
        <v>0</v>
      </c>
      <c r="AF51" s="70">
        <f t="shared" si="115"/>
        <v>0</v>
      </c>
      <c r="AG51" s="70">
        <f t="shared" si="115"/>
        <v>0</v>
      </c>
      <c r="AH51" s="70">
        <f t="shared" si="115"/>
        <v>0</v>
      </c>
      <c r="AI51" s="70">
        <f t="shared" si="115"/>
        <v>0</v>
      </c>
      <c r="AJ51" s="70">
        <f t="shared" si="115"/>
        <v>0</v>
      </c>
      <c r="AK51" s="70">
        <f t="shared" si="115"/>
        <v>0</v>
      </c>
      <c r="AL51" s="70">
        <f t="shared" si="115"/>
        <v>0</v>
      </c>
      <c r="AM51" s="70">
        <f t="shared" si="115"/>
        <v>0</v>
      </c>
      <c r="AN51" s="70">
        <f t="shared" si="115"/>
        <v>0</v>
      </c>
      <c r="AO51" s="70">
        <f t="shared" si="115"/>
        <v>0</v>
      </c>
      <c r="AP51" s="70">
        <f t="shared" si="115"/>
        <v>0</v>
      </c>
      <c r="AQ51" s="70">
        <f t="shared" si="115"/>
        <v>0</v>
      </c>
      <c r="AR51" s="70">
        <f t="shared" si="115"/>
        <v>0</v>
      </c>
      <c r="AS51" s="70">
        <f t="shared" si="115"/>
        <v>0</v>
      </c>
      <c r="AT51" s="70">
        <f t="shared" si="115"/>
        <v>0</v>
      </c>
      <c r="AU51" s="70">
        <f t="shared" si="115"/>
        <v>0</v>
      </c>
      <c r="AV51" s="70">
        <f t="shared" si="115"/>
        <v>0</v>
      </c>
      <c r="AW51" s="70">
        <f t="shared" si="115"/>
        <v>0</v>
      </c>
      <c r="AX51" s="70">
        <f t="shared" si="115"/>
        <v>0</v>
      </c>
      <c r="AY51" s="70">
        <f t="shared" si="115"/>
        <v>0</v>
      </c>
      <c r="AZ51" s="70">
        <f t="shared" si="115"/>
        <v>0</v>
      </c>
      <c r="BA51" s="70">
        <f t="shared" si="115"/>
        <v>0</v>
      </c>
      <c r="BB51" s="70">
        <f t="shared" si="115"/>
        <v>0</v>
      </c>
      <c r="BC51" s="70">
        <f t="shared" si="115"/>
        <v>0</v>
      </c>
      <c r="BD51" s="70">
        <f t="shared" si="115"/>
        <v>0</v>
      </c>
      <c r="BE51" s="70">
        <f t="shared" si="115"/>
        <v>0</v>
      </c>
      <c r="BF51" s="70">
        <f t="shared" si="115"/>
        <v>0</v>
      </c>
      <c r="BG51" s="70">
        <f t="shared" si="115"/>
        <v>0</v>
      </c>
      <c r="BH51" s="70">
        <f t="shared" si="115"/>
        <v>0</v>
      </c>
      <c r="BI51" s="70">
        <f t="shared" si="115"/>
        <v>0</v>
      </c>
      <c r="BJ51" s="70">
        <f t="shared" si="115"/>
        <v>0</v>
      </c>
      <c r="BK51" s="70">
        <f t="shared" si="115"/>
        <v>0</v>
      </c>
      <c r="BL51" s="70">
        <f t="shared" si="115"/>
        <v>0</v>
      </c>
      <c r="BM51" s="70">
        <f t="shared" si="115"/>
        <v>0</v>
      </c>
      <c r="BN51" s="70">
        <f t="shared" si="115"/>
        <v>0</v>
      </c>
      <c r="BO51" s="70">
        <f t="shared" si="115"/>
        <v>0</v>
      </c>
      <c r="BP51" s="70">
        <f t="shared" si="115"/>
        <v>0</v>
      </c>
      <c r="BQ51" s="70">
        <f t="shared" ref="BQ51:CX51" si="116">ROUNDDOWN(IF(BQ48&lt;100,BQ45*(BQ49+1)*0.01,IF(BQ48=100,BQ45*(BQ49)*0.01,0)),0)</f>
        <v>0</v>
      </c>
      <c r="BR51" s="70">
        <f t="shared" si="116"/>
        <v>0</v>
      </c>
      <c r="BS51" s="70">
        <f t="shared" si="116"/>
        <v>0</v>
      </c>
      <c r="BT51" s="70">
        <f t="shared" si="116"/>
        <v>0</v>
      </c>
      <c r="BU51" s="70">
        <f t="shared" si="116"/>
        <v>0</v>
      </c>
      <c r="BV51" s="70">
        <f t="shared" si="116"/>
        <v>0</v>
      </c>
      <c r="BW51" s="70">
        <f t="shared" si="116"/>
        <v>0</v>
      </c>
      <c r="BX51" s="70">
        <f t="shared" si="116"/>
        <v>0</v>
      </c>
      <c r="BY51" s="70">
        <f t="shared" si="116"/>
        <v>0</v>
      </c>
      <c r="BZ51" s="70">
        <f t="shared" si="116"/>
        <v>0</v>
      </c>
      <c r="CA51" s="70">
        <f t="shared" si="116"/>
        <v>0</v>
      </c>
      <c r="CB51" s="70">
        <f t="shared" si="116"/>
        <v>0</v>
      </c>
      <c r="CC51" s="70">
        <f t="shared" si="116"/>
        <v>0</v>
      </c>
      <c r="CD51" s="70">
        <f t="shared" si="116"/>
        <v>0</v>
      </c>
      <c r="CE51" s="70">
        <f t="shared" si="116"/>
        <v>0</v>
      </c>
      <c r="CF51" s="70">
        <f t="shared" si="116"/>
        <v>0</v>
      </c>
      <c r="CG51" s="70">
        <f t="shared" si="116"/>
        <v>0</v>
      </c>
      <c r="CH51" s="70">
        <f t="shared" si="116"/>
        <v>0</v>
      </c>
      <c r="CI51" s="70">
        <f t="shared" si="116"/>
        <v>0</v>
      </c>
      <c r="CJ51" s="70">
        <f t="shared" si="116"/>
        <v>0</v>
      </c>
      <c r="CK51" s="70">
        <f t="shared" si="116"/>
        <v>0</v>
      </c>
      <c r="CL51" s="70">
        <f t="shared" si="116"/>
        <v>0</v>
      </c>
      <c r="CM51" s="70">
        <f t="shared" si="116"/>
        <v>0</v>
      </c>
      <c r="CN51" s="70">
        <f t="shared" si="116"/>
        <v>0</v>
      </c>
      <c r="CO51" s="70">
        <f t="shared" si="116"/>
        <v>0</v>
      </c>
      <c r="CP51" s="70">
        <f t="shared" si="116"/>
        <v>0</v>
      </c>
      <c r="CQ51" s="70">
        <f t="shared" si="116"/>
        <v>0</v>
      </c>
      <c r="CR51" s="70">
        <f t="shared" si="116"/>
        <v>0</v>
      </c>
      <c r="CS51" s="70">
        <f t="shared" si="116"/>
        <v>0</v>
      </c>
      <c r="CT51" s="70">
        <f t="shared" si="116"/>
        <v>0</v>
      </c>
      <c r="CU51" s="70">
        <f t="shared" si="116"/>
        <v>0</v>
      </c>
      <c r="CV51" s="70">
        <f t="shared" si="116"/>
        <v>0</v>
      </c>
      <c r="CW51" s="70">
        <f t="shared" si="116"/>
        <v>0</v>
      </c>
      <c r="CX51" s="70">
        <f t="shared" si="116"/>
        <v>0</v>
      </c>
      <c r="CY51" s="87"/>
      <c r="CZ51" s="40" t="s">
        <v>116</v>
      </c>
      <c r="DA51" s="27"/>
      <c r="DB51" s="24"/>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row>
    <row r="52" spans="1:193" s="5" customFormat="1" ht="39" customHeight="1" x14ac:dyDescent="0.2">
      <c r="A52" s="86" t="s">
        <v>117</v>
      </c>
      <c r="B52" s="79"/>
      <c r="C52" s="70">
        <f>C45-C51</f>
        <v>0</v>
      </c>
      <c r="D52" s="70">
        <f>D45-D51</f>
        <v>0</v>
      </c>
      <c r="E52" s="70">
        <f t="shared" ref="E52:BP52" si="117">E45-E51</f>
        <v>0</v>
      </c>
      <c r="F52" s="70">
        <f>F45-F51</f>
        <v>0</v>
      </c>
      <c r="G52" s="70">
        <f t="shared" si="117"/>
        <v>0</v>
      </c>
      <c r="H52" s="70">
        <f>H45-H51</f>
        <v>0</v>
      </c>
      <c r="I52" s="70">
        <f t="shared" si="117"/>
        <v>0</v>
      </c>
      <c r="J52" s="70">
        <f t="shared" si="117"/>
        <v>0</v>
      </c>
      <c r="K52" s="70">
        <f t="shared" si="117"/>
        <v>0</v>
      </c>
      <c r="L52" s="70">
        <f t="shared" si="117"/>
        <v>0</v>
      </c>
      <c r="M52" s="70">
        <f t="shared" si="117"/>
        <v>0</v>
      </c>
      <c r="N52" s="70">
        <f t="shared" si="117"/>
        <v>0</v>
      </c>
      <c r="O52" s="70">
        <f t="shared" si="117"/>
        <v>0</v>
      </c>
      <c r="P52" s="70">
        <f t="shared" si="117"/>
        <v>0</v>
      </c>
      <c r="Q52" s="70">
        <f t="shared" si="117"/>
        <v>0</v>
      </c>
      <c r="R52" s="70">
        <f t="shared" si="117"/>
        <v>0</v>
      </c>
      <c r="S52" s="70">
        <f t="shared" si="117"/>
        <v>0</v>
      </c>
      <c r="T52" s="70">
        <f t="shared" si="117"/>
        <v>0</v>
      </c>
      <c r="U52" s="70">
        <f t="shared" si="117"/>
        <v>0</v>
      </c>
      <c r="V52" s="70">
        <f t="shared" si="117"/>
        <v>0</v>
      </c>
      <c r="W52" s="70">
        <f t="shared" si="117"/>
        <v>0</v>
      </c>
      <c r="X52" s="70">
        <f t="shared" si="117"/>
        <v>0</v>
      </c>
      <c r="Y52" s="70">
        <f t="shared" si="117"/>
        <v>0</v>
      </c>
      <c r="Z52" s="70">
        <f t="shared" si="117"/>
        <v>0</v>
      </c>
      <c r="AA52" s="70">
        <f t="shared" si="117"/>
        <v>0</v>
      </c>
      <c r="AB52" s="70">
        <f t="shared" si="117"/>
        <v>0</v>
      </c>
      <c r="AC52" s="70">
        <f t="shared" si="117"/>
        <v>0</v>
      </c>
      <c r="AD52" s="70">
        <f t="shared" si="117"/>
        <v>0</v>
      </c>
      <c r="AE52" s="70">
        <f t="shared" si="117"/>
        <v>0</v>
      </c>
      <c r="AF52" s="70">
        <f t="shared" si="117"/>
        <v>0</v>
      </c>
      <c r="AG52" s="70">
        <f t="shared" si="117"/>
        <v>0</v>
      </c>
      <c r="AH52" s="70">
        <f t="shared" si="117"/>
        <v>0</v>
      </c>
      <c r="AI52" s="70">
        <f t="shared" si="117"/>
        <v>0</v>
      </c>
      <c r="AJ52" s="70">
        <f t="shared" si="117"/>
        <v>0</v>
      </c>
      <c r="AK52" s="70">
        <f t="shared" si="117"/>
        <v>0</v>
      </c>
      <c r="AL52" s="70">
        <f t="shared" si="117"/>
        <v>0</v>
      </c>
      <c r="AM52" s="70">
        <f t="shared" si="117"/>
        <v>0</v>
      </c>
      <c r="AN52" s="70">
        <f t="shared" si="117"/>
        <v>0</v>
      </c>
      <c r="AO52" s="70">
        <f t="shared" si="117"/>
        <v>0</v>
      </c>
      <c r="AP52" s="70">
        <f t="shared" si="117"/>
        <v>0</v>
      </c>
      <c r="AQ52" s="70">
        <f t="shared" si="117"/>
        <v>0</v>
      </c>
      <c r="AR52" s="70">
        <f t="shared" si="117"/>
        <v>0</v>
      </c>
      <c r="AS52" s="70">
        <f t="shared" si="117"/>
        <v>0</v>
      </c>
      <c r="AT52" s="70">
        <f t="shared" si="117"/>
        <v>0</v>
      </c>
      <c r="AU52" s="70">
        <f t="shared" si="117"/>
        <v>0</v>
      </c>
      <c r="AV52" s="70">
        <f t="shared" si="117"/>
        <v>0</v>
      </c>
      <c r="AW52" s="70">
        <f t="shared" si="117"/>
        <v>0</v>
      </c>
      <c r="AX52" s="70">
        <f t="shared" si="117"/>
        <v>0</v>
      </c>
      <c r="AY52" s="70">
        <f t="shared" si="117"/>
        <v>0</v>
      </c>
      <c r="AZ52" s="70">
        <f t="shared" si="117"/>
        <v>0</v>
      </c>
      <c r="BA52" s="70">
        <f t="shared" si="117"/>
        <v>0</v>
      </c>
      <c r="BB52" s="70">
        <f t="shared" si="117"/>
        <v>0</v>
      </c>
      <c r="BC52" s="70">
        <f t="shared" si="117"/>
        <v>0</v>
      </c>
      <c r="BD52" s="70">
        <f t="shared" si="117"/>
        <v>0</v>
      </c>
      <c r="BE52" s="70">
        <f t="shared" si="117"/>
        <v>0</v>
      </c>
      <c r="BF52" s="70">
        <f t="shared" si="117"/>
        <v>0</v>
      </c>
      <c r="BG52" s="70">
        <f t="shared" si="117"/>
        <v>0</v>
      </c>
      <c r="BH52" s="70">
        <f t="shared" si="117"/>
        <v>0</v>
      </c>
      <c r="BI52" s="70">
        <f t="shared" si="117"/>
        <v>0</v>
      </c>
      <c r="BJ52" s="70">
        <f t="shared" si="117"/>
        <v>0</v>
      </c>
      <c r="BK52" s="70">
        <f t="shared" si="117"/>
        <v>0</v>
      </c>
      <c r="BL52" s="70">
        <f t="shared" si="117"/>
        <v>0</v>
      </c>
      <c r="BM52" s="70">
        <f t="shared" si="117"/>
        <v>0</v>
      </c>
      <c r="BN52" s="70">
        <f t="shared" si="117"/>
        <v>0</v>
      </c>
      <c r="BO52" s="70">
        <f t="shared" si="117"/>
        <v>0</v>
      </c>
      <c r="BP52" s="70">
        <f t="shared" si="117"/>
        <v>0</v>
      </c>
      <c r="BQ52" s="70">
        <f t="shared" ref="BQ52:CX52" si="118">BQ45-BQ51</f>
        <v>0</v>
      </c>
      <c r="BR52" s="70">
        <f t="shared" si="118"/>
        <v>0</v>
      </c>
      <c r="BS52" s="70">
        <f t="shared" si="118"/>
        <v>0</v>
      </c>
      <c r="BT52" s="70">
        <f t="shared" si="118"/>
        <v>0</v>
      </c>
      <c r="BU52" s="70">
        <f t="shared" si="118"/>
        <v>0</v>
      </c>
      <c r="BV52" s="70">
        <f t="shared" si="118"/>
        <v>0</v>
      </c>
      <c r="BW52" s="70">
        <f t="shared" si="118"/>
        <v>0</v>
      </c>
      <c r="BX52" s="70">
        <f t="shared" si="118"/>
        <v>0</v>
      </c>
      <c r="BY52" s="70">
        <f t="shared" si="118"/>
        <v>0</v>
      </c>
      <c r="BZ52" s="70">
        <f t="shared" si="118"/>
        <v>0</v>
      </c>
      <c r="CA52" s="70">
        <f t="shared" si="118"/>
        <v>0</v>
      </c>
      <c r="CB52" s="70">
        <f t="shared" si="118"/>
        <v>0</v>
      </c>
      <c r="CC52" s="70">
        <f t="shared" si="118"/>
        <v>0</v>
      </c>
      <c r="CD52" s="70">
        <f t="shared" si="118"/>
        <v>0</v>
      </c>
      <c r="CE52" s="70">
        <f t="shared" si="118"/>
        <v>0</v>
      </c>
      <c r="CF52" s="70">
        <f t="shared" si="118"/>
        <v>0</v>
      </c>
      <c r="CG52" s="70">
        <f t="shared" si="118"/>
        <v>0</v>
      </c>
      <c r="CH52" s="70">
        <f t="shared" si="118"/>
        <v>0</v>
      </c>
      <c r="CI52" s="70">
        <f t="shared" si="118"/>
        <v>0</v>
      </c>
      <c r="CJ52" s="70">
        <f t="shared" si="118"/>
        <v>0</v>
      </c>
      <c r="CK52" s="70">
        <f t="shared" si="118"/>
        <v>0</v>
      </c>
      <c r="CL52" s="70">
        <f t="shared" si="118"/>
        <v>0</v>
      </c>
      <c r="CM52" s="70">
        <f t="shared" si="118"/>
        <v>0</v>
      </c>
      <c r="CN52" s="70">
        <f t="shared" si="118"/>
        <v>0</v>
      </c>
      <c r="CO52" s="70">
        <f t="shared" si="118"/>
        <v>0</v>
      </c>
      <c r="CP52" s="70">
        <f t="shared" si="118"/>
        <v>0</v>
      </c>
      <c r="CQ52" s="70">
        <f t="shared" si="118"/>
        <v>0</v>
      </c>
      <c r="CR52" s="70">
        <f t="shared" si="118"/>
        <v>0</v>
      </c>
      <c r="CS52" s="70">
        <f t="shared" si="118"/>
        <v>0</v>
      </c>
      <c r="CT52" s="70">
        <f t="shared" si="118"/>
        <v>0</v>
      </c>
      <c r="CU52" s="70">
        <f t="shared" si="118"/>
        <v>0</v>
      </c>
      <c r="CV52" s="70">
        <f t="shared" si="118"/>
        <v>0</v>
      </c>
      <c r="CW52" s="70">
        <f t="shared" si="118"/>
        <v>0</v>
      </c>
      <c r="CX52" s="70">
        <f t="shared" si="118"/>
        <v>0</v>
      </c>
      <c r="CY52" s="87"/>
      <c r="CZ52" s="40"/>
      <c r="DA52" s="27"/>
      <c r="DB52" s="24"/>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row>
    <row r="53" spans="1:193" s="5" customFormat="1" ht="39" customHeight="1" x14ac:dyDescent="0.2">
      <c r="A53" s="86" t="s">
        <v>118</v>
      </c>
      <c r="B53" s="79"/>
      <c r="C53" s="70"/>
      <c r="D53" s="70">
        <f>C52+D52-D54</f>
        <v>0</v>
      </c>
      <c r="E53" s="70">
        <f>D53+E52-E54</f>
        <v>0</v>
      </c>
      <c r="F53" s="70">
        <f>E53+F52-F54</f>
        <v>0</v>
      </c>
      <c r="G53" s="70">
        <f t="shared" ref="G53:BR53" si="119">F53+G52-G54</f>
        <v>0</v>
      </c>
      <c r="H53" s="70">
        <f t="shared" si="119"/>
        <v>0</v>
      </c>
      <c r="I53" s="70">
        <f t="shared" si="119"/>
        <v>0</v>
      </c>
      <c r="J53" s="70">
        <f t="shared" si="119"/>
        <v>0</v>
      </c>
      <c r="K53" s="70">
        <f t="shared" si="119"/>
        <v>0</v>
      </c>
      <c r="L53" s="70">
        <f t="shared" si="119"/>
        <v>0</v>
      </c>
      <c r="M53" s="70">
        <f t="shared" si="119"/>
        <v>0</v>
      </c>
      <c r="N53" s="70">
        <f t="shared" si="119"/>
        <v>0</v>
      </c>
      <c r="O53" s="70">
        <f t="shared" si="119"/>
        <v>0</v>
      </c>
      <c r="P53" s="70">
        <f t="shared" si="119"/>
        <v>0</v>
      </c>
      <c r="Q53" s="70">
        <f t="shared" si="119"/>
        <v>0</v>
      </c>
      <c r="R53" s="70">
        <f t="shared" si="119"/>
        <v>0</v>
      </c>
      <c r="S53" s="70">
        <f t="shared" si="119"/>
        <v>0</v>
      </c>
      <c r="T53" s="70">
        <f t="shared" si="119"/>
        <v>0</v>
      </c>
      <c r="U53" s="70">
        <f t="shared" si="119"/>
        <v>0</v>
      </c>
      <c r="V53" s="70">
        <f t="shared" si="119"/>
        <v>0</v>
      </c>
      <c r="W53" s="70">
        <f t="shared" si="119"/>
        <v>0</v>
      </c>
      <c r="X53" s="70">
        <f t="shared" si="119"/>
        <v>0</v>
      </c>
      <c r="Y53" s="70">
        <f t="shared" si="119"/>
        <v>0</v>
      </c>
      <c r="Z53" s="70">
        <f t="shared" si="119"/>
        <v>0</v>
      </c>
      <c r="AA53" s="70">
        <f t="shared" si="119"/>
        <v>0</v>
      </c>
      <c r="AB53" s="70">
        <f t="shared" si="119"/>
        <v>0</v>
      </c>
      <c r="AC53" s="70">
        <f t="shared" si="119"/>
        <v>0</v>
      </c>
      <c r="AD53" s="70">
        <f t="shared" si="119"/>
        <v>0</v>
      </c>
      <c r="AE53" s="70">
        <f t="shared" si="119"/>
        <v>0</v>
      </c>
      <c r="AF53" s="70">
        <f t="shared" si="119"/>
        <v>0</v>
      </c>
      <c r="AG53" s="70">
        <f t="shared" si="119"/>
        <v>0</v>
      </c>
      <c r="AH53" s="70">
        <f t="shared" si="119"/>
        <v>0</v>
      </c>
      <c r="AI53" s="70">
        <f t="shared" si="119"/>
        <v>0</v>
      </c>
      <c r="AJ53" s="70">
        <f t="shared" si="119"/>
        <v>0</v>
      </c>
      <c r="AK53" s="70">
        <f t="shared" si="119"/>
        <v>0</v>
      </c>
      <c r="AL53" s="70">
        <f t="shared" si="119"/>
        <v>0</v>
      </c>
      <c r="AM53" s="70">
        <f t="shared" si="119"/>
        <v>0</v>
      </c>
      <c r="AN53" s="70">
        <f t="shared" si="119"/>
        <v>0</v>
      </c>
      <c r="AO53" s="70">
        <f t="shared" si="119"/>
        <v>0</v>
      </c>
      <c r="AP53" s="70">
        <f t="shared" si="119"/>
        <v>0</v>
      </c>
      <c r="AQ53" s="70">
        <f t="shared" si="119"/>
        <v>0</v>
      </c>
      <c r="AR53" s="70">
        <f t="shared" si="119"/>
        <v>0</v>
      </c>
      <c r="AS53" s="70">
        <f t="shared" si="119"/>
        <v>0</v>
      </c>
      <c r="AT53" s="70">
        <f t="shared" si="119"/>
        <v>0</v>
      </c>
      <c r="AU53" s="70">
        <f t="shared" si="119"/>
        <v>0</v>
      </c>
      <c r="AV53" s="70">
        <f t="shared" si="119"/>
        <v>0</v>
      </c>
      <c r="AW53" s="70">
        <f t="shared" si="119"/>
        <v>0</v>
      </c>
      <c r="AX53" s="70">
        <f t="shared" si="119"/>
        <v>0</v>
      </c>
      <c r="AY53" s="70">
        <f t="shared" si="119"/>
        <v>0</v>
      </c>
      <c r="AZ53" s="70">
        <f t="shared" si="119"/>
        <v>0</v>
      </c>
      <c r="BA53" s="70">
        <f t="shared" si="119"/>
        <v>0</v>
      </c>
      <c r="BB53" s="70">
        <f t="shared" si="119"/>
        <v>0</v>
      </c>
      <c r="BC53" s="70">
        <f t="shared" si="119"/>
        <v>0</v>
      </c>
      <c r="BD53" s="70">
        <f t="shared" si="119"/>
        <v>0</v>
      </c>
      <c r="BE53" s="70">
        <f t="shared" si="119"/>
        <v>0</v>
      </c>
      <c r="BF53" s="70">
        <f t="shared" si="119"/>
        <v>0</v>
      </c>
      <c r="BG53" s="70">
        <f t="shared" si="119"/>
        <v>0</v>
      </c>
      <c r="BH53" s="70">
        <f t="shared" si="119"/>
        <v>0</v>
      </c>
      <c r="BI53" s="70">
        <f t="shared" si="119"/>
        <v>0</v>
      </c>
      <c r="BJ53" s="70">
        <f t="shared" si="119"/>
        <v>0</v>
      </c>
      <c r="BK53" s="70">
        <f t="shared" si="119"/>
        <v>0</v>
      </c>
      <c r="BL53" s="70">
        <f t="shared" si="119"/>
        <v>0</v>
      </c>
      <c r="BM53" s="70">
        <f t="shared" si="119"/>
        <v>0</v>
      </c>
      <c r="BN53" s="70">
        <f t="shared" si="119"/>
        <v>0</v>
      </c>
      <c r="BO53" s="70">
        <f t="shared" si="119"/>
        <v>0</v>
      </c>
      <c r="BP53" s="70">
        <f t="shared" si="119"/>
        <v>0</v>
      </c>
      <c r="BQ53" s="70">
        <f t="shared" si="119"/>
        <v>0</v>
      </c>
      <c r="BR53" s="70">
        <f t="shared" si="119"/>
        <v>0</v>
      </c>
      <c r="BS53" s="70">
        <f t="shared" ref="BS53:CX53" si="120">BR53+BS52-BS54</f>
        <v>0</v>
      </c>
      <c r="BT53" s="70">
        <f t="shared" si="120"/>
        <v>0</v>
      </c>
      <c r="BU53" s="70">
        <f t="shared" si="120"/>
        <v>0</v>
      </c>
      <c r="BV53" s="70">
        <f t="shared" si="120"/>
        <v>0</v>
      </c>
      <c r="BW53" s="70">
        <f t="shared" si="120"/>
        <v>0</v>
      </c>
      <c r="BX53" s="70">
        <f t="shared" si="120"/>
        <v>0</v>
      </c>
      <c r="BY53" s="70">
        <f t="shared" si="120"/>
        <v>0</v>
      </c>
      <c r="BZ53" s="70">
        <f t="shared" si="120"/>
        <v>0</v>
      </c>
      <c r="CA53" s="70">
        <f t="shared" si="120"/>
        <v>0</v>
      </c>
      <c r="CB53" s="70">
        <f t="shared" si="120"/>
        <v>0</v>
      </c>
      <c r="CC53" s="70">
        <f t="shared" si="120"/>
        <v>0</v>
      </c>
      <c r="CD53" s="70">
        <f t="shared" si="120"/>
        <v>0</v>
      </c>
      <c r="CE53" s="70">
        <f t="shared" si="120"/>
        <v>0</v>
      </c>
      <c r="CF53" s="70">
        <f t="shared" si="120"/>
        <v>0</v>
      </c>
      <c r="CG53" s="70">
        <f t="shared" si="120"/>
        <v>0</v>
      </c>
      <c r="CH53" s="70">
        <f t="shared" si="120"/>
        <v>0</v>
      </c>
      <c r="CI53" s="70">
        <f t="shared" si="120"/>
        <v>0</v>
      </c>
      <c r="CJ53" s="70">
        <f t="shared" si="120"/>
        <v>0</v>
      </c>
      <c r="CK53" s="70">
        <f t="shared" si="120"/>
        <v>0</v>
      </c>
      <c r="CL53" s="70">
        <f t="shared" si="120"/>
        <v>0</v>
      </c>
      <c r="CM53" s="70">
        <f t="shared" si="120"/>
        <v>0</v>
      </c>
      <c r="CN53" s="70">
        <f t="shared" si="120"/>
        <v>0</v>
      </c>
      <c r="CO53" s="70">
        <f t="shared" si="120"/>
        <v>0</v>
      </c>
      <c r="CP53" s="70">
        <f t="shared" si="120"/>
        <v>0</v>
      </c>
      <c r="CQ53" s="70">
        <f t="shared" si="120"/>
        <v>0</v>
      </c>
      <c r="CR53" s="70">
        <f t="shared" si="120"/>
        <v>0</v>
      </c>
      <c r="CS53" s="70">
        <f t="shared" si="120"/>
        <v>0</v>
      </c>
      <c r="CT53" s="70">
        <f t="shared" si="120"/>
        <v>0</v>
      </c>
      <c r="CU53" s="70">
        <f t="shared" si="120"/>
        <v>0</v>
      </c>
      <c r="CV53" s="70">
        <f t="shared" si="120"/>
        <v>0</v>
      </c>
      <c r="CW53" s="70">
        <f t="shared" si="120"/>
        <v>0</v>
      </c>
      <c r="CX53" s="70">
        <f t="shared" si="120"/>
        <v>0</v>
      </c>
      <c r="CY53" s="87"/>
      <c r="CZ53" s="40"/>
      <c r="DA53" s="27"/>
      <c r="DB53" s="24"/>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row>
    <row r="54" spans="1:193" s="5" customFormat="1" ht="42.75" x14ac:dyDescent="0.2">
      <c r="A54" s="86" t="s">
        <v>119</v>
      </c>
      <c r="B54" s="79"/>
      <c r="C54" s="70"/>
      <c r="D54" s="70">
        <f>SUM('Credit issuance TYA'!C22:C121)-D51</f>
        <v>0</v>
      </c>
      <c r="E54" s="70">
        <f>SUM('Credit issuance TYA'!D22:D121)-E51</f>
        <v>0</v>
      </c>
      <c r="F54" s="70">
        <f>SUM('Credit issuance TYA'!E22:E121)-F51</f>
        <v>0</v>
      </c>
      <c r="G54" s="70">
        <f>SUM('Credit issuance TYA'!F22:F121)-G51</f>
        <v>0</v>
      </c>
      <c r="H54" s="70">
        <f>SUM('Credit issuance TYA'!G22:G121)-H51</f>
        <v>0</v>
      </c>
      <c r="I54" s="70">
        <f>SUM('Credit issuance TYA'!H22:H121)-I51</f>
        <v>0</v>
      </c>
      <c r="J54" s="70">
        <f>SUM('Credit issuance TYA'!I22:I121)-J51</f>
        <v>0</v>
      </c>
      <c r="K54" s="70">
        <f>SUM('Credit issuance TYA'!J22:J121)-K51</f>
        <v>0</v>
      </c>
      <c r="L54" s="70">
        <f>SUM('Credit issuance TYA'!K22:K121)-L51</f>
        <v>0</v>
      </c>
      <c r="M54" s="70">
        <f>SUM('Credit issuance TYA'!L22:L121)-M51</f>
        <v>0</v>
      </c>
      <c r="N54" s="70">
        <f>SUM('Credit issuance TYA'!M22:M121)-N51</f>
        <v>0</v>
      </c>
      <c r="O54" s="70">
        <f>SUM('Credit issuance TYA'!N22:N121)-O51</f>
        <v>0</v>
      </c>
      <c r="P54" s="70">
        <f>SUM('Credit issuance TYA'!O22:O121)-P51</f>
        <v>0</v>
      </c>
      <c r="Q54" s="70">
        <f>SUM('Credit issuance TYA'!P22:P121)-Q51</f>
        <v>0</v>
      </c>
      <c r="R54" s="70">
        <f>SUM('Credit issuance TYA'!Q22:Q121)-R51</f>
        <v>0</v>
      </c>
      <c r="S54" s="70">
        <f>SUM('Credit issuance TYA'!R22:R121)-S51</f>
        <v>0</v>
      </c>
      <c r="T54" s="70">
        <f>SUM('Credit issuance TYA'!S22:S121)-T51</f>
        <v>0</v>
      </c>
      <c r="U54" s="70">
        <f>SUM('Credit issuance TYA'!T22:T121)-U51</f>
        <v>0</v>
      </c>
      <c r="V54" s="70">
        <f>SUM('Credit issuance TYA'!U22:U121)-V51</f>
        <v>0</v>
      </c>
      <c r="W54" s="70">
        <f>SUM('Credit issuance TYA'!V22:V121)-W51</f>
        <v>0</v>
      </c>
      <c r="X54" s="70">
        <f>SUM('Credit issuance TYA'!W22:W121)-X51</f>
        <v>0</v>
      </c>
      <c r="Y54" s="70">
        <f>SUM('Credit issuance TYA'!X22:X121)-Y51</f>
        <v>0</v>
      </c>
      <c r="Z54" s="70">
        <f>SUM('Credit issuance TYA'!Y22:Y121)-Z51</f>
        <v>0</v>
      </c>
      <c r="AA54" s="70">
        <f>SUM('Credit issuance TYA'!Z22:Z121)-AA51</f>
        <v>0</v>
      </c>
      <c r="AB54" s="70">
        <f>SUM('Credit issuance TYA'!AA22:AA121)-AB51</f>
        <v>0</v>
      </c>
      <c r="AC54" s="70">
        <f>SUM('Credit issuance TYA'!AB22:AB121)-AC51</f>
        <v>0</v>
      </c>
      <c r="AD54" s="70">
        <f>SUM('Credit issuance TYA'!AC22:AC121)-AD51</f>
        <v>0</v>
      </c>
      <c r="AE54" s="70">
        <f>SUM('Credit issuance TYA'!AD22:AD121)-AE51</f>
        <v>0</v>
      </c>
      <c r="AF54" s="70">
        <f>SUM('Credit issuance TYA'!AE22:AE121)-AF51</f>
        <v>0</v>
      </c>
      <c r="AG54" s="70">
        <f>SUM('Credit issuance TYA'!AF22:AF121)-AG51</f>
        <v>0</v>
      </c>
      <c r="AH54" s="70">
        <f>SUM('Credit issuance TYA'!AG22:AG121)-AH51</f>
        <v>0</v>
      </c>
      <c r="AI54" s="70">
        <f>SUM('Credit issuance TYA'!AH22:AH121)-AI51</f>
        <v>0</v>
      </c>
      <c r="AJ54" s="70">
        <f>SUM('Credit issuance TYA'!AI22:AI121)-AJ51</f>
        <v>0</v>
      </c>
      <c r="AK54" s="70">
        <f>SUM('Credit issuance TYA'!AJ22:AJ121)-AK51</f>
        <v>0</v>
      </c>
      <c r="AL54" s="70">
        <f>SUM('Credit issuance TYA'!AK22:AK121)-AL51</f>
        <v>0</v>
      </c>
      <c r="AM54" s="70">
        <f>SUM('Credit issuance TYA'!AL22:AL121)-AM51</f>
        <v>0</v>
      </c>
      <c r="AN54" s="70">
        <f>SUM('Credit issuance TYA'!AM22:AM121)-AN51</f>
        <v>0</v>
      </c>
      <c r="AO54" s="70">
        <f>SUM('Credit issuance TYA'!AN22:AN121)-AO51</f>
        <v>0</v>
      </c>
      <c r="AP54" s="70">
        <f>SUM('Credit issuance TYA'!AO22:AO121)-AP51</f>
        <v>0</v>
      </c>
      <c r="AQ54" s="70">
        <f>SUM('Credit issuance TYA'!AP22:AP121)-AQ51</f>
        <v>0</v>
      </c>
      <c r="AR54" s="70">
        <f>SUM('Credit issuance TYA'!AQ22:AQ121)-AR51</f>
        <v>0</v>
      </c>
      <c r="AS54" s="70">
        <f>SUM('Credit issuance TYA'!AR22:AR121)-AS51</f>
        <v>0</v>
      </c>
      <c r="AT54" s="70">
        <f>SUM('Credit issuance TYA'!AS22:AS121)-AT51</f>
        <v>0</v>
      </c>
      <c r="AU54" s="70">
        <f>SUM('Credit issuance TYA'!AT22:AT121)-AU51</f>
        <v>0</v>
      </c>
      <c r="AV54" s="70">
        <f>SUM('Credit issuance TYA'!AU22:AU121)-AV51</f>
        <v>0</v>
      </c>
      <c r="AW54" s="70">
        <f>SUM('Credit issuance TYA'!AV22:AV121)-AW51</f>
        <v>0</v>
      </c>
      <c r="AX54" s="70">
        <f>SUM('Credit issuance TYA'!AW22:AW121)-AX51</f>
        <v>0</v>
      </c>
      <c r="AY54" s="70">
        <f>SUM('Credit issuance TYA'!AX22:AX121)-AY51</f>
        <v>0</v>
      </c>
      <c r="AZ54" s="70">
        <f>SUM('Credit issuance TYA'!AY22:AY121)-AZ51</f>
        <v>0</v>
      </c>
      <c r="BA54" s="70">
        <f>SUM('Credit issuance TYA'!AZ22:AZ121)-BA51</f>
        <v>0</v>
      </c>
      <c r="BB54" s="70">
        <f>SUM('Credit issuance TYA'!BA22:BA121)-BB51</f>
        <v>0</v>
      </c>
      <c r="BC54" s="70">
        <f>SUM('Credit issuance TYA'!BB22:BB121)-BC51</f>
        <v>0</v>
      </c>
      <c r="BD54" s="70">
        <f>SUM('Credit issuance TYA'!BC22:BC121)-BD51</f>
        <v>0</v>
      </c>
      <c r="BE54" s="70">
        <f>SUM('Credit issuance TYA'!BD22:BD121)-BE51</f>
        <v>0</v>
      </c>
      <c r="BF54" s="70">
        <f>SUM('Credit issuance TYA'!BE22:BE121)-BF51</f>
        <v>0</v>
      </c>
      <c r="BG54" s="70">
        <f>SUM('Credit issuance TYA'!BF22:BF121)-BG51</f>
        <v>0</v>
      </c>
      <c r="BH54" s="70">
        <f>SUM('Credit issuance TYA'!BG22:BG121)-BH51</f>
        <v>0</v>
      </c>
      <c r="BI54" s="70">
        <f>SUM('Credit issuance TYA'!BH22:BH121)-BI51</f>
        <v>0</v>
      </c>
      <c r="BJ54" s="70">
        <f>SUM('Credit issuance TYA'!BI22:BI121)-BJ51</f>
        <v>0</v>
      </c>
      <c r="BK54" s="70">
        <f>SUM('Credit issuance TYA'!BJ22:BJ121)-BK51</f>
        <v>0</v>
      </c>
      <c r="BL54" s="70">
        <f>SUM('Credit issuance TYA'!BK22:BK121)-BL51</f>
        <v>0</v>
      </c>
      <c r="BM54" s="70">
        <f>SUM('Credit issuance TYA'!BL22:BL121)-BM51</f>
        <v>0</v>
      </c>
      <c r="BN54" s="70">
        <f>SUM('Credit issuance TYA'!BM22:BM121)-BN51</f>
        <v>0</v>
      </c>
      <c r="BO54" s="70">
        <f>SUM('Credit issuance TYA'!BN22:BN121)-BO51</f>
        <v>0</v>
      </c>
      <c r="BP54" s="70">
        <f>SUM('Credit issuance TYA'!BO22:BO121)-BP51</f>
        <v>0</v>
      </c>
      <c r="BQ54" s="70">
        <f>SUM('Credit issuance TYA'!BP22:BP121)-BQ51</f>
        <v>0</v>
      </c>
      <c r="BR54" s="70">
        <f>SUM('Credit issuance TYA'!BQ22:BQ121)-BR51</f>
        <v>0</v>
      </c>
      <c r="BS54" s="70">
        <f>SUM('Credit issuance TYA'!BR22:BR121)-BS51</f>
        <v>0</v>
      </c>
      <c r="BT54" s="70">
        <f>SUM('Credit issuance TYA'!BS22:BS121)-BT51</f>
        <v>0</v>
      </c>
      <c r="BU54" s="70">
        <f>SUM('Credit issuance TYA'!BT22:BT121)-BU51</f>
        <v>0</v>
      </c>
      <c r="BV54" s="70">
        <f>SUM('Credit issuance TYA'!BU22:BU121)-BV51</f>
        <v>0</v>
      </c>
      <c r="BW54" s="70">
        <f>SUM('Credit issuance TYA'!BV22:BV121)-BW51</f>
        <v>0</v>
      </c>
      <c r="BX54" s="70">
        <f>SUM('Credit issuance TYA'!BW22:BW121)-BX51</f>
        <v>0</v>
      </c>
      <c r="BY54" s="70">
        <f>SUM('Credit issuance TYA'!BX22:BX121)-BY51</f>
        <v>0</v>
      </c>
      <c r="BZ54" s="70">
        <f>SUM('Credit issuance TYA'!BY22:BY121)-BZ51</f>
        <v>0</v>
      </c>
      <c r="CA54" s="70">
        <f>SUM('Credit issuance TYA'!BZ22:BZ121)-CA51</f>
        <v>0</v>
      </c>
      <c r="CB54" s="70">
        <f>SUM('Credit issuance TYA'!CA22:CA121)-CB51</f>
        <v>0</v>
      </c>
      <c r="CC54" s="70">
        <f>SUM('Credit issuance TYA'!CB22:CB121)-CC51</f>
        <v>0</v>
      </c>
      <c r="CD54" s="70">
        <f>SUM('Credit issuance TYA'!CC22:CC121)-CD51</f>
        <v>0</v>
      </c>
      <c r="CE54" s="70">
        <f>SUM('Credit issuance TYA'!CD22:CD121)-CE51</f>
        <v>0</v>
      </c>
      <c r="CF54" s="70">
        <f>SUM('Credit issuance TYA'!CE22:CE121)-CF51</f>
        <v>0</v>
      </c>
      <c r="CG54" s="70">
        <f>SUM('Credit issuance TYA'!CF22:CF121)-CG51</f>
        <v>0</v>
      </c>
      <c r="CH54" s="70">
        <f>SUM('Credit issuance TYA'!CG22:CG121)-CH51</f>
        <v>0</v>
      </c>
      <c r="CI54" s="70">
        <f>SUM('Credit issuance TYA'!CH22:CH121)-CI51</f>
        <v>0</v>
      </c>
      <c r="CJ54" s="70">
        <f>SUM('Credit issuance TYA'!CI22:CI121)-CJ51</f>
        <v>0</v>
      </c>
      <c r="CK54" s="70">
        <f>SUM('Credit issuance TYA'!CJ22:CJ121)-CK51</f>
        <v>0</v>
      </c>
      <c r="CL54" s="70">
        <f>SUM('Credit issuance TYA'!CK22:CK121)-CL51</f>
        <v>0</v>
      </c>
      <c r="CM54" s="70">
        <f>SUM('Credit issuance TYA'!CL22:CL121)-CM51</f>
        <v>0</v>
      </c>
      <c r="CN54" s="70">
        <f>SUM('Credit issuance TYA'!CM22:CM121)-CN51</f>
        <v>0</v>
      </c>
      <c r="CO54" s="70">
        <f>SUM('Credit issuance TYA'!CN22:CN121)-CO51</f>
        <v>0</v>
      </c>
      <c r="CP54" s="70">
        <f>SUM('Credit issuance TYA'!CO22:CO121)-CP51</f>
        <v>0</v>
      </c>
      <c r="CQ54" s="70">
        <f>SUM('Credit issuance TYA'!CP22:CP121)-CQ51</f>
        <v>0</v>
      </c>
      <c r="CR54" s="70">
        <f>SUM('Credit issuance TYA'!CQ22:CQ121)-CR51</f>
        <v>0</v>
      </c>
      <c r="CS54" s="70">
        <f>SUM('Credit issuance TYA'!CR22:CR121)-CS51</f>
        <v>0</v>
      </c>
      <c r="CT54" s="70">
        <f>SUM('Credit issuance TYA'!CS22:CS121)-CT51</f>
        <v>0</v>
      </c>
      <c r="CU54" s="70">
        <f>SUM('Credit issuance TYA'!CT22:CT121)-CU51</f>
        <v>0</v>
      </c>
      <c r="CV54" s="70">
        <f>SUM('Credit issuance TYA'!CU22:CU121)-CV51</f>
        <v>0</v>
      </c>
      <c r="CW54" s="70">
        <f>SUM('Credit issuance TYA'!CV22:CV121)-CW51</f>
        <v>0</v>
      </c>
      <c r="CX54" s="70">
        <f>SUM('Credit issuance TYA'!CW22:CW121)-CX51</f>
        <v>0</v>
      </c>
      <c r="CY54" s="87"/>
      <c r="CZ54" s="40" t="s">
        <v>120</v>
      </c>
      <c r="DA54" s="27"/>
      <c r="DB54" s="24"/>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row>
    <row r="55" spans="1:193" s="5" customFormat="1" ht="29.25" customHeight="1" x14ac:dyDescent="0.35">
      <c r="A55" s="88" t="s">
        <v>121</v>
      </c>
      <c r="B55" s="89"/>
      <c r="C55" s="90">
        <f>ROUNDDOWN(C51+C54,0)</f>
        <v>294484</v>
      </c>
      <c r="D55" s="90">
        <f>IF(D16&gt;=C16,D51+D54,0)</f>
        <v>311813</v>
      </c>
      <c r="E55" s="90">
        <f>E51+E54</f>
        <v>224405.51186867751</v>
      </c>
      <c r="F55" s="90">
        <f>F51+F54</f>
        <v>199407.15728955917</v>
      </c>
      <c r="G55" s="90">
        <f>G51+G54</f>
        <v>0</v>
      </c>
      <c r="H55" s="90">
        <f>H51+H54</f>
        <v>0</v>
      </c>
      <c r="I55" s="90">
        <f t="shared" ref="I55:BP55" si="121">I51+I54</f>
        <v>0</v>
      </c>
      <c r="J55" s="90">
        <f t="shared" si="121"/>
        <v>0</v>
      </c>
      <c r="K55" s="90">
        <f t="shared" si="121"/>
        <v>0</v>
      </c>
      <c r="L55" s="90">
        <f t="shared" si="121"/>
        <v>0</v>
      </c>
      <c r="M55" s="90">
        <f t="shared" si="121"/>
        <v>0</v>
      </c>
      <c r="N55" s="90">
        <f t="shared" si="121"/>
        <v>0</v>
      </c>
      <c r="O55" s="90">
        <f t="shared" si="121"/>
        <v>0</v>
      </c>
      <c r="P55" s="90">
        <f t="shared" si="121"/>
        <v>0</v>
      </c>
      <c r="Q55" s="90">
        <f t="shared" si="121"/>
        <v>0</v>
      </c>
      <c r="R55" s="90">
        <f t="shared" si="121"/>
        <v>0</v>
      </c>
      <c r="S55" s="90">
        <f t="shared" si="121"/>
        <v>0</v>
      </c>
      <c r="T55" s="90">
        <f t="shared" si="121"/>
        <v>0</v>
      </c>
      <c r="U55" s="90">
        <f t="shared" si="121"/>
        <v>0</v>
      </c>
      <c r="V55" s="90">
        <f t="shared" si="121"/>
        <v>0</v>
      </c>
      <c r="W55" s="90">
        <f t="shared" si="121"/>
        <v>0</v>
      </c>
      <c r="X55" s="90">
        <f t="shared" si="121"/>
        <v>0</v>
      </c>
      <c r="Y55" s="90">
        <f t="shared" si="121"/>
        <v>0</v>
      </c>
      <c r="Z55" s="90">
        <f t="shared" si="121"/>
        <v>0</v>
      </c>
      <c r="AA55" s="90">
        <f t="shared" si="121"/>
        <v>0</v>
      </c>
      <c r="AB55" s="90">
        <f t="shared" si="121"/>
        <v>0</v>
      </c>
      <c r="AC55" s="90">
        <f t="shared" si="121"/>
        <v>0</v>
      </c>
      <c r="AD55" s="90">
        <f t="shared" si="121"/>
        <v>0</v>
      </c>
      <c r="AE55" s="90">
        <f t="shared" si="121"/>
        <v>0</v>
      </c>
      <c r="AF55" s="90">
        <f t="shared" si="121"/>
        <v>0</v>
      </c>
      <c r="AG55" s="90">
        <f t="shared" si="121"/>
        <v>0</v>
      </c>
      <c r="AH55" s="90">
        <f t="shared" si="121"/>
        <v>0</v>
      </c>
      <c r="AI55" s="90">
        <f t="shared" si="121"/>
        <v>0</v>
      </c>
      <c r="AJ55" s="90">
        <f t="shared" si="121"/>
        <v>0</v>
      </c>
      <c r="AK55" s="90">
        <f t="shared" si="121"/>
        <v>0</v>
      </c>
      <c r="AL55" s="90">
        <f t="shared" si="121"/>
        <v>0</v>
      </c>
      <c r="AM55" s="90">
        <f t="shared" si="121"/>
        <v>0</v>
      </c>
      <c r="AN55" s="90">
        <f t="shared" si="121"/>
        <v>0</v>
      </c>
      <c r="AO55" s="90">
        <f t="shared" si="121"/>
        <v>0</v>
      </c>
      <c r="AP55" s="90">
        <f t="shared" si="121"/>
        <v>0</v>
      </c>
      <c r="AQ55" s="90">
        <f t="shared" si="121"/>
        <v>0</v>
      </c>
      <c r="AR55" s="90">
        <f t="shared" si="121"/>
        <v>0</v>
      </c>
      <c r="AS55" s="90">
        <f t="shared" si="121"/>
        <v>0</v>
      </c>
      <c r="AT55" s="90">
        <f t="shared" si="121"/>
        <v>0</v>
      </c>
      <c r="AU55" s="90">
        <f t="shared" si="121"/>
        <v>0</v>
      </c>
      <c r="AV55" s="90">
        <f t="shared" si="121"/>
        <v>0</v>
      </c>
      <c r="AW55" s="90">
        <f t="shared" si="121"/>
        <v>0</v>
      </c>
      <c r="AX55" s="90">
        <f t="shared" si="121"/>
        <v>0</v>
      </c>
      <c r="AY55" s="90">
        <f t="shared" si="121"/>
        <v>0</v>
      </c>
      <c r="AZ55" s="90">
        <f t="shared" si="121"/>
        <v>0</v>
      </c>
      <c r="BA55" s="90">
        <f t="shared" si="121"/>
        <v>0</v>
      </c>
      <c r="BB55" s="90">
        <f t="shared" si="121"/>
        <v>0</v>
      </c>
      <c r="BC55" s="90">
        <f t="shared" si="121"/>
        <v>0</v>
      </c>
      <c r="BD55" s="90">
        <f t="shared" si="121"/>
        <v>0</v>
      </c>
      <c r="BE55" s="90">
        <f t="shared" si="121"/>
        <v>0</v>
      </c>
      <c r="BF55" s="90">
        <f t="shared" si="121"/>
        <v>0</v>
      </c>
      <c r="BG55" s="90">
        <f t="shared" si="121"/>
        <v>0</v>
      </c>
      <c r="BH55" s="90">
        <f t="shared" si="121"/>
        <v>0</v>
      </c>
      <c r="BI55" s="90">
        <f t="shared" si="121"/>
        <v>0</v>
      </c>
      <c r="BJ55" s="90">
        <f t="shared" si="121"/>
        <v>0</v>
      </c>
      <c r="BK55" s="90">
        <f t="shared" si="121"/>
        <v>0</v>
      </c>
      <c r="BL55" s="90">
        <f t="shared" si="121"/>
        <v>0</v>
      </c>
      <c r="BM55" s="90">
        <f t="shared" si="121"/>
        <v>0</v>
      </c>
      <c r="BN55" s="90">
        <f t="shared" si="121"/>
        <v>0</v>
      </c>
      <c r="BO55" s="90">
        <f t="shared" si="121"/>
        <v>0</v>
      </c>
      <c r="BP55" s="90">
        <f t="shared" si="121"/>
        <v>0</v>
      </c>
      <c r="BQ55" s="90">
        <f t="shared" ref="BQ55:CX55" si="122">BQ51+BQ54</f>
        <v>0</v>
      </c>
      <c r="BR55" s="90">
        <f t="shared" si="122"/>
        <v>0</v>
      </c>
      <c r="BS55" s="90">
        <f t="shared" si="122"/>
        <v>0</v>
      </c>
      <c r="BT55" s="90">
        <f t="shared" si="122"/>
        <v>0</v>
      </c>
      <c r="BU55" s="90">
        <f t="shared" si="122"/>
        <v>0</v>
      </c>
      <c r="BV55" s="90">
        <f t="shared" si="122"/>
        <v>0</v>
      </c>
      <c r="BW55" s="90">
        <f t="shared" si="122"/>
        <v>0</v>
      </c>
      <c r="BX55" s="90">
        <f t="shared" si="122"/>
        <v>0</v>
      </c>
      <c r="BY55" s="90">
        <f t="shared" si="122"/>
        <v>0</v>
      </c>
      <c r="BZ55" s="90">
        <f t="shared" si="122"/>
        <v>0</v>
      </c>
      <c r="CA55" s="90">
        <f t="shared" si="122"/>
        <v>0</v>
      </c>
      <c r="CB55" s="90">
        <f t="shared" si="122"/>
        <v>0</v>
      </c>
      <c r="CC55" s="90">
        <f t="shared" si="122"/>
        <v>0</v>
      </c>
      <c r="CD55" s="90">
        <f t="shared" si="122"/>
        <v>0</v>
      </c>
      <c r="CE55" s="90">
        <f t="shared" si="122"/>
        <v>0</v>
      </c>
      <c r="CF55" s="90">
        <f t="shared" si="122"/>
        <v>0</v>
      </c>
      <c r="CG55" s="90">
        <f t="shared" si="122"/>
        <v>0</v>
      </c>
      <c r="CH55" s="90">
        <f t="shared" si="122"/>
        <v>0</v>
      </c>
      <c r="CI55" s="90">
        <f t="shared" si="122"/>
        <v>0</v>
      </c>
      <c r="CJ55" s="90">
        <f t="shared" si="122"/>
        <v>0</v>
      </c>
      <c r="CK55" s="90">
        <f t="shared" si="122"/>
        <v>0</v>
      </c>
      <c r="CL55" s="90">
        <f t="shared" si="122"/>
        <v>0</v>
      </c>
      <c r="CM55" s="90">
        <f t="shared" si="122"/>
        <v>0</v>
      </c>
      <c r="CN55" s="90">
        <f t="shared" si="122"/>
        <v>0</v>
      </c>
      <c r="CO55" s="90">
        <f t="shared" si="122"/>
        <v>0</v>
      </c>
      <c r="CP55" s="90">
        <f t="shared" si="122"/>
        <v>0</v>
      </c>
      <c r="CQ55" s="90">
        <f t="shared" si="122"/>
        <v>0</v>
      </c>
      <c r="CR55" s="90">
        <f t="shared" si="122"/>
        <v>0</v>
      </c>
      <c r="CS55" s="90">
        <f t="shared" si="122"/>
        <v>0</v>
      </c>
      <c r="CT55" s="90">
        <f t="shared" si="122"/>
        <v>0</v>
      </c>
      <c r="CU55" s="90">
        <f t="shared" si="122"/>
        <v>0</v>
      </c>
      <c r="CV55" s="90">
        <f t="shared" si="122"/>
        <v>0</v>
      </c>
      <c r="CW55" s="90">
        <f t="shared" si="122"/>
        <v>0</v>
      </c>
      <c r="CX55" s="90">
        <f t="shared" si="122"/>
        <v>0</v>
      </c>
      <c r="CY55" s="91"/>
      <c r="CZ55" s="40" t="s">
        <v>122</v>
      </c>
      <c r="DA55" s="68">
        <v>5.5</v>
      </c>
      <c r="DB55" s="69" t="s">
        <v>123</v>
      </c>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row>
    <row r="56" spans="1:193" s="5" customFormat="1" ht="29.25" customHeight="1" x14ac:dyDescent="0.25">
      <c r="A56" s="86" t="s">
        <v>124</v>
      </c>
      <c r="B56" s="89"/>
      <c r="C56" s="70">
        <f>SUMIF('Reversible Credits'!B22:B121,"&gt;0")</f>
        <v>291539.15999999997</v>
      </c>
      <c r="D56" s="70">
        <f>SUMIF('Reversible Credits'!C22:C121,"&gt;0")</f>
        <v>308694.87</v>
      </c>
      <c r="E56" s="70">
        <f>SUMIF('Reversible Credits'!D22:D121,"&gt;0")</f>
        <v>222161.45674999073</v>
      </c>
      <c r="F56" s="70">
        <f>SUMIF('Reversible Credits'!E22:E121,"&gt;0")</f>
        <v>197413.08571666357</v>
      </c>
      <c r="G56" s="70">
        <f>SUMIF('Reversible Credits'!F22:F121,"&gt;0")</f>
        <v>0</v>
      </c>
      <c r="H56" s="70">
        <f>SUMIF('Reversible Credits'!G22:G121,"&gt;0")</f>
        <v>0</v>
      </c>
      <c r="I56" s="70">
        <f>SUMIF('Reversible Credits'!H22:H121,"&gt;0")</f>
        <v>0</v>
      </c>
      <c r="J56" s="70">
        <f>SUMIF('Reversible Credits'!I22:I121,"&gt;0")</f>
        <v>0</v>
      </c>
      <c r="K56" s="70">
        <f>SUMIF('Reversible Credits'!J22:J121,"&gt;0")</f>
        <v>0</v>
      </c>
      <c r="L56" s="70">
        <f>SUMIF('Reversible Credits'!K22:K121,"&gt;0")</f>
        <v>0</v>
      </c>
      <c r="M56" s="70">
        <f>SUMIF('Reversible Credits'!L22:L121,"&gt;0")</f>
        <v>0</v>
      </c>
      <c r="N56" s="70">
        <f>SUMIF('Reversible Credits'!M22:M121,"&gt;0")</f>
        <v>0</v>
      </c>
      <c r="O56" s="70">
        <f>SUMIF('Reversible Credits'!N22:N121,"&gt;0")</f>
        <v>0</v>
      </c>
      <c r="P56" s="70">
        <f>SUMIF('Reversible Credits'!O22:O121,"&gt;0")</f>
        <v>0</v>
      </c>
      <c r="Q56" s="70">
        <f>SUMIF('Reversible Credits'!P22:P121,"&gt;0")</f>
        <v>0</v>
      </c>
      <c r="R56" s="70">
        <f>SUMIF('Reversible Credits'!Q22:Q121,"&gt;0")</f>
        <v>0</v>
      </c>
      <c r="S56" s="70">
        <f>SUMIF('Reversible Credits'!R22:R121,"&gt;0")</f>
        <v>0</v>
      </c>
      <c r="T56" s="70">
        <f>SUMIF('Reversible Credits'!S22:S121,"&gt;0")</f>
        <v>0</v>
      </c>
      <c r="U56" s="70">
        <f>SUMIF('Reversible Credits'!T22:T121,"&gt;0")</f>
        <v>0</v>
      </c>
      <c r="V56" s="70">
        <f>SUMIF('Reversible Credits'!U22:U121,"&gt;0")</f>
        <v>0</v>
      </c>
      <c r="W56" s="70">
        <f>SUMIF('Reversible Credits'!V22:V121,"&gt;0")</f>
        <v>0</v>
      </c>
      <c r="X56" s="70">
        <f>SUMIF('Reversible Credits'!W22:W121,"&gt;0")</f>
        <v>0</v>
      </c>
      <c r="Y56" s="70">
        <f>SUMIF('Reversible Credits'!X22:X121,"&gt;0")</f>
        <v>0</v>
      </c>
      <c r="Z56" s="70">
        <f>SUMIF('Reversible Credits'!Y22:Y121,"&gt;0")</f>
        <v>0</v>
      </c>
      <c r="AA56" s="70">
        <f>SUMIF('Reversible Credits'!Z22:Z121,"&gt;0")</f>
        <v>0</v>
      </c>
      <c r="AB56" s="70">
        <f>SUMIF('Reversible Credits'!AA22:AA121,"&gt;0")</f>
        <v>0</v>
      </c>
      <c r="AC56" s="70">
        <f>SUMIF('Reversible Credits'!AB22:AB121,"&gt;0")</f>
        <v>0</v>
      </c>
      <c r="AD56" s="70">
        <f>SUMIF('Reversible Credits'!AC22:AC121,"&gt;0")</f>
        <v>0</v>
      </c>
      <c r="AE56" s="70">
        <f>SUMIF('Reversible Credits'!AD22:AD121,"&gt;0")</f>
        <v>0</v>
      </c>
      <c r="AF56" s="70">
        <f>SUMIF('Reversible Credits'!AE22:AE121,"&gt;0")</f>
        <v>0</v>
      </c>
      <c r="AG56" s="70">
        <f>SUMIF('Reversible Credits'!AF22:AF121,"&gt;0")</f>
        <v>0</v>
      </c>
      <c r="AH56" s="70">
        <f>SUMIF('Reversible Credits'!AG22:AG121,"&gt;0")</f>
        <v>0</v>
      </c>
      <c r="AI56" s="70">
        <f>SUMIF('Reversible Credits'!AH22:AH121,"&gt;0")</f>
        <v>0</v>
      </c>
      <c r="AJ56" s="70">
        <f>SUMIF('Reversible Credits'!AI22:AI121,"&gt;0")</f>
        <v>0</v>
      </c>
      <c r="AK56" s="70">
        <f>SUMIF('Reversible Credits'!AJ22:AJ121,"&gt;0")</f>
        <v>0</v>
      </c>
      <c r="AL56" s="70">
        <f>SUMIF('Reversible Credits'!AK22:AK121,"&gt;0")</f>
        <v>0</v>
      </c>
      <c r="AM56" s="70">
        <f>SUMIF('Reversible Credits'!AL22:AL121,"&gt;0")</f>
        <v>0</v>
      </c>
      <c r="AN56" s="70">
        <f>SUMIF('Reversible Credits'!AM22:AM121,"&gt;0")</f>
        <v>0</v>
      </c>
      <c r="AO56" s="70">
        <f>SUMIF('Reversible Credits'!AN22:AN121,"&gt;0")</f>
        <v>0</v>
      </c>
      <c r="AP56" s="70">
        <f>SUMIF('Reversible Credits'!AO22:AO121,"&gt;0")</f>
        <v>0</v>
      </c>
      <c r="AQ56" s="70">
        <f>SUMIF('Reversible Credits'!AP22:AP121,"&gt;0")</f>
        <v>0</v>
      </c>
      <c r="AR56" s="70">
        <f>SUMIF('Reversible Credits'!AQ22:AQ121,"&gt;0")</f>
        <v>0</v>
      </c>
      <c r="AS56" s="70">
        <f>SUMIF('Reversible Credits'!AR22:AR121,"&gt;0")</f>
        <v>0</v>
      </c>
      <c r="AT56" s="70">
        <f>SUMIF('Reversible Credits'!AS22:AS121,"&gt;0")</f>
        <v>0</v>
      </c>
      <c r="AU56" s="70">
        <f>SUMIF('Reversible Credits'!AT22:AT121,"&gt;0")</f>
        <v>0</v>
      </c>
      <c r="AV56" s="70">
        <f>SUMIF('Reversible Credits'!AU22:AU121,"&gt;0")</f>
        <v>0</v>
      </c>
      <c r="AW56" s="70">
        <f>SUMIF('Reversible Credits'!AV22:AV121,"&gt;0")</f>
        <v>0</v>
      </c>
      <c r="AX56" s="70">
        <f>SUMIF('Reversible Credits'!AW22:AW121,"&gt;0")</f>
        <v>0</v>
      </c>
      <c r="AY56" s="70">
        <f>SUMIF('Reversible Credits'!AX22:AX121,"&gt;0")</f>
        <v>0</v>
      </c>
      <c r="AZ56" s="70">
        <f>SUMIF('Reversible Credits'!AY22:AY121,"&gt;0")</f>
        <v>0</v>
      </c>
      <c r="BA56" s="70">
        <f>SUMIF('Reversible Credits'!AZ22:AZ121,"&gt;0")</f>
        <v>0</v>
      </c>
      <c r="BB56" s="70">
        <f>SUMIF('Reversible Credits'!BA22:BA121,"&gt;0")</f>
        <v>0</v>
      </c>
      <c r="BC56" s="70">
        <f>SUMIF('Reversible Credits'!BB22:BB121,"&gt;0")</f>
        <v>0</v>
      </c>
      <c r="BD56" s="70">
        <f>SUMIF('Reversible Credits'!BC22:BC121,"&gt;0")</f>
        <v>0</v>
      </c>
      <c r="BE56" s="70">
        <f>SUMIF('Reversible Credits'!BD22:BD121,"&gt;0")</f>
        <v>0</v>
      </c>
      <c r="BF56" s="70">
        <f>SUMIF('Reversible Credits'!BE22:BE121,"&gt;0")</f>
        <v>0</v>
      </c>
      <c r="BG56" s="70">
        <f>SUMIF('Reversible Credits'!BF22:BF121,"&gt;0")</f>
        <v>0</v>
      </c>
      <c r="BH56" s="70">
        <f>SUMIF('Reversible Credits'!BG22:BG121,"&gt;0")</f>
        <v>0</v>
      </c>
      <c r="BI56" s="70">
        <f>SUMIF('Reversible Credits'!BH22:BH121,"&gt;0")</f>
        <v>0</v>
      </c>
      <c r="BJ56" s="70">
        <f>SUMIF('Reversible Credits'!BI22:BI121,"&gt;0")</f>
        <v>0</v>
      </c>
      <c r="BK56" s="70">
        <f>SUMIF('Reversible Credits'!BJ22:BJ121,"&gt;0")</f>
        <v>0</v>
      </c>
      <c r="BL56" s="70">
        <f>SUMIF('Reversible Credits'!BK22:BK121,"&gt;0")</f>
        <v>0</v>
      </c>
      <c r="BM56" s="70">
        <f>SUMIF('Reversible Credits'!BL22:BL121,"&gt;0")</f>
        <v>0</v>
      </c>
      <c r="BN56" s="70">
        <f>SUMIF('Reversible Credits'!BM22:BM121,"&gt;0")</f>
        <v>0</v>
      </c>
      <c r="BO56" s="70">
        <f>SUMIF('Reversible Credits'!BN22:BN121,"&gt;0")</f>
        <v>0</v>
      </c>
      <c r="BP56" s="70">
        <f>SUMIF('Reversible Credits'!BO22:BO121,"&gt;0")</f>
        <v>0</v>
      </c>
      <c r="BQ56" s="70">
        <f>SUMIF('Reversible Credits'!BP22:BP121,"&gt;0")</f>
        <v>0</v>
      </c>
      <c r="BR56" s="70">
        <f>SUMIF('Reversible Credits'!BQ22:BQ121,"&gt;0")</f>
        <v>0</v>
      </c>
      <c r="BS56" s="70">
        <f>SUMIF('Reversible Credits'!BR22:BR121,"&gt;0")</f>
        <v>0</v>
      </c>
      <c r="BT56" s="70">
        <f>SUMIF('Reversible Credits'!BS22:BS121,"&gt;0")</f>
        <v>0</v>
      </c>
      <c r="BU56" s="70">
        <f>SUMIF('Reversible Credits'!BT22:BT121,"&gt;0")</f>
        <v>0</v>
      </c>
      <c r="BV56" s="70">
        <f>SUMIF('Reversible Credits'!BU22:BU121,"&gt;0")</f>
        <v>0</v>
      </c>
      <c r="BW56" s="70">
        <f>SUMIF('Reversible Credits'!BV22:BV121,"&gt;0")</f>
        <v>0</v>
      </c>
      <c r="BX56" s="70">
        <f>SUMIF('Reversible Credits'!BW22:BW121,"&gt;0")</f>
        <v>0</v>
      </c>
      <c r="BY56" s="70">
        <f>SUMIF('Reversible Credits'!BX22:BX121,"&gt;0")</f>
        <v>0</v>
      </c>
      <c r="BZ56" s="70">
        <f>SUMIF('Reversible Credits'!BY22:BY121,"&gt;0")</f>
        <v>0</v>
      </c>
      <c r="CA56" s="70">
        <f>SUMIF('Reversible Credits'!BZ22:BZ121,"&gt;0")</f>
        <v>0</v>
      </c>
      <c r="CB56" s="70">
        <f>SUMIF('Reversible Credits'!CA22:CA121,"&gt;0")</f>
        <v>0</v>
      </c>
      <c r="CC56" s="70">
        <f>SUMIF('Reversible Credits'!CB22:CB121,"&gt;0")</f>
        <v>0</v>
      </c>
      <c r="CD56" s="70">
        <f>SUMIF('Reversible Credits'!CC22:CC121,"&gt;0")</f>
        <v>0</v>
      </c>
      <c r="CE56" s="70">
        <f>SUMIF('Reversible Credits'!CD22:CD121,"&gt;0")</f>
        <v>0</v>
      </c>
      <c r="CF56" s="70">
        <f>SUMIF('Reversible Credits'!CE22:CE121,"&gt;0")</f>
        <v>0</v>
      </c>
      <c r="CG56" s="70">
        <f>SUMIF('Reversible Credits'!CF22:CF121,"&gt;0")</f>
        <v>0</v>
      </c>
      <c r="CH56" s="70">
        <f>SUMIF('Reversible Credits'!CG22:CG121,"&gt;0")</f>
        <v>0</v>
      </c>
      <c r="CI56" s="70">
        <f>SUMIF('Reversible Credits'!CH22:CH121,"&gt;0")</f>
        <v>0</v>
      </c>
      <c r="CJ56" s="70">
        <f>SUMIF('Reversible Credits'!CI22:CI121,"&gt;0")</f>
        <v>0</v>
      </c>
      <c r="CK56" s="70">
        <f>SUMIF('Reversible Credits'!CJ22:CJ121,"&gt;0")</f>
        <v>0</v>
      </c>
      <c r="CL56" s="70">
        <f>SUMIF('Reversible Credits'!CK22:CK121,"&gt;0")</f>
        <v>0</v>
      </c>
      <c r="CM56" s="70">
        <f>SUMIF('Reversible Credits'!CL22:CL121,"&gt;0")</f>
        <v>0</v>
      </c>
      <c r="CN56" s="70">
        <f>SUMIF('Reversible Credits'!CM22:CM121,"&gt;0")</f>
        <v>0</v>
      </c>
      <c r="CO56" s="70">
        <f>SUMIF('Reversible Credits'!CN22:CN121,"&gt;0")</f>
        <v>0</v>
      </c>
      <c r="CP56" s="70">
        <f>SUMIF('Reversible Credits'!CO22:CO121,"&gt;0")</f>
        <v>0</v>
      </c>
      <c r="CQ56" s="70">
        <f>SUMIF('Reversible Credits'!CP22:CP121,"&gt;0")</f>
        <v>0</v>
      </c>
      <c r="CR56" s="70">
        <f>SUMIF('Reversible Credits'!CQ22:CQ121,"&gt;0")</f>
        <v>0</v>
      </c>
      <c r="CS56" s="70">
        <f>SUMIF('Reversible Credits'!CR22:CR121,"&gt;0")</f>
        <v>0</v>
      </c>
      <c r="CT56" s="70">
        <f>SUMIF('Reversible Credits'!CS22:CS121,"&gt;0")</f>
        <v>0</v>
      </c>
      <c r="CU56" s="70">
        <f>SUMIF('Reversible Credits'!CT22:CT121,"&gt;0")</f>
        <v>0</v>
      </c>
      <c r="CV56" s="70">
        <f>SUMIF('Reversible Credits'!CU22:CU121,"&gt;0")</f>
        <v>0</v>
      </c>
      <c r="CW56" s="70">
        <f>SUMIF('Reversible Credits'!CV22:CV121,"&gt;0")</f>
        <v>0</v>
      </c>
      <c r="CX56" s="70">
        <f>SUMIF('Reversible Credits'!CW22:CW121,"&gt;0")</f>
        <v>0</v>
      </c>
      <c r="CY56" s="91"/>
      <c r="CZ56" s="40" t="s">
        <v>125</v>
      </c>
      <c r="DA56" s="68"/>
      <c r="DB56" s="69"/>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row>
    <row r="57" spans="1:193" s="99" customFormat="1" ht="35.25" customHeight="1" x14ac:dyDescent="0.25">
      <c r="A57" s="92" t="s">
        <v>126</v>
      </c>
      <c r="B57" s="93"/>
      <c r="C57" s="94">
        <f t="shared" ref="C57:AH57" si="123">IF(ISBLANK(C13),"",B57+C55-C43)</f>
        <v>294484</v>
      </c>
      <c r="D57" s="94">
        <f>IF(ISBLANK(D13),"",C57+D55-D43)</f>
        <v>606297</v>
      </c>
      <c r="E57" s="94">
        <f t="shared" si="123"/>
        <v>830702.51186867757</v>
      </c>
      <c r="F57" s="94">
        <f t="shared" si="123"/>
        <v>1030109.6691582367</v>
      </c>
      <c r="G57" s="94" t="str">
        <f t="shared" si="123"/>
        <v/>
      </c>
      <c r="H57" s="94" t="str">
        <f t="shared" si="123"/>
        <v/>
      </c>
      <c r="I57" s="94" t="str">
        <f t="shared" si="123"/>
        <v/>
      </c>
      <c r="J57" s="94" t="str">
        <f t="shared" si="123"/>
        <v/>
      </c>
      <c r="K57" s="94" t="str">
        <f t="shared" si="123"/>
        <v/>
      </c>
      <c r="L57" s="94" t="str">
        <f t="shared" si="123"/>
        <v/>
      </c>
      <c r="M57" s="94" t="str">
        <f t="shared" si="123"/>
        <v/>
      </c>
      <c r="N57" s="94" t="str">
        <f t="shared" si="123"/>
        <v/>
      </c>
      <c r="O57" s="94" t="str">
        <f t="shared" si="123"/>
        <v/>
      </c>
      <c r="P57" s="94" t="str">
        <f t="shared" si="123"/>
        <v/>
      </c>
      <c r="Q57" s="94" t="str">
        <f t="shared" si="123"/>
        <v/>
      </c>
      <c r="R57" s="94" t="str">
        <f t="shared" si="123"/>
        <v/>
      </c>
      <c r="S57" s="94" t="str">
        <f t="shared" si="123"/>
        <v/>
      </c>
      <c r="T57" s="94" t="str">
        <f t="shared" si="123"/>
        <v/>
      </c>
      <c r="U57" s="94" t="str">
        <f t="shared" si="123"/>
        <v/>
      </c>
      <c r="V57" s="94" t="str">
        <f t="shared" si="123"/>
        <v/>
      </c>
      <c r="W57" s="94" t="str">
        <f t="shared" si="123"/>
        <v/>
      </c>
      <c r="X57" s="94" t="str">
        <f t="shared" si="123"/>
        <v/>
      </c>
      <c r="Y57" s="94" t="str">
        <f t="shared" si="123"/>
        <v/>
      </c>
      <c r="Z57" s="94" t="str">
        <f t="shared" si="123"/>
        <v/>
      </c>
      <c r="AA57" s="94" t="str">
        <f t="shared" si="123"/>
        <v/>
      </c>
      <c r="AB57" s="94" t="str">
        <f t="shared" si="123"/>
        <v/>
      </c>
      <c r="AC57" s="94" t="str">
        <f t="shared" si="123"/>
        <v/>
      </c>
      <c r="AD57" s="94" t="str">
        <f t="shared" si="123"/>
        <v/>
      </c>
      <c r="AE57" s="94" t="str">
        <f t="shared" si="123"/>
        <v/>
      </c>
      <c r="AF57" s="94" t="str">
        <f t="shared" si="123"/>
        <v/>
      </c>
      <c r="AG57" s="94" t="str">
        <f t="shared" si="123"/>
        <v/>
      </c>
      <c r="AH57" s="94" t="str">
        <f t="shared" si="123"/>
        <v/>
      </c>
      <c r="AI57" s="94" t="str">
        <f t="shared" ref="AI57:BN57" si="124">IF(ISBLANK(AI13),"",AH57+AI55-AI43)</f>
        <v/>
      </c>
      <c r="AJ57" s="94" t="str">
        <f t="shared" si="124"/>
        <v/>
      </c>
      <c r="AK57" s="94" t="str">
        <f t="shared" si="124"/>
        <v/>
      </c>
      <c r="AL57" s="94" t="str">
        <f t="shared" si="124"/>
        <v/>
      </c>
      <c r="AM57" s="94" t="str">
        <f t="shared" si="124"/>
        <v/>
      </c>
      <c r="AN57" s="94" t="str">
        <f t="shared" si="124"/>
        <v/>
      </c>
      <c r="AO57" s="94" t="str">
        <f t="shared" si="124"/>
        <v/>
      </c>
      <c r="AP57" s="94" t="str">
        <f t="shared" si="124"/>
        <v/>
      </c>
      <c r="AQ57" s="94" t="str">
        <f t="shared" si="124"/>
        <v/>
      </c>
      <c r="AR57" s="94" t="str">
        <f t="shared" si="124"/>
        <v/>
      </c>
      <c r="AS57" s="94" t="str">
        <f t="shared" si="124"/>
        <v/>
      </c>
      <c r="AT57" s="94" t="str">
        <f t="shared" si="124"/>
        <v/>
      </c>
      <c r="AU57" s="94" t="str">
        <f t="shared" si="124"/>
        <v/>
      </c>
      <c r="AV57" s="94" t="str">
        <f t="shared" si="124"/>
        <v/>
      </c>
      <c r="AW57" s="94" t="str">
        <f t="shared" si="124"/>
        <v/>
      </c>
      <c r="AX57" s="94" t="str">
        <f t="shared" si="124"/>
        <v/>
      </c>
      <c r="AY57" s="94" t="str">
        <f t="shared" si="124"/>
        <v/>
      </c>
      <c r="AZ57" s="94" t="str">
        <f t="shared" si="124"/>
        <v/>
      </c>
      <c r="BA57" s="94" t="str">
        <f t="shared" si="124"/>
        <v/>
      </c>
      <c r="BB57" s="94" t="str">
        <f t="shared" si="124"/>
        <v/>
      </c>
      <c r="BC57" s="94" t="str">
        <f t="shared" si="124"/>
        <v/>
      </c>
      <c r="BD57" s="94" t="str">
        <f t="shared" si="124"/>
        <v/>
      </c>
      <c r="BE57" s="94" t="str">
        <f t="shared" si="124"/>
        <v/>
      </c>
      <c r="BF57" s="94" t="str">
        <f t="shared" si="124"/>
        <v/>
      </c>
      <c r="BG57" s="94" t="str">
        <f t="shared" si="124"/>
        <v/>
      </c>
      <c r="BH57" s="94" t="str">
        <f t="shared" si="124"/>
        <v/>
      </c>
      <c r="BI57" s="94" t="str">
        <f t="shared" si="124"/>
        <v/>
      </c>
      <c r="BJ57" s="94" t="str">
        <f t="shared" si="124"/>
        <v/>
      </c>
      <c r="BK57" s="94" t="str">
        <f t="shared" si="124"/>
        <v/>
      </c>
      <c r="BL57" s="94" t="str">
        <f t="shared" si="124"/>
        <v/>
      </c>
      <c r="BM57" s="94" t="str">
        <f t="shared" si="124"/>
        <v/>
      </c>
      <c r="BN57" s="94" t="str">
        <f t="shared" si="124"/>
        <v/>
      </c>
      <c r="BO57" s="94" t="str">
        <f t="shared" ref="BO57:CX57" si="125">IF(ISBLANK(BO13),"",BN57+BO55-BO43)</f>
        <v/>
      </c>
      <c r="BP57" s="94" t="str">
        <f t="shared" si="125"/>
        <v/>
      </c>
      <c r="BQ57" s="94" t="str">
        <f t="shared" si="125"/>
        <v/>
      </c>
      <c r="BR57" s="94" t="str">
        <f t="shared" si="125"/>
        <v/>
      </c>
      <c r="BS57" s="94" t="str">
        <f t="shared" si="125"/>
        <v/>
      </c>
      <c r="BT57" s="94" t="str">
        <f t="shared" si="125"/>
        <v/>
      </c>
      <c r="BU57" s="94" t="str">
        <f t="shared" si="125"/>
        <v/>
      </c>
      <c r="BV57" s="94" t="str">
        <f t="shared" si="125"/>
        <v/>
      </c>
      <c r="BW57" s="94" t="str">
        <f t="shared" si="125"/>
        <v/>
      </c>
      <c r="BX57" s="94" t="str">
        <f t="shared" si="125"/>
        <v/>
      </c>
      <c r="BY57" s="94" t="str">
        <f t="shared" si="125"/>
        <v/>
      </c>
      <c r="BZ57" s="94" t="str">
        <f t="shared" si="125"/>
        <v/>
      </c>
      <c r="CA57" s="94" t="str">
        <f t="shared" si="125"/>
        <v/>
      </c>
      <c r="CB57" s="94" t="str">
        <f t="shared" si="125"/>
        <v/>
      </c>
      <c r="CC57" s="94" t="str">
        <f t="shared" si="125"/>
        <v/>
      </c>
      <c r="CD57" s="94" t="str">
        <f t="shared" si="125"/>
        <v/>
      </c>
      <c r="CE57" s="94" t="str">
        <f t="shared" si="125"/>
        <v/>
      </c>
      <c r="CF57" s="94" t="str">
        <f t="shared" si="125"/>
        <v/>
      </c>
      <c r="CG57" s="94" t="str">
        <f t="shared" si="125"/>
        <v/>
      </c>
      <c r="CH57" s="94" t="str">
        <f t="shared" si="125"/>
        <v/>
      </c>
      <c r="CI57" s="94" t="str">
        <f t="shared" si="125"/>
        <v/>
      </c>
      <c r="CJ57" s="94" t="str">
        <f t="shared" si="125"/>
        <v/>
      </c>
      <c r="CK57" s="94" t="str">
        <f t="shared" si="125"/>
        <v/>
      </c>
      <c r="CL57" s="94" t="str">
        <f t="shared" si="125"/>
        <v/>
      </c>
      <c r="CM57" s="94" t="str">
        <f t="shared" si="125"/>
        <v/>
      </c>
      <c r="CN57" s="94" t="str">
        <f t="shared" si="125"/>
        <v/>
      </c>
      <c r="CO57" s="94" t="str">
        <f t="shared" si="125"/>
        <v/>
      </c>
      <c r="CP57" s="94" t="str">
        <f t="shared" si="125"/>
        <v/>
      </c>
      <c r="CQ57" s="94" t="str">
        <f t="shared" si="125"/>
        <v/>
      </c>
      <c r="CR57" s="94" t="str">
        <f t="shared" si="125"/>
        <v/>
      </c>
      <c r="CS57" s="94" t="str">
        <f t="shared" si="125"/>
        <v/>
      </c>
      <c r="CT57" s="94" t="str">
        <f t="shared" si="125"/>
        <v/>
      </c>
      <c r="CU57" s="94" t="str">
        <f t="shared" si="125"/>
        <v/>
      </c>
      <c r="CV57" s="94" t="str">
        <f t="shared" si="125"/>
        <v/>
      </c>
      <c r="CW57" s="94" t="str">
        <f t="shared" si="125"/>
        <v/>
      </c>
      <c r="CX57" s="94" t="str">
        <f t="shared" si="125"/>
        <v/>
      </c>
      <c r="CY57" s="95"/>
      <c r="CZ57" s="40" t="s">
        <v>127</v>
      </c>
      <c r="DA57" s="96"/>
      <c r="DB57" s="97"/>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98"/>
      <c r="FB57" s="98"/>
      <c r="FC57" s="98"/>
      <c r="FD57" s="98"/>
      <c r="FE57" s="98"/>
      <c r="FF57" s="98"/>
      <c r="FG57" s="98"/>
      <c r="FH57" s="98"/>
      <c r="FI57" s="98"/>
      <c r="FJ57" s="98"/>
      <c r="FK57" s="98"/>
      <c r="FL57" s="98"/>
      <c r="FM57" s="98"/>
      <c r="FN57" s="98"/>
      <c r="FO57" s="98"/>
      <c r="FP57" s="98"/>
      <c r="FQ57" s="98"/>
      <c r="FR57" s="98"/>
      <c r="FS57" s="98"/>
      <c r="FT57" s="98"/>
      <c r="FU57" s="98"/>
      <c r="FV57" s="98"/>
      <c r="FW57" s="98"/>
      <c r="FX57" s="98"/>
      <c r="FY57" s="98"/>
      <c r="FZ57" s="98"/>
      <c r="GA57" s="98"/>
      <c r="GB57" s="98"/>
      <c r="GC57" s="98"/>
      <c r="GD57" s="98"/>
      <c r="GE57" s="98"/>
      <c r="GF57" s="98"/>
      <c r="GG57" s="98"/>
      <c r="GH57" s="98"/>
      <c r="GI57" s="98"/>
      <c r="GJ57" s="98"/>
      <c r="GK57" s="98"/>
    </row>
    <row r="58" spans="1:193" s="109" customFormat="1" ht="35.25" customHeight="1" x14ac:dyDescent="0.25">
      <c r="A58" s="86" t="s">
        <v>128</v>
      </c>
      <c r="B58" s="137"/>
      <c r="C58" s="100">
        <f>SUM('Reversible Credits'!$B$22:B121)</f>
        <v>291539.15999999997</v>
      </c>
      <c r="D58" s="100">
        <f>IF(ISBLANK(D13),"",IF((SUM('Reversible Credits'!$B$22:C121)-D43)&lt;0,0,(SUM('Reversible Credits'!$B$22:C121)-SUM($C$43:D43))))</f>
        <v>597289.18999999994</v>
      </c>
      <c r="E58" s="100">
        <f>IF(ISBLANK(E13),"",IF((SUM('Reversible Credits'!$B$22:D121)-E43)&lt;0,0,(SUM('Reversible Credits'!$B$22:D121)-SUM($C$43:E43))))</f>
        <v>813387.67674999055</v>
      </c>
      <c r="F58" s="100">
        <f>IF(ISBLANK(F13),"",IF((SUM('Reversible Credits'!$B$22:E121)-F43)&lt;0,0,(SUM('Reversible Credits'!$B$22:E121)-SUM($C$43:F43))))</f>
        <v>1002493.7373479675</v>
      </c>
      <c r="G58" s="100" t="str">
        <f>IF(ISBLANK(G13),"",IF((SUM('Reversible Credits'!$B$22:F121)-G43)&lt;0,0,(SUM('Reversible Credits'!$B$22:F121)-SUM($C$43:G43))))</f>
        <v/>
      </c>
      <c r="H58" s="100" t="str">
        <f>IF(ISBLANK(H13),"",IF((SUM('Reversible Credits'!$B$22:G121)-H43)&lt;0,0,(SUM('Reversible Credits'!$B$22:G121)-SUM($C$43:H43))))</f>
        <v/>
      </c>
      <c r="I58" s="100" t="str">
        <f>IF(ISBLANK(I13),"",IF((SUM('Reversible Credits'!$B$22:H121)-I43)&lt;0,0,(SUM('Reversible Credits'!$B$22:H121)-SUM($C$43:I43))))</f>
        <v/>
      </c>
      <c r="J58" s="100" t="str">
        <f>IF(ISBLANK(J13),"",IF((SUM('Reversible Credits'!$B$22:I121)-J43)&lt;0,0,(SUM('Reversible Credits'!$B$22:I121)-SUM($C$43:J43))))</f>
        <v/>
      </c>
      <c r="K58" s="100" t="str">
        <f>IF(ISBLANK(K13),"",IF((SUM('Reversible Credits'!$B$22:J121)-K43)&lt;0,0,(SUM('Reversible Credits'!$B$22:J121)-SUM($C$43:K43))))</f>
        <v/>
      </c>
      <c r="L58" s="100" t="str">
        <f>IF(ISBLANK(L13),"",IF((SUM('Reversible Credits'!$B$22:K121)-L43)&lt;0,0,(SUM('Reversible Credits'!$B$22:K121)-SUM($C$43:L43))))</f>
        <v/>
      </c>
      <c r="M58" s="100" t="str">
        <f>IF(ISBLANK(M13),"",IF((SUM('Reversible Credits'!$B$22:L121)-M43)&lt;0,0,(SUM('Reversible Credits'!$B$22:L121)-SUM($C$43:M43))))</f>
        <v/>
      </c>
      <c r="N58" s="100" t="str">
        <f>IF(ISBLANK(N13),"",IF((SUM('Reversible Credits'!$B$22:M121)-N43)&lt;0,0,(SUM('Reversible Credits'!$B$22:M121)-SUM($C$43:N43))))</f>
        <v/>
      </c>
      <c r="O58" s="100" t="str">
        <f>IF(ISBLANK(O13),"",IF((SUM('Reversible Credits'!$B$22:N121)-O43)&lt;0,0,(SUM('Reversible Credits'!$B$22:N121)-SUM($C$43:O43))))</f>
        <v/>
      </c>
      <c r="P58" s="100" t="str">
        <f>IF(ISBLANK(P13),"",IF((SUM('Reversible Credits'!$B$22:O121)-P43)&lt;0,0,(SUM('Reversible Credits'!$B$22:O121)-SUM($C$43:P43))))</f>
        <v/>
      </c>
      <c r="Q58" s="100" t="str">
        <f>IF(ISBLANK(Q13),"",IF((SUM('Reversible Credits'!$B$22:P121)-Q43)&lt;0,0,(SUM('Reversible Credits'!$B$22:P121)-SUM($C$43:Q43))))</f>
        <v/>
      </c>
      <c r="R58" s="100" t="str">
        <f>IF(ISBLANK(R13),"",IF((SUM('Reversible Credits'!$B$22:Q121)-R43)&lt;0,0,(SUM('Reversible Credits'!$B$22:Q121)-SUM($C$43:R43))))</f>
        <v/>
      </c>
      <c r="S58" s="100" t="str">
        <f>IF(ISBLANK(S13),"",IF((SUM('Reversible Credits'!$B$22:R121)-S43)&lt;0,0,(SUM('Reversible Credits'!$B$22:R121)-SUM($C$43:S43))))</f>
        <v/>
      </c>
      <c r="T58" s="100" t="str">
        <f>IF(ISBLANK(T13),"",IF((SUM('Reversible Credits'!$B$22:S121)-T43)&lt;0,0,(SUM('Reversible Credits'!$B$22:S121)-SUM($C$43:T43))))</f>
        <v/>
      </c>
      <c r="U58" s="100" t="str">
        <f>IF(ISBLANK(U13),"",IF((SUM('Reversible Credits'!$B$22:T121)-U43)&lt;0,0,(SUM('Reversible Credits'!$B$22:T121)-SUM($C$43:U43))))</f>
        <v/>
      </c>
      <c r="V58" s="100" t="str">
        <f>IF(ISBLANK(V13),"",IF((SUM('Reversible Credits'!$B$22:U121)-V43)&lt;0,0,(SUM('Reversible Credits'!$B$22:U121)-SUM($C$43:V43))))</f>
        <v/>
      </c>
      <c r="W58" s="100" t="str">
        <f>IF(ISBLANK(W13),"",IF((SUM('Reversible Credits'!$B$22:V121)-W43)&lt;0,0,(SUM('Reversible Credits'!$B$22:V121)-SUM($C$43:W43))))</f>
        <v/>
      </c>
      <c r="X58" s="100" t="str">
        <f>IF(ISBLANK(X13),"",IF((SUM('Reversible Credits'!$B$22:W121)-X43)&lt;0,0,(SUM('Reversible Credits'!$B$22:W121)-SUM($C$43:X43))))</f>
        <v/>
      </c>
      <c r="Y58" s="100" t="str">
        <f>IF(ISBLANK(Y13),"",IF((SUM('Reversible Credits'!$B$22:X121)-Y43)&lt;0,0,(SUM('Reversible Credits'!$B$22:X121)-SUM($C$43:Y43))))</f>
        <v/>
      </c>
      <c r="Z58" s="100" t="str">
        <f>IF(ISBLANK(Z13),"",IF((SUM('Reversible Credits'!$B$22:Y121)-Z43)&lt;0,0,(SUM('Reversible Credits'!$B$22:Y121)-SUM($C$43:Z43))))</f>
        <v/>
      </c>
      <c r="AA58" s="100" t="str">
        <f>IF(ISBLANK(AA13),"",IF((SUM('Reversible Credits'!$B$22:Z121)-AA43)&lt;0,0,(SUM('Reversible Credits'!$B$22:Z121)-SUM($C$43:AA43))))</f>
        <v/>
      </c>
      <c r="AB58" s="100" t="str">
        <f>IF(ISBLANK(AB13),"",IF((SUM('Reversible Credits'!$B$22:AA121)-AB43)&lt;0,0,(SUM('Reversible Credits'!$B$22:AA121)-SUM($C$43:AB43))))</f>
        <v/>
      </c>
      <c r="AC58" s="100" t="str">
        <f>IF(ISBLANK(AC13),"",IF((SUM('Reversible Credits'!$B$22:AB121)-AC43)&lt;0,0,(SUM('Reversible Credits'!$B$22:AB121)-SUM($C$43:AC43))))</f>
        <v/>
      </c>
      <c r="AD58" s="100" t="str">
        <f>IF(ISBLANK(AD13),"",IF((SUM('Reversible Credits'!$B$22:AC121)-AD43)&lt;0,0,(SUM('Reversible Credits'!$B$22:AC121)-SUM($C$43:AD43))))</f>
        <v/>
      </c>
      <c r="AE58" s="100" t="str">
        <f>IF(ISBLANK(AE13),"",IF((SUM('Reversible Credits'!$B$22:AD121)-AE43)&lt;0,0,(SUM('Reversible Credits'!$B$22:AD121)-SUM($C$43:AE43))))</f>
        <v/>
      </c>
      <c r="AF58" s="100" t="str">
        <f>IF(ISBLANK(AF13),"",IF((SUM('Reversible Credits'!$B$22:AE121)-AF43)&lt;0,0,(SUM('Reversible Credits'!$B$22:AE121)-SUM($C$43:AF43))))</f>
        <v/>
      </c>
      <c r="AG58" s="100" t="str">
        <f>IF(ISBLANK(AG13),"",IF((SUM('Reversible Credits'!$B$22:AF121)-AG43)&lt;0,0,(SUM('Reversible Credits'!$B$22:AF121)-SUM($C$43:AG43))))</f>
        <v/>
      </c>
      <c r="AH58" s="100" t="str">
        <f>IF(ISBLANK(AH13),"",IF((SUM('Reversible Credits'!$B$22:AG121)-AH43)&lt;0,0,(SUM('Reversible Credits'!$B$22:AG121)-SUM($C$43:AH43))))</f>
        <v/>
      </c>
      <c r="AI58" s="100" t="str">
        <f>IF(ISBLANK(AI13),"",IF((SUM('Reversible Credits'!$B$22:AH121)-AI43)&lt;0,0,(SUM('Reversible Credits'!$B$22:AH121)-SUM($C$43:AI43))))</f>
        <v/>
      </c>
      <c r="AJ58" s="100" t="str">
        <f>IF(ISBLANK(AJ13),"",IF((SUM('Reversible Credits'!$B$22:AI121)-AJ43)&lt;0,0,(SUM('Reversible Credits'!$B$22:AI121)-SUM($C$43:AJ43))))</f>
        <v/>
      </c>
      <c r="AK58" s="100" t="str">
        <f>IF(ISBLANK(AK13),"",IF((SUM('Reversible Credits'!$B$22:AJ121)-AK43)&lt;0,0,(SUM('Reversible Credits'!$B$22:AJ121)-SUM($C$43:AK43))))</f>
        <v/>
      </c>
      <c r="AL58" s="100" t="str">
        <f>IF(ISBLANK(AL13),"",IF((SUM('Reversible Credits'!$B$22:AK121)-AL43)&lt;0,0,(SUM('Reversible Credits'!$B$22:AK121)-SUM($C$43:AL43))))</f>
        <v/>
      </c>
      <c r="AM58" s="100" t="str">
        <f>IF(ISBLANK(AM13),"",IF((SUM('Reversible Credits'!$B$22:AL121)-AM43)&lt;0,0,(SUM('Reversible Credits'!$B$22:AL121)-SUM($C$43:AM43))))</f>
        <v/>
      </c>
      <c r="AN58" s="100" t="str">
        <f>IF(ISBLANK(AN13),"",IF((SUM('Reversible Credits'!$B$22:AM121)-AN43)&lt;0,0,(SUM('Reversible Credits'!$B$22:AM121)-SUM($C$43:AN43))))</f>
        <v/>
      </c>
      <c r="AO58" s="100" t="str">
        <f>IF(ISBLANK(AO13),"",IF((SUM('Reversible Credits'!$B$22:AN121)-AO43)&lt;0,0,(SUM('Reversible Credits'!$B$22:AN121)-SUM($C$43:AO43))))</f>
        <v/>
      </c>
      <c r="AP58" s="100" t="str">
        <f>IF(ISBLANK(AP13),"",IF((SUM('Reversible Credits'!$B$22:AO121)-AP43)&lt;0,0,(SUM('Reversible Credits'!$B$22:AO121)-SUM($C$43:AP43))))</f>
        <v/>
      </c>
      <c r="AQ58" s="100" t="str">
        <f>IF(ISBLANK(AQ13),"",IF((SUM('Reversible Credits'!$B$22:AP121)-AQ43)&lt;0,0,(SUM('Reversible Credits'!$B$22:AP121)-SUM($C$43:AQ43))))</f>
        <v/>
      </c>
      <c r="AR58" s="100" t="str">
        <f>IF(ISBLANK(AR13),"",IF((SUM('Reversible Credits'!$B$22:AQ121)-AR43)&lt;0,0,(SUM('Reversible Credits'!$B$22:AQ121)-SUM($C$43:AR43))))</f>
        <v/>
      </c>
      <c r="AS58" s="100" t="str">
        <f>IF(ISBLANK(AS13),"",IF((SUM('Reversible Credits'!$B$22:AR121)-AS43)&lt;0,0,(SUM('Reversible Credits'!$B$22:AR121)-SUM($C$43:AS43))))</f>
        <v/>
      </c>
      <c r="AT58" s="100" t="str">
        <f>IF(ISBLANK(AT13),"",IF((SUM('Reversible Credits'!$B$22:AS121)-AT43)&lt;0,0,(SUM('Reversible Credits'!$B$22:AS121)-SUM($C$43:AT43))))</f>
        <v/>
      </c>
      <c r="AU58" s="100" t="str">
        <f>IF(ISBLANK(AU13),"",IF((SUM('Reversible Credits'!$B$22:AT121)-AU43)&lt;0,0,(SUM('Reversible Credits'!$B$22:AT121)-SUM($C$43:AU43))))</f>
        <v/>
      </c>
      <c r="AV58" s="100" t="str">
        <f>IF(ISBLANK(AV13),"",IF((SUM('Reversible Credits'!$B$22:AU121)-AV43)&lt;0,0,(SUM('Reversible Credits'!$B$22:AU121)-SUM($C$43:AV43))))</f>
        <v/>
      </c>
      <c r="AW58" s="100" t="str">
        <f>IF(ISBLANK(AW13),"",IF((SUM('Reversible Credits'!$B$22:AV121)-AW43)&lt;0,0,(SUM('Reversible Credits'!$B$22:AV121)-SUM($C$43:AW43))))</f>
        <v/>
      </c>
      <c r="AX58" s="100" t="str">
        <f>IF(ISBLANK(AX13),"",IF((SUM('Reversible Credits'!$B$22:AW121)-AX43)&lt;0,0,(SUM('Reversible Credits'!$B$22:AW121)-SUM($C$43:AX43))))</f>
        <v/>
      </c>
      <c r="AY58" s="100" t="str">
        <f>IF(ISBLANK(AY13),"",IF((SUM('Reversible Credits'!$B$22:AX121)-AY43)&lt;0,0,(SUM('Reversible Credits'!$B$22:AX121)-SUM($C$43:AY43))))</f>
        <v/>
      </c>
      <c r="AZ58" s="100" t="str">
        <f>IF(ISBLANK(AZ13),"",IF((SUM('Reversible Credits'!$B$22:AY121)-AZ43)&lt;0,0,(SUM('Reversible Credits'!$B$22:AY121)-SUM($C$43:AZ43))))</f>
        <v/>
      </c>
      <c r="BA58" s="100" t="str">
        <f>IF(ISBLANK(BA13),"",IF((SUM('Reversible Credits'!$B$22:AZ121)-BA43)&lt;0,0,(SUM('Reversible Credits'!$B$22:AZ121)-SUM($C$43:BA43))))</f>
        <v/>
      </c>
      <c r="BB58" s="100" t="str">
        <f>IF(ISBLANK(BB13),"",IF((SUM('Reversible Credits'!$B$22:BA121)-BB43)&lt;0,0,(SUM('Reversible Credits'!$B$22:BA121)-SUM($C$43:BB43))))</f>
        <v/>
      </c>
      <c r="BC58" s="100" t="str">
        <f>IF(ISBLANK(BC13),"",IF((SUM('Reversible Credits'!$B$22:BB121)-BC43)&lt;0,0,(SUM('Reversible Credits'!$B$22:BB121)-SUM($C$43:BC43))))</f>
        <v/>
      </c>
      <c r="BD58" s="100" t="str">
        <f>IF(ISBLANK(BD13),"",IF((SUM('Reversible Credits'!$B$22:BC121)-BD43)&lt;0,0,(SUM('Reversible Credits'!$B$22:BC121)-SUM($C$43:BD43))))</f>
        <v/>
      </c>
      <c r="BE58" s="100" t="str">
        <f>IF(ISBLANK(BE13),"",IF((SUM('Reversible Credits'!$B$22:BD121)-BE43)&lt;0,0,(SUM('Reversible Credits'!$B$22:BD121)-SUM($C$43:BE43))))</f>
        <v/>
      </c>
      <c r="BF58" s="100" t="str">
        <f>IF(ISBLANK(BF13),"",IF((SUM('Reversible Credits'!$B$22:BE121)-BF43)&lt;0,0,(SUM('Reversible Credits'!$B$22:BE121)-SUM($C$43:BF43))))</f>
        <v/>
      </c>
      <c r="BG58" s="100" t="str">
        <f>IF(ISBLANK(BG13),"",IF((SUM('Reversible Credits'!$B$22:BF121)-BG43)&lt;0,0,(SUM('Reversible Credits'!$B$22:BF121)-SUM($C$43:BG43))))</f>
        <v/>
      </c>
      <c r="BH58" s="100" t="str">
        <f>IF(ISBLANK(BH13),"",IF((SUM('Reversible Credits'!$B$22:BG121)-BH43)&lt;0,0,(SUM('Reversible Credits'!$B$22:BG121)-SUM($C$43:BH43))))</f>
        <v/>
      </c>
      <c r="BI58" s="100" t="str">
        <f>IF(ISBLANK(BI13),"",IF((SUM('Reversible Credits'!$B$22:BH121)-BI43)&lt;0,0,(SUM('Reversible Credits'!$B$22:BH121)-SUM($C$43:BI43))))</f>
        <v/>
      </c>
      <c r="BJ58" s="100" t="str">
        <f>IF(ISBLANK(BJ13),"",IF((SUM('Reversible Credits'!$B$22:BI121)-BJ43)&lt;0,0,(SUM('Reversible Credits'!$B$22:BI121)-SUM($C$43:BJ43))))</f>
        <v/>
      </c>
      <c r="BK58" s="100" t="str">
        <f>IF(ISBLANK(BK13),"",IF((SUM('Reversible Credits'!$B$22:BJ121)-BK43)&lt;0,0,(SUM('Reversible Credits'!$B$22:BJ121)-SUM($C$43:BK43))))</f>
        <v/>
      </c>
      <c r="BL58" s="100" t="str">
        <f>IF(ISBLANK(BL13),"",IF((SUM('Reversible Credits'!$B$22:BK121)-BL43)&lt;0,0,(SUM('Reversible Credits'!$B$22:BK121)-SUM($C$43:BL43))))</f>
        <v/>
      </c>
      <c r="BM58" s="100" t="str">
        <f>IF(ISBLANK(BM13),"",IF((SUM('Reversible Credits'!$B$22:BL121)-BM43)&lt;0,0,(SUM('Reversible Credits'!$B$22:BL121)-SUM($C$43:BM43))))</f>
        <v/>
      </c>
      <c r="BN58" s="100" t="str">
        <f>IF(ISBLANK(BN13),"",IF((SUM('Reversible Credits'!$B$22:BM121)-BN43)&lt;0,0,(SUM('Reversible Credits'!$B$22:BM121)-SUM($C$43:BN43))))</f>
        <v/>
      </c>
      <c r="BO58" s="100" t="str">
        <f>IF(ISBLANK(BO13),"",IF((SUM('Reversible Credits'!$B$22:BN121)-BO43)&lt;0,0,(SUM('Reversible Credits'!$B$22:BN121)-SUM($C$43:BO43))))</f>
        <v/>
      </c>
      <c r="BP58" s="100" t="str">
        <f>IF(ISBLANK(BP13),"",IF((SUM('Reversible Credits'!$B$22:BO121)-BP43)&lt;0,0,(SUM('Reversible Credits'!$B$22:BO121)-SUM($C$43:BP43))))</f>
        <v/>
      </c>
      <c r="BQ58" s="100" t="str">
        <f>IF(ISBLANK(BQ13),"",IF((SUM('Reversible Credits'!$B$22:BP121)-BQ43)&lt;0,0,(SUM('Reversible Credits'!$B$22:BP121)-SUM($C$43:BQ43))))</f>
        <v/>
      </c>
      <c r="BR58" s="100" t="str">
        <f>IF(ISBLANK(BR13),"",IF((SUM('Reversible Credits'!$B$22:BQ121)-BR43)&lt;0,0,(SUM('Reversible Credits'!$B$22:BQ121)-SUM($C$43:BR43))))</f>
        <v/>
      </c>
      <c r="BS58" s="100" t="str">
        <f>IF(ISBLANK(BS13),"",IF((SUM('Reversible Credits'!$B$22:BR121)-BS43)&lt;0,0,(SUM('Reversible Credits'!$B$22:BR121)-SUM($C$43:BS43))))</f>
        <v/>
      </c>
      <c r="BT58" s="100" t="str">
        <f>IF(ISBLANK(BT13),"",IF((SUM('Reversible Credits'!$B$22:BS121)-BT43)&lt;0,0,(SUM('Reversible Credits'!$B$22:BS121)-SUM($C$43:BT43))))</f>
        <v/>
      </c>
      <c r="BU58" s="100" t="str">
        <f>IF(ISBLANK(BU13),"",IF((SUM('Reversible Credits'!$B$22:BT121)-BU43)&lt;0,0,(SUM('Reversible Credits'!$B$22:BT121)-SUM($C$43:BU43))))</f>
        <v/>
      </c>
      <c r="BV58" s="100" t="str">
        <f>IF(ISBLANK(BV13),"",IF((SUM('Reversible Credits'!$B$22:BU121)-BV43)&lt;0,0,(SUM('Reversible Credits'!$B$22:BU121)-SUM($C$43:BV43))))</f>
        <v/>
      </c>
      <c r="BW58" s="100" t="str">
        <f>IF(ISBLANK(BW13),"",IF((SUM('Reversible Credits'!$B$22:BV121)-BW43)&lt;0,0,(SUM('Reversible Credits'!$B$22:BV121)-SUM($C$43:BW43))))</f>
        <v/>
      </c>
      <c r="BX58" s="100" t="str">
        <f>IF(ISBLANK(BX13),"",IF((SUM('Reversible Credits'!$B$22:BW121)-BX43)&lt;0,0,(SUM('Reversible Credits'!$B$22:BW121)-SUM($C$43:BX43))))</f>
        <v/>
      </c>
      <c r="BY58" s="100" t="str">
        <f>IF(ISBLANK(BY13),"",IF((SUM('Reversible Credits'!$B$22:BX121)-BY43)&lt;0,0,(SUM('Reversible Credits'!$B$22:BX121)-SUM($C$43:BY43))))</f>
        <v/>
      </c>
      <c r="BZ58" s="100" t="str">
        <f>IF(ISBLANK(BZ13),"",IF((SUM('Reversible Credits'!$B$22:BY121)-BZ43)&lt;0,0,(SUM('Reversible Credits'!$B$22:BY121)-SUM($C$43:BZ43))))</f>
        <v/>
      </c>
      <c r="CA58" s="100" t="str">
        <f>IF(ISBLANK(CA13),"",IF((SUM('Reversible Credits'!$B$22:BZ121)-CA43)&lt;0,0,(SUM('Reversible Credits'!$B$22:BZ121)-SUM($C$43:CA43))))</f>
        <v/>
      </c>
      <c r="CB58" s="100" t="str">
        <f>IF(ISBLANK(CB13),"",IF((SUM('Reversible Credits'!$B$22:CA121)-CB43)&lt;0,0,(SUM('Reversible Credits'!$B$22:CA121)-SUM($C$43:CB43))))</f>
        <v/>
      </c>
      <c r="CC58" s="100" t="str">
        <f>IF(ISBLANK(CC13),"",IF((SUM('Reversible Credits'!$B$22:CB121)-CC43)&lt;0,0,(SUM('Reversible Credits'!$B$22:CB121)-SUM($C$43:CC43))))</f>
        <v/>
      </c>
      <c r="CD58" s="100" t="str">
        <f>IF(ISBLANK(CD13),"",IF((SUM('Reversible Credits'!$B$22:CC121)-CD43)&lt;0,0,(SUM('Reversible Credits'!$B$22:CC121)-SUM($C$43:CD43))))</f>
        <v/>
      </c>
      <c r="CE58" s="100" t="str">
        <f>IF(ISBLANK(CE13),"",IF((SUM('Reversible Credits'!$B$22:CD121)-CE43)&lt;0,0,(SUM('Reversible Credits'!$B$22:CD121)-SUM($C$43:CE43))))</f>
        <v/>
      </c>
      <c r="CF58" s="100" t="str">
        <f>IF(ISBLANK(CF13),"",IF((SUM('Reversible Credits'!$B$22:CE121)-CF43)&lt;0,0,(SUM('Reversible Credits'!$B$22:CE121)-SUM($C$43:CF43))))</f>
        <v/>
      </c>
      <c r="CG58" s="100" t="str">
        <f>IF(ISBLANK(CG13),"",IF((SUM('Reversible Credits'!$B$22:CF121)-CG43)&lt;0,0,(SUM('Reversible Credits'!$B$22:CF121)-SUM($C$43:CG43))))</f>
        <v/>
      </c>
      <c r="CH58" s="100" t="str">
        <f>IF(ISBLANK(CH13),"",IF((SUM('Reversible Credits'!$B$22:CG121)-CH43)&lt;0,0,(SUM('Reversible Credits'!$B$22:CG121)-SUM($C$43:CH43))))</f>
        <v/>
      </c>
      <c r="CI58" s="100" t="str">
        <f>IF(ISBLANK(CI13),"",IF((SUM('Reversible Credits'!$B$22:CH121)-CI43)&lt;0,0,(SUM('Reversible Credits'!$B$22:CH121)-SUM($C$43:CI43))))</f>
        <v/>
      </c>
      <c r="CJ58" s="100" t="str">
        <f>IF(ISBLANK(CJ13),"",IF((SUM('Reversible Credits'!$B$22:CI121)-CJ43)&lt;0,0,(SUM('Reversible Credits'!$B$22:CI121)-SUM($C$43:CJ43))))</f>
        <v/>
      </c>
      <c r="CK58" s="100" t="str">
        <f>IF(ISBLANK(CK13),"",IF((SUM('Reversible Credits'!$B$22:CJ121)-CK43)&lt;0,0,(SUM('Reversible Credits'!$B$22:CJ121)-SUM($C$43:CK43))))</f>
        <v/>
      </c>
      <c r="CL58" s="100" t="str">
        <f>IF(ISBLANK(CL13),"",IF((SUM('Reversible Credits'!$B$22:CK121)-CL43)&lt;0,0,(SUM('Reversible Credits'!$B$22:CK121)-SUM($C$43:CL43))))</f>
        <v/>
      </c>
      <c r="CM58" s="100" t="str">
        <f>IF(ISBLANK(CM13),"",IF((SUM('Reversible Credits'!$B$22:CL121)-CM43)&lt;0,0,(SUM('Reversible Credits'!$B$22:CL121)-SUM($C$43:CM43))))</f>
        <v/>
      </c>
      <c r="CN58" s="100" t="str">
        <f>IF(ISBLANK(CN13),"",IF((SUM('Reversible Credits'!$B$22:CM121)-CN43)&lt;0,0,(SUM('Reversible Credits'!$B$22:CM121)-SUM($C$43:CN43))))</f>
        <v/>
      </c>
      <c r="CO58" s="100" t="str">
        <f>IF(ISBLANK(CO13),"",IF((SUM('Reversible Credits'!$B$22:CN121)-CO43)&lt;0,0,(SUM('Reversible Credits'!$B$22:CN121)-SUM($C$43:CO43))))</f>
        <v/>
      </c>
      <c r="CP58" s="100" t="str">
        <f>IF(ISBLANK(CP13),"",IF((SUM('Reversible Credits'!$B$22:CO121)-CP43)&lt;0,0,(SUM('Reversible Credits'!$B$22:CO121)-SUM($C$43:CP43))))</f>
        <v/>
      </c>
      <c r="CQ58" s="100" t="str">
        <f>IF(ISBLANK(CQ13),"",IF((SUM('Reversible Credits'!$B$22:CP121)-CQ43)&lt;0,0,(SUM('Reversible Credits'!$B$22:CP121)-SUM($C$43:CQ43))))</f>
        <v/>
      </c>
      <c r="CR58" s="100" t="str">
        <f>IF(ISBLANK(CR13),"",IF((SUM('Reversible Credits'!$B$22:CQ121)-CR43)&lt;0,0,(SUM('Reversible Credits'!$B$22:CQ121)-SUM($C$43:CR43))))</f>
        <v/>
      </c>
      <c r="CS58" s="100" t="str">
        <f>IF(ISBLANK(CS13),"",IF((SUM('Reversible Credits'!$B$22:CR121)-CS43)&lt;0,0,(SUM('Reversible Credits'!$B$22:CR121)-SUM($C$43:CS43))))</f>
        <v/>
      </c>
      <c r="CT58" s="100" t="str">
        <f>IF(ISBLANK(CT13),"",IF((SUM('Reversible Credits'!$B$22:CS121)-CT43)&lt;0,0,(SUM('Reversible Credits'!$B$22:CS121)-SUM($C$43:CT43))))</f>
        <v/>
      </c>
      <c r="CU58" s="100" t="str">
        <f>IF(ISBLANK(CU13),"",IF((SUM('Reversible Credits'!$B$22:CT121)-CU43)&lt;0,0,(SUM('Reversible Credits'!$B$22:CT121)-SUM($C$43:CU43))))</f>
        <v/>
      </c>
      <c r="CV58" s="100" t="str">
        <f>IF(ISBLANK(CV13),"",IF((SUM('Reversible Credits'!$B$22:CU121)-CV43)&lt;0,0,(SUM('Reversible Credits'!$B$22:CU121)-SUM($C$43:CV43))))</f>
        <v/>
      </c>
      <c r="CW58" s="100" t="str">
        <f>IF(ISBLANK(CW13),"",IF((SUM('Reversible Credits'!$B$22:CV121)-CW43)&lt;0,0,(SUM('Reversible Credits'!$B$22:CV121)-SUM($C$43:CW43))))</f>
        <v/>
      </c>
      <c r="CX58" s="100" t="str">
        <f>IF(ISBLANK(CX13),"",IF((SUM('Reversible Credits'!$B$22:CW121)-CX43)&lt;0,0,(SUM('Reversible Credits'!$B$22:CW121)-SUM($C$43:CX43))))</f>
        <v/>
      </c>
      <c r="CY58" s="138"/>
      <c r="CZ58" s="40" t="s">
        <v>129</v>
      </c>
      <c r="DA58" s="139"/>
      <c r="DB58" s="96"/>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row>
    <row r="59" spans="1:193" s="109" customFormat="1" ht="35.25" customHeight="1" x14ac:dyDescent="0.25">
      <c r="A59" s="86" t="s">
        <v>130</v>
      </c>
      <c r="B59" s="137"/>
      <c r="C59" s="100">
        <f>IF(C13&lt;B12,C23*C49*0.01,0)</f>
        <v>0</v>
      </c>
      <c r="D59" s="100">
        <f t="shared" ref="D59:AI59" si="126">IF(ISBLANK(D13),"",IF(D13&lt;C13,(D13-C13)*C49*0.01,0))</f>
        <v>0</v>
      </c>
      <c r="E59" s="100">
        <f t="shared" si="126"/>
        <v>0</v>
      </c>
      <c r="F59" s="100">
        <f t="shared" si="126"/>
        <v>0</v>
      </c>
      <c r="G59" s="100" t="str">
        <f t="shared" si="126"/>
        <v/>
      </c>
      <c r="H59" s="100" t="str">
        <f t="shared" si="126"/>
        <v/>
      </c>
      <c r="I59" s="100" t="str">
        <f t="shared" si="126"/>
        <v/>
      </c>
      <c r="J59" s="100" t="str">
        <f t="shared" si="126"/>
        <v/>
      </c>
      <c r="K59" s="100" t="str">
        <f t="shared" si="126"/>
        <v/>
      </c>
      <c r="L59" s="100" t="str">
        <f t="shared" si="126"/>
        <v/>
      </c>
      <c r="M59" s="100" t="str">
        <f t="shared" si="126"/>
        <v/>
      </c>
      <c r="N59" s="100" t="str">
        <f t="shared" si="126"/>
        <v/>
      </c>
      <c r="O59" s="100" t="str">
        <f t="shared" si="126"/>
        <v/>
      </c>
      <c r="P59" s="100" t="str">
        <f t="shared" si="126"/>
        <v/>
      </c>
      <c r="Q59" s="100" t="str">
        <f t="shared" si="126"/>
        <v/>
      </c>
      <c r="R59" s="100" t="str">
        <f t="shared" si="126"/>
        <v/>
      </c>
      <c r="S59" s="100" t="str">
        <f t="shared" si="126"/>
        <v/>
      </c>
      <c r="T59" s="100" t="str">
        <f t="shared" si="126"/>
        <v/>
      </c>
      <c r="U59" s="100" t="str">
        <f t="shared" si="126"/>
        <v/>
      </c>
      <c r="V59" s="100" t="str">
        <f t="shared" si="126"/>
        <v/>
      </c>
      <c r="W59" s="100" t="str">
        <f t="shared" si="126"/>
        <v/>
      </c>
      <c r="X59" s="100" t="str">
        <f t="shared" si="126"/>
        <v/>
      </c>
      <c r="Y59" s="100" t="str">
        <f t="shared" si="126"/>
        <v/>
      </c>
      <c r="Z59" s="100" t="str">
        <f t="shared" si="126"/>
        <v/>
      </c>
      <c r="AA59" s="100" t="str">
        <f t="shared" si="126"/>
        <v/>
      </c>
      <c r="AB59" s="100" t="str">
        <f t="shared" si="126"/>
        <v/>
      </c>
      <c r="AC59" s="100" t="str">
        <f t="shared" si="126"/>
        <v/>
      </c>
      <c r="AD59" s="100" t="str">
        <f t="shared" si="126"/>
        <v/>
      </c>
      <c r="AE59" s="100" t="str">
        <f t="shared" si="126"/>
        <v/>
      </c>
      <c r="AF59" s="100" t="str">
        <f t="shared" si="126"/>
        <v/>
      </c>
      <c r="AG59" s="100" t="str">
        <f t="shared" si="126"/>
        <v/>
      </c>
      <c r="AH59" s="100" t="str">
        <f t="shared" si="126"/>
        <v/>
      </c>
      <c r="AI59" s="100" t="str">
        <f t="shared" si="126"/>
        <v/>
      </c>
      <c r="AJ59" s="100" t="str">
        <f t="shared" ref="AJ59:BO59" si="127">IF(ISBLANK(AJ13),"",IF(AJ13&lt;AI13,(AJ13-AI13)*AI49*0.01,0))</f>
        <v/>
      </c>
      <c r="AK59" s="100" t="str">
        <f t="shared" si="127"/>
        <v/>
      </c>
      <c r="AL59" s="100" t="str">
        <f t="shared" si="127"/>
        <v/>
      </c>
      <c r="AM59" s="100" t="str">
        <f t="shared" si="127"/>
        <v/>
      </c>
      <c r="AN59" s="100" t="str">
        <f t="shared" si="127"/>
        <v/>
      </c>
      <c r="AO59" s="100" t="str">
        <f t="shared" si="127"/>
        <v/>
      </c>
      <c r="AP59" s="100" t="str">
        <f t="shared" si="127"/>
        <v/>
      </c>
      <c r="AQ59" s="100" t="str">
        <f t="shared" si="127"/>
        <v/>
      </c>
      <c r="AR59" s="100" t="str">
        <f t="shared" si="127"/>
        <v/>
      </c>
      <c r="AS59" s="100" t="str">
        <f t="shared" si="127"/>
        <v/>
      </c>
      <c r="AT59" s="100" t="str">
        <f t="shared" si="127"/>
        <v/>
      </c>
      <c r="AU59" s="100" t="str">
        <f t="shared" si="127"/>
        <v/>
      </c>
      <c r="AV59" s="100" t="str">
        <f t="shared" si="127"/>
        <v/>
      </c>
      <c r="AW59" s="100" t="str">
        <f t="shared" si="127"/>
        <v/>
      </c>
      <c r="AX59" s="100" t="str">
        <f t="shared" si="127"/>
        <v/>
      </c>
      <c r="AY59" s="100" t="str">
        <f t="shared" si="127"/>
        <v/>
      </c>
      <c r="AZ59" s="100" t="str">
        <f t="shared" si="127"/>
        <v/>
      </c>
      <c r="BA59" s="100" t="str">
        <f t="shared" si="127"/>
        <v/>
      </c>
      <c r="BB59" s="100" t="str">
        <f t="shared" si="127"/>
        <v/>
      </c>
      <c r="BC59" s="100" t="str">
        <f t="shared" si="127"/>
        <v/>
      </c>
      <c r="BD59" s="100" t="str">
        <f t="shared" si="127"/>
        <v/>
      </c>
      <c r="BE59" s="100" t="str">
        <f t="shared" si="127"/>
        <v/>
      </c>
      <c r="BF59" s="100" t="str">
        <f t="shared" si="127"/>
        <v/>
      </c>
      <c r="BG59" s="100" t="str">
        <f t="shared" si="127"/>
        <v/>
      </c>
      <c r="BH59" s="100" t="str">
        <f t="shared" si="127"/>
        <v/>
      </c>
      <c r="BI59" s="100" t="str">
        <f t="shared" si="127"/>
        <v/>
      </c>
      <c r="BJ59" s="100" t="str">
        <f t="shared" si="127"/>
        <v/>
      </c>
      <c r="BK59" s="100" t="str">
        <f t="shared" si="127"/>
        <v/>
      </c>
      <c r="BL59" s="100" t="str">
        <f t="shared" si="127"/>
        <v/>
      </c>
      <c r="BM59" s="100" t="str">
        <f t="shared" si="127"/>
        <v/>
      </c>
      <c r="BN59" s="100" t="str">
        <f t="shared" si="127"/>
        <v/>
      </c>
      <c r="BO59" s="100" t="str">
        <f t="shared" si="127"/>
        <v/>
      </c>
      <c r="BP59" s="100" t="str">
        <f t="shared" ref="BP59:CX59" si="128">IF(ISBLANK(BP13),"",IF(BP13&lt;BO13,(BP13-BO13)*BO49*0.01,0))</f>
        <v/>
      </c>
      <c r="BQ59" s="100" t="str">
        <f t="shared" si="128"/>
        <v/>
      </c>
      <c r="BR59" s="100" t="str">
        <f t="shared" si="128"/>
        <v/>
      </c>
      <c r="BS59" s="100" t="str">
        <f t="shared" si="128"/>
        <v/>
      </c>
      <c r="BT59" s="100" t="str">
        <f t="shared" si="128"/>
        <v/>
      </c>
      <c r="BU59" s="100" t="str">
        <f t="shared" si="128"/>
        <v/>
      </c>
      <c r="BV59" s="100" t="str">
        <f t="shared" si="128"/>
        <v/>
      </c>
      <c r="BW59" s="100" t="str">
        <f t="shared" si="128"/>
        <v/>
      </c>
      <c r="BX59" s="100" t="str">
        <f t="shared" si="128"/>
        <v/>
      </c>
      <c r="BY59" s="100" t="str">
        <f t="shared" si="128"/>
        <v/>
      </c>
      <c r="BZ59" s="100" t="str">
        <f t="shared" si="128"/>
        <v/>
      </c>
      <c r="CA59" s="100" t="str">
        <f t="shared" si="128"/>
        <v/>
      </c>
      <c r="CB59" s="100" t="str">
        <f t="shared" si="128"/>
        <v/>
      </c>
      <c r="CC59" s="100" t="str">
        <f t="shared" si="128"/>
        <v/>
      </c>
      <c r="CD59" s="100" t="str">
        <f t="shared" si="128"/>
        <v/>
      </c>
      <c r="CE59" s="100" t="str">
        <f t="shared" si="128"/>
        <v/>
      </c>
      <c r="CF59" s="100" t="str">
        <f t="shared" si="128"/>
        <v/>
      </c>
      <c r="CG59" s="100" t="str">
        <f t="shared" si="128"/>
        <v/>
      </c>
      <c r="CH59" s="100" t="str">
        <f t="shared" si="128"/>
        <v/>
      </c>
      <c r="CI59" s="100" t="str">
        <f t="shared" si="128"/>
        <v/>
      </c>
      <c r="CJ59" s="100" t="str">
        <f t="shared" si="128"/>
        <v/>
      </c>
      <c r="CK59" s="100" t="str">
        <f t="shared" si="128"/>
        <v/>
      </c>
      <c r="CL59" s="100" t="str">
        <f t="shared" si="128"/>
        <v/>
      </c>
      <c r="CM59" s="100" t="str">
        <f t="shared" si="128"/>
        <v/>
      </c>
      <c r="CN59" s="100" t="str">
        <f t="shared" si="128"/>
        <v/>
      </c>
      <c r="CO59" s="100" t="str">
        <f t="shared" si="128"/>
        <v/>
      </c>
      <c r="CP59" s="100" t="str">
        <f t="shared" si="128"/>
        <v/>
      </c>
      <c r="CQ59" s="100" t="str">
        <f t="shared" si="128"/>
        <v/>
      </c>
      <c r="CR59" s="100" t="str">
        <f t="shared" si="128"/>
        <v/>
      </c>
      <c r="CS59" s="100" t="str">
        <f t="shared" si="128"/>
        <v/>
      </c>
      <c r="CT59" s="100" t="str">
        <f t="shared" si="128"/>
        <v/>
      </c>
      <c r="CU59" s="100" t="str">
        <f t="shared" si="128"/>
        <v/>
      </c>
      <c r="CV59" s="100" t="str">
        <f t="shared" si="128"/>
        <v/>
      </c>
      <c r="CW59" s="100" t="str">
        <f t="shared" si="128"/>
        <v/>
      </c>
      <c r="CX59" s="100" t="str">
        <f t="shared" si="128"/>
        <v/>
      </c>
      <c r="CY59" s="138"/>
      <c r="CZ59" s="40" t="s">
        <v>131</v>
      </c>
      <c r="DA59" s="139"/>
      <c r="DB59" s="96"/>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row>
    <row r="60" spans="1:193" s="5" customFormat="1" ht="39" customHeight="1" x14ac:dyDescent="0.2">
      <c r="A60" s="204" t="s">
        <v>132</v>
      </c>
      <c r="B60" s="204"/>
      <c r="C60" s="84"/>
      <c r="D60" s="84"/>
      <c r="E60" s="84"/>
      <c r="F60" s="84"/>
      <c r="G60" s="84"/>
      <c r="H60" s="84"/>
      <c r="I60" s="84"/>
      <c r="J60" s="84"/>
      <c r="K60" s="205"/>
      <c r="L60" s="205"/>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4"/>
      <c r="BK60" s="84"/>
      <c r="BL60" s="84"/>
      <c r="BM60" s="84"/>
      <c r="BN60" s="84"/>
      <c r="BO60" s="84"/>
      <c r="BP60" s="84"/>
      <c r="BQ60" s="84"/>
      <c r="BR60" s="84"/>
      <c r="BS60" s="84"/>
      <c r="BT60" s="84"/>
      <c r="BU60" s="84"/>
      <c r="BV60" s="84"/>
      <c r="BW60" s="84"/>
      <c r="BX60" s="84"/>
      <c r="BY60" s="84"/>
      <c r="BZ60" s="84"/>
      <c r="CA60" s="84"/>
      <c r="CB60" s="84"/>
      <c r="CC60" s="84"/>
      <c r="CD60" s="84"/>
      <c r="CE60" s="84"/>
      <c r="CF60" s="84"/>
      <c r="CG60" s="84"/>
      <c r="CH60" s="84"/>
      <c r="CI60" s="84"/>
      <c r="CJ60" s="84"/>
      <c r="CK60" s="84"/>
      <c r="CL60" s="84"/>
      <c r="CM60" s="84"/>
      <c r="CN60" s="84"/>
      <c r="CO60" s="84"/>
      <c r="CP60" s="84"/>
      <c r="CQ60" s="84"/>
      <c r="CR60" s="84"/>
      <c r="CS60" s="84"/>
      <c r="CT60" s="84"/>
      <c r="CU60" s="84"/>
      <c r="CV60" s="84"/>
      <c r="CW60" s="84"/>
      <c r="CX60" s="84"/>
      <c r="CY60" s="84"/>
      <c r="CZ60" s="14"/>
      <c r="DA60" s="85"/>
      <c r="DB60" s="27"/>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row>
    <row r="61" spans="1:193" s="102" customFormat="1" ht="48.75" customHeight="1" x14ac:dyDescent="0.2">
      <c r="A61" s="38" t="s">
        <v>133</v>
      </c>
      <c r="B61" s="72"/>
      <c r="C61" s="100">
        <f t="shared" ref="C61:AH61" si="129">C45-C51</f>
        <v>0</v>
      </c>
      <c r="D61" s="100">
        <f t="shared" si="129"/>
        <v>0</v>
      </c>
      <c r="E61" s="100">
        <f>E45-E51</f>
        <v>0</v>
      </c>
      <c r="F61" s="100">
        <f>F45-F51</f>
        <v>0</v>
      </c>
      <c r="G61" s="100">
        <f t="shared" si="129"/>
        <v>0</v>
      </c>
      <c r="H61" s="100">
        <f t="shared" si="129"/>
        <v>0</v>
      </c>
      <c r="I61" s="100">
        <f t="shared" si="129"/>
        <v>0</v>
      </c>
      <c r="J61" s="100">
        <f t="shared" si="129"/>
        <v>0</v>
      </c>
      <c r="K61" s="100">
        <f t="shared" si="129"/>
        <v>0</v>
      </c>
      <c r="L61" s="100">
        <f t="shared" si="129"/>
        <v>0</v>
      </c>
      <c r="M61" s="100">
        <f t="shared" si="129"/>
        <v>0</v>
      </c>
      <c r="N61" s="100">
        <f t="shared" si="129"/>
        <v>0</v>
      </c>
      <c r="O61" s="100">
        <f t="shared" si="129"/>
        <v>0</v>
      </c>
      <c r="P61" s="100">
        <f t="shared" si="129"/>
        <v>0</v>
      </c>
      <c r="Q61" s="100">
        <f t="shared" si="129"/>
        <v>0</v>
      </c>
      <c r="R61" s="100">
        <f t="shared" si="129"/>
        <v>0</v>
      </c>
      <c r="S61" s="100">
        <f t="shared" si="129"/>
        <v>0</v>
      </c>
      <c r="T61" s="100">
        <f t="shared" si="129"/>
        <v>0</v>
      </c>
      <c r="U61" s="100">
        <f t="shared" si="129"/>
        <v>0</v>
      </c>
      <c r="V61" s="100">
        <f t="shared" si="129"/>
        <v>0</v>
      </c>
      <c r="W61" s="100">
        <f t="shared" si="129"/>
        <v>0</v>
      </c>
      <c r="X61" s="100">
        <f t="shared" si="129"/>
        <v>0</v>
      </c>
      <c r="Y61" s="100">
        <f t="shared" si="129"/>
        <v>0</v>
      </c>
      <c r="Z61" s="100">
        <f t="shared" si="129"/>
        <v>0</v>
      </c>
      <c r="AA61" s="100">
        <f t="shared" si="129"/>
        <v>0</v>
      </c>
      <c r="AB61" s="100">
        <f t="shared" si="129"/>
        <v>0</v>
      </c>
      <c r="AC61" s="100">
        <f t="shared" si="129"/>
        <v>0</v>
      </c>
      <c r="AD61" s="100">
        <f t="shared" si="129"/>
        <v>0</v>
      </c>
      <c r="AE61" s="100">
        <f t="shared" si="129"/>
        <v>0</v>
      </c>
      <c r="AF61" s="100">
        <f t="shared" si="129"/>
        <v>0</v>
      </c>
      <c r="AG61" s="100">
        <f t="shared" si="129"/>
        <v>0</v>
      </c>
      <c r="AH61" s="100">
        <f t="shared" si="129"/>
        <v>0</v>
      </c>
      <c r="AI61" s="100">
        <f t="shared" ref="AI61:BN61" si="130">AI45-AI51</f>
        <v>0</v>
      </c>
      <c r="AJ61" s="100">
        <f t="shared" si="130"/>
        <v>0</v>
      </c>
      <c r="AK61" s="100">
        <f t="shared" si="130"/>
        <v>0</v>
      </c>
      <c r="AL61" s="100">
        <f t="shared" si="130"/>
        <v>0</v>
      </c>
      <c r="AM61" s="100">
        <f t="shared" si="130"/>
        <v>0</v>
      </c>
      <c r="AN61" s="100">
        <f t="shared" si="130"/>
        <v>0</v>
      </c>
      <c r="AO61" s="100">
        <f t="shared" si="130"/>
        <v>0</v>
      </c>
      <c r="AP61" s="100">
        <f t="shared" si="130"/>
        <v>0</v>
      </c>
      <c r="AQ61" s="100">
        <f t="shared" si="130"/>
        <v>0</v>
      </c>
      <c r="AR61" s="100">
        <f t="shared" si="130"/>
        <v>0</v>
      </c>
      <c r="AS61" s="100">
        <f t="shared" si="130"/>
        <v>0</v>
      </c>
      <c r="AT61" s="100">
        <f t="shared" si="130"/>
        <v>0</v>
      </c>
      <c r="AU61" s="100">
        <f t="shared" si="130"/>
        <v>0</v>
      </c>
      <c r="AV61" s="100">
        <f t="shared" si="130"/>
        <v>0</v>
      </c>
      <c r="AW61" s="100">
        <f t="shared" si="130"/>
        <v>0</v>
      </c>
      <c r="AX61" s="100">
        <f t="shared" si="130"/>
        <v>0</v>
      </c>
      <c r="AY61" s="100">
        <f t="shared" si="130"/>
        <v>0</v>
      </c>
      <c r="AZ61" s="100">
        <f t="shared" si="130"/>
        <v>0</v>
      </c>
      <c r="BA61" s="100">
        <f t="shared" si="130"/>
        <v>0</v>
      </c>
      <c r="BB61" s="100">
        <f t="shared" si="130"/>
        <v>0</v>
      </c>
      <c r="BC61" s="100">
        <f t="shared" si="130"/>
        <v>0</v>
      </c>
      <c r="BD61" s="100">
        <f t="shared" si="130"/>
        <v>0</v>
      </c>
      <c r="BE61" s="100">
        <f t="shared" si="130"/>
        <v>0</v>
      </c>
      <c r="BF61" s="100">
        <f t="shared" si="130"/>
        <v>0</v>
      </c>
      <c r="BG61" s="100">
        <f t="shared" si="130"/>
        <v>0</v>
      </c>
      <c r="BH61" s="100">
        <f t="shared" si="130"/>
        <v>0</v>
      </c>
      <c r="BI61" s="100">
        <f t="shared" si="130"/>
        <v>0</v>
      </c>
      <c r="BJ61" s="100">
        <f t="shared" si="130"/>
        <v>0</v>
      </c>
      <c r="BK61" s="100">
        <f t="shared" si="130"/>
        <v>0</v>
      </c>
      <c r="BL61" s="100">
        <f t="shared" si="130"/>
        <v>0</v>
      </c>
      <c r="BM61" s="100">
        <f t="shared" si="130"/>
        <v>0</v>
      </c>
      <c r="BN61" s="100">
        <f t="shared" si="130"/>
        <v>0</v>
      </c>
      <c r="BO61" s="100">
        <f t="shared" ref="BO61:CX61" si="131">BO45-BO51</f>
        <v>0</v>
      </c>
      <c r="BP61" s="100">
        <f t="shared" si="131"/>
        <v>0</v>
      </c>
      <c r="BQ61" s="100">
        <f t="shared" si="131"/>
        <v>0</v>
      </c>
      <c r="BR61" s="100">
        <f t="shared" si="131"/>
        <v>0</v>
      </c>
      <c r="BS61" s="100">
        <f t="shared" si="131"/>
        <v>0</v>
      </c>
      <c r="BT61" s="100">
        <f t="shared" si="131"/>
        <v>0</v>
      </c>
      <c r="BU61" s="100">
        <f t="shared" si="131"/>
        <v>0</v>
      </c>
      <c r="BV61" s="100">
        <f t="shared" si="131"/>
        <v>0</v>
      </c>
      <c r="BW61" s="100">
        <f t="shared" si="131"/>
        <v>0</v>
      </c>
      <c r="BX61" s="100">
        <f t="shared" si="131"/>
        <v>0</v>
      </c>
      <c r="BY61" s="100">
        <f t="shared" si="131"/>
        <v>0</v>
      </c>
      <c r="BZ61" s="100">
        <f t="shared" si="131"/>
        <v>0</v>
      </c>
      <c r="CA61" s="100">
        <f t="shared" si="131"/>
        <v>0</v>
      </c>
      <c r="CB61" s="100">
        <f t="shared" si="131"/>
        <v>0</v>
      </c>
      <c r="CC61" s="100">
        <f t="shared" si="131"/>
        <v>0</v>
      </c>
      <c r="CD61" s="100">
        <f t="shared" si="131"/>
        <v>0</v>
      </c>
      <c r="CE61" s="100">
        <f t="shared" si="131"/>
        <v>0</v>
      </c>
      <c r="CF61" s="100">
        <f t="shared" si="131"/>
        <v>0</v>
      </c>
      <c r="CG61" s="100">
        <f t="shared" si="131"/>
        <v>0</v>
      </c>
      <c r="CH61" s="100">
        <f t="shared" si="131"/>
        <v>0</v>
      </c>
      <c r="CI61" s="100">
        <f t="shared" si="131"/>
        <v>0</v>
      </c>
      <c r="CJ61" s="100">
        <f t="shared" si="131"/>
        <v>0</v>
      </c>
      <c r="CK61" s="100">
        <f t="shared" si="131"/>
        <v>0</v>
      </c>
      <c r="CL61" s="100">
        <f t="shared" si="131"/>
        <v>0</v>
      </c>
      <c r="CM61" s="100">
        <f t="shared" si="131"/>
        <v>0</v>
      </c>
      <c r="CN61" s="100">
        <f t="shared" si="131"/>
        <v>0</v>
      </c>
      <c r="CO61" s="100">
        <f t="shared" si="131"/>
        <v>0</v>
      </c>
      <c r="CP61" s="100">
        <f t="shared" si="131"/>
        <v>0</v>
      </c>
      <c r="CQ61" s="100">
        <f t="shared" si="131"/>
        <v>0</v>
      </c>
      <c r="CR61" s="100">
        <f t="shared" si="131"/>
        <v>0</v>
      </c>
      <c r="CS61" s="100">
        <f t="shared" si="131"/>
        <v>0</v>
      </c>
      <c r="CT61" s="100">
        <f t="shared" si="131"/>
        <v>0</v>
      </c>
      <c r="CU61" s="100">
        <f t="shared" si="131"/>
        <v>0</v>
      </c>
      <c r="CV61" s="100">
        <f t="shared" si="131"/>
        <v>0</v>
      </c>
      <c r="CW61" s="100">
        <f t="shared" si="131"/>
        <v>0</v>
      </c>
      <c r="CX61" s="100">
        <f t="shared" si="131"/>
        <v>0</v>
      </c>
      <c r="CY61" s="101"/>
      <c r="CZ61" s="130" t="s">
        <v>134</v>
      </c>
      <c r="DA61" s="69">
        <v>5.5</v>
      </c>
      <c r="DB61" s="24"/>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row>
    <row r="62" spans="1:193" s="102" customFormat="1" ht="48.75" customHeight="1" x14ac:dyDescent="0.2">
      <c r="A62" s="86" t="s">
        <v>135</v>
      </c>
      <c r="B62" s="103"/>
      <c r="C62" s="104">
        <f>C61</f>
        <v>0</v>
      </c>
      <c r="D62" s="104">
        <f t="shared" ref="D62:AI62" si="132">(D61+C62)-D54</f>
        <v>0</v>
      </c>
      <c r="E62" s="104">
        <f t="shared" si="132"/>
        <v>0</v>
      </c>
      <c r="F62" s="104">
        <f t="shared" si="132"/>
        <v>0</v>
      </c>
      <c r="G62" s="104">
        <f t="shared" si="132"/>
        <v>0</v>
      </c>
      <c r="H62" s="104">
        <f t="shared" si="132"/>
        <v>0</v>
      </c>
      <c r="I62" s="104">
        <f t="shared" si="132"/>
        <v>0</v>
      </c>
      <c r="J62" s="104">
        <f t="shared" si="132"/>
        <v>0</v>
      </c>
      <c r="K62" s="104">
        <f t="shared" si="132"/>
        <v>0</v>
      </c>
      <c r="L62" s="104">
        <f t="shared" si="132"/>
        <v>0</v>
      </c>
      <c r="M62" s="104">
        <f t="shared" si="132"/>
        <v>0</v>
      </c>
      <c r="N62" s="104">
        <f t="shared" si="132"/>
        <v>0</v>
      </c>
      <c r="O62" s="104">
        <f t="shared" si="132"/>
        <v>0</v>
      </c>
      <c r="P62" s="104">
        <f t="shared" si="132"/>
        <v>0</v>
      </c>
      <c r="Q62" s="104">
        <f t="shared" si="132"/>
        <v>0</v>
      </c>
      <c r="R62" s="104">
        <f t="shared" si="132"/>
        <v>0</v>
      </c>
      <c r="S62" s="104">
        <f t="shared" si="132"/>
        <v>0</v>
      </c>
      <c r="T62" s="104">
        <f t="shared" si="132"/>
        <v>0</v>
      </c>
      <c r="U62" s="104">
        <f t="shared" si="132"/>
        <v>0</v>
      </c>
      <c r="V62" s="104">
        <f t="shared" si="132"/>
        <v>0</v>
      </c>
      <c r="W62" s="104">
        <f t="shared" si="132"/>
        <v>0</v>
      </c>
      <c r="X62" s="104">
        <f t="shared" si="132"/>
        <v>0</v>
      </c>
      <c r="Y62" s="104">
        <f t="shared" si="132"/>
        <v>0</v>
      </c>
      <c r="Z62" s="104">
        <f t="shared" si="132"/>
        <v>0</v>
      </c>
      <c r="AA62" s="104">
        <f t="shared" si="132"/>
        <v>0</v>
      </c>
      <c r="AB62" s="104">
        <f t="shared" si="132"/>
        <v>0</v>
      </c>
      <c r="AC62" s="104">
        <f t="shared" si="132"/>
        <v>0</v>
      </c>
      <c r="AD62" s="104">
        <f t="shared" si="132"/>
        <v>0</v>
      </c>
      <c r="AE62" s="104">
        <f t="shared" si="132"/>
        <v>0</v>
      </c>
      <c r="AF62" s="104">
        <f t="shared" si="132"/>
        <v>0</v>
      </c>
      <c r="AG62" s="104">
        <f t="shared" si="132"/>
        <v>0</v>
      </c>
      <c r="AH62" s="104">
        <f t="shared" si="132"/>
        <v>0</v>
      </c>
      <c r="AI62" s="104">
        <f t="shared" si="132"/>
        <v>0</v>
      </c>
      <c r="AJ62" s="104">
        <f t="shared" ref="AJ62:BO62" si="133">(AJ61+AI62)-AJ54</f>
        <v>0</v>
      </c>
      <c r="AK62" s="104">
        <f t="shared" si="133"/>
        <v>0</v>
      </c>
      <c r="AL62" s="104">
        <f t="shared" si="133"/>
        <v>0</v>
      </c>
      <c r="AM62" s="104">
        <f t="shared" si="133"/>
        <v>0</v>
      </c>
      <c r="AN62" s="104">
        <f t="shared" si="133"/>
        <v>0</v>
      </c>
      <c r="AO62" s="104">
        <f t="shared" si="133"/>
        <v>0</v>
      </c>
      <c r="AP62" s="104">
        <f t="shared" si="133"/>
        <v>0</v>
      </c>
      <c r="AQ62" s="104">
        <f t="shared" si="133"/>
        <v>0</v>
      </c>
      <c r="AR62" s="104">
        <f t="shared" si="133"/>
        <v>0</v>
      </c>
      <c r="AS62" s="104">
        <f t="shared" si="133"/>
        <v>0</v>
      </c>
      <c r="AT62" s="104">
        <f t="shared" si="133"/>
        <v>0</v>
      </c>
      <c r="AU62" s="104">
        <f t="shared" si="133"/>
        <v>0</v>
      </c>
      <c r="AV62" s="104">
        <f t="shared" si="133"/>
        <v>0</v>
      </c>
      <c r="AW62" s="104">
        <f t="shared" si="133"/>
        <v>0</v>
      </c>
      <c r="AX62" s="104">
        <f t="shared" si="133"/>
        <v>0</v>
      </c>
      <c r="AY62" s="104">
        <f t="shared" si="133"/>
        <v>0</v>
      </c>
      <c r="AZ62" s="104">
        <f t="shared" si="133"/>
        <v>0</v>
      </c>
      <c r="BA62" s="104">
        <f t="shared" si="133"/>
        <v>0</v>
      </c>
      <c r="BB62" s="104">
        <f t="shared" si="133"/>
        <v>0</v>
      </c>
      <c r="BC62" s="104">
        <f t="shared" si="133"/>
        <v>0</v>
      </c>
      <c r="BD62" s="104">
        <f t="shared" si="133"/>
        <v>0</v>
      </c>
      <c r="BE62" s="104">
        <f t="shared" si="133"/>
        <v>0</v>
      </c>
      <c r="BF62" s="104">
        <f t="shared" si="133"/>
        <v>0</v>
      </c>
      <c r="BG62" s="104">
        <f t="shared" si="133"/>
        <v>0</v>
      </c>
      <c r="BH62" s="104">
        <f t="shared" si="133"/>
        <v>0</v>
      </c>
      <c r="BI62" s="104">
        <f t="shared" si="133"/>
        <v>0</v>
      </c>
      <c r="BJ62" s="104">
        <f t="shared" si="133"/>
        <v>0</v>
      </c>
      <c r="BK62" s="104">
        <f t="shared" si="133"/>
        <v>0</v>
      </c>
      <c r="BL62" s="104">
        <f t="shared" si="133"/>
        <v>0</v>
      </c>
      <c r="BM62" s="104">
        <f t="shared" si="133"/>
        <v>0</v>
      </c>
      <c r="BN62" s="104">
        <f t="shared" si="133"/>
        <v>0</v>
      </c>
      <c r="BO62" s="104">
        <f t="shared" si="133"/>
        <v>0</v>
      </c>
      <c r="BP62" s="104">
        <f t="shared" ref="BP62:CU62" si="134">(BP61+BO62)-BP54</f>
        <v>0</v>
      </c>
      <c r="BQ62" s="104">
        <f t="shared" si="134"/>
        <v>0</v>
      </c>
      <c r="BR62" s="104">
        <f t="shared" si="134"/>
        <v>0</v>
      </c>
      <c r="BS62" s="104">
        <f t="shared" si="134"/>
        <v>0</v>
      </c>
      <c r="BT62" s="104">
        <f t="shared" si="134"/>
        <v>0</v>
      </c>
      <c r="BU62" s="104">
        <f t="shared" si="134"/>
        <v>0</v>
      </c>
      <c r="BV62" s="104">
        <f t="shared" si="134"/>
        <v>0</v>
      </c>
      <c r="BW62" s="104">
        <f t="shared" si="134"/>
        <v>0</v>
      </c>
      <c r="BX62" s="104">
        <f t="shared" si="134"/>
        <v>0</v>
      </c>
      <c r="BY62" s="104">
        <f t="shared" si="134"/>
        <v>0</v>
      </c>
      <c r="BZ62" s="104">
        <f t="shared" si="134"/>
        <v>0</v>
      </c>
      <c r="CA62" s="104">
        <f t="shared" si="134"/>
        <v>0</v>
      </c>
      <c r="CB62" s="104">
        <f t="shared" si="134"/>
        <v>0</v>
      </c>
      <c r="CC62" s="104">
        <f t="shared" si="134"/>
        <v>0</v>
      </c>
      <c r="CD62" s="104">
        <f t="shared" si="134"/>
        <v>0</v>
      </c>
      <c r="CE62" s="104">
        <f t="shared" si="134"/>
        <v>0</v>
      </c>
      <c r="CF62" s="104">
        <f t="shared" si="134"/>
        <v>0</v>
      </c>
      <c r="CG62" s="104">
        <f t="shared" si="134"/>
        <v>0</v>
      </c>
      <c r="CH62" s="104">
        <f t="shared" si="134"/>
        <v>0</v>
      </c>
      <c r="CI62" s="104">
        <f t="shared" si="134"/>
        <v>0</v>
      </c>
      <c r="CJ62" s="104">
        <f t="shared" si="134"/>
        <v>0</v>
      </c>
      <c r="CK62" s="104">
        <f t="shared" si="134"/>
        <v>0</v>
      </c>
      <c r="CL62" s="104">
        <f t="shared" si="134"/>
        <v>0</v>
      </c>
      <c r="CM62" s="104">
        <f t="shared" si="134"/>
        <v>0</v>
      </c>
      <c r="CN62" s="104">
        <f t="shared" si="134"/>
        <v>0</v>
      </c>
      <c r="CO62" s="104">
        <f t="shared" si="134"/>
        <v>0</v>
      </c>
      <c r="CP62" s="104">
        <f t="shared" si="134"/>
        <v>0</v>
      </c>
      <c r="CQ62" s="104">
        <f t="shared" si="134"/>
        <v>0</v>
      </c>
      <c r="CR62" s="104">
        <f t="shared" si="134"/>
        <v>0</v>
      </c>
      <c r="CS62" s="104">
        <f t="shared" si="134"/>
        <v>0</v>
      </c>
      <c r="CT62" s="104">
        <f t="shared" si="134"/>
        <v>0</v>
      </c>
      <c r="CU62" s="104">
        <f t="shared" si="134"/>
        <v>0</v>
      </c>
      <c r="CV62" s="104">
        <f t="shared" ref="CV62:CX62" si="135">(CV61+CU62)-CV54</f>
        <v>0</v>
      </c>
      <c r="CW62" s="104">
        <f t="shared" si="135"/>
        <v>0</v>
      </c>
      <c r="CX62" s="104">
        <f t="shared" si="135"/>
        <v>0</v>
      </c>
      <c r="CY62" s="101"/>
      <c r="CZ62" s="50" t="s">
        <v>136</v>
      </c>
      <c r="DA62" s="24"/>
      <c r="DB62" s="24"/>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row>
    <row r="63" spans="1:193" s="5" customFormat="1" ht="52.5" customHeight="1" x14ac:dyDescent="0.2">
      <c r="A63" s="204" t="s">
        <v>137</v>
      </c>
      <c r="B63" s="205"/>
      <c r="C63" s="205"/>
      <c r="D63" s="205"/>
      <c r="E63" s="205"/>
      <c r="F63" s="205"/>
      <c r="G63" s="205"/>
      <c r="H63" s="205"/>
      <c r="I63" s="205"/>
      <c r="J63" s="205"/>
      <c r="K63" s="205"/>
      <c r="L63" s="205"/>
      <c r="M63" s="84"/>
      <c r="N63" s="84"/>
      <c r="O63" s="84"/>
      <c r="P63" s="84"/>
      <c r="Q63" s="84"/>
      <c r="R63" s="84"/>
      <c r="S63" s="84"/>
      <c r="T63" s="84"/>
      <c r="U63" s="84"/>
      <c r="V63" s="84"/>
      <c r="W63" s="84"/>
      <c r="X63" s="84"/>
      <c r="Y63" s="84"/>
      <c r="Z63" s="84"/>
      <c r="AA63" s="84"/>
      <c r="AB63" s="84"/>
      <c r="AC63" s="84"/>
      <c r="AD63" s="84"/>
      <c r="AE63" s="84"/>
      <c r="AF63" s="84"/>
      <c r="AG63" s="84"/>
      <c r="AH63" s="84"/>
      <c r="AI63" s="84"/>
      <c r="AJ63" s="84"/>
      <c r="AK63" s="84"/>
      <c r="AL63" s="84"/>
      <c r="AM63" s="84"/>
      <c r="AN63" s="84"/>
      <c r="AO63" s="84"/>
      <c r="AP63" s="84"/>
      <c r="AQ63" s="84"/>
      <c r="AR63" s="84"/>
      <c r="AS63" s="84"/>
      <c r="AT63" s="84"/>
      <c r="AU63" s="84"/>
      <c r="AV63" s="84"/>
      <c r="AW63" s="84"/>
      <c r="AX63" s="84"/>
      <c r="AY63" s="84"/>
      <c r="AZ63" s="84"/>
      <c r="BA63" s="84"/>
      <c r="BB63" s="84"/>
      <c r="BC63" s="84"/>
      <c r="BD63" s="84"/>
      <c r="BE63" s="84"/>
      <c r="BF63" s="84"/>
      <c r="BG63" s="84"/>
      <c r="BH63" s="84"/>
      <c r="BI63" s="84"/>
      <c r="BJ63" s="84"/>
      <c r="BK63" s="84"/>
      <c r="BL63" s="84"/>
      <c r="BM63" s="84"/>
      <c r="BN63" s="84"/>
      <c r="BO63" s="84"/>
      <c r="BP63" s="84"/>
      <c r="BQ63" s="84"/>
      <c r="BR63" s="84"/>
      <c r="BS63" s="84"/>
      <c r="BT63" s="84"/>
      <c r="BU63" s="84"/>
      <c r="BV63" s="84"/>
      <c r="BW63" s="84"/>
      <c r="BX63" s="84"/>
      <c r="BY63" s="84"/>
      <c r="BZ63" s="84"/>
      <c r="CA63" s="84"/>
      <c r="CB63" s="84"/>
      <c r="CC63" s="84"/>
      <c r="CD63" s="84"/>
      <c r="CE63" s="84"/>
      <c r="CF63" s="84"/>
      <c r="CG63" s="84"/>
      <c r="CH63" s="84"/>
      <c r="CI63" s="84"/>
      <c r="CJ63" s="84"/>
      <c r="CK63" s="84"/>
      <c r="CL63" s="84"/>
      <c r="CM63" s="84"/>
      <c r="CN63" s="84"/>
      <c r="CO63" s="84"/>
      <c r="CP63" s="84"/>
      <c r="CQ63" s="84"/>
      <c r="CR63" s="84"/>
      <c r="CS63" s="84"/>
      <c r="CT63" s="84"/>
      <c r="CU63" s="84"/>
      <c r="CV63" s="84"/>
      <c r="CW63" s="84"/>
      <c r="CX63" s="84"/>
      <c r="CY63" s="84"/>
      <c r="CZ63" s="51"/>
      <c r="DA63" s="85"/>
      <c r="DB63" s="27"/>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row>
    <row r="64" spans="1:193" s="5" customFormat="1" ht="27.75" customHeight="1" x14ac:dyDescent="0.2">
      <c r="A64" s="23" t="s">
        <v>138</v>
      </c>
      <c r="B64" s="17">
        <v>30</v>
      </c>
      <c r="C64" s="310">
        <v>0.29389999999999999</v>
      </c>
      <c r="D64" s="310">
        <v>0.29389999999999999</v>
      </c>
      <c r="E64" s="310">
        <v>0.29389999999999999</v>
      </c>
      <c r="F64" s="310">
        <v>0.29389999999999999</v>
      </c>
      <c r="G64" s="310"/>
      <c r="H64" s="310"/>
      <c r="I64" s="310"/>
      <c r="J64" s="310"/>
      <c r="K64" s="310"/>
      <c r="L64" s="310"/>
      <c r="M64" s="310"/>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310"/>
      <c r="AX64" s="310"/>
      <c r="AY64" s="310"/>
      <c r="AZ64" s="310"/>
      <c r="BA64" s="310"/>
      <c r="BB64" s="310"/>
      <c r="BC64" s="310"/>
      <c r="BD64" s="310"/>
      <c r="BE64" s="310"/>
      <c r="BF64" s="310"/>
      <c r="BG64" s="310"/>
      <c r="BH64" s="310"/>
      <c r="BI64" s="310"/>
      <c r="BJ64" s="310"/>
      <c r="BK64" s="310"/>
      <c r="BL64" s="310"/>
      <c r="BM64" s="310"/>
      <c r="BN64" s="310"/>
      <c r="BO64" s="310"/>
      <c r="BP64" s="310"/>
      <c r="BQ64" s="310"/>
      <c r="BR64" s="310"/>
      <c r="BS64" s="310"/>
      <c r="BT64" s="310"/>
      <c r="BU64" s="310"/>
      <c r="BV64" s="310"/>
      <c r="BW64" s="310"/>
      <c r="BX64" s="310"/>
      <c r="BY64" s="310"/>
      <c r="BZ64" s="310"/>
      <c r="CA64" s="310"/>
      <c r="CB64" s="310"/>
      <c r="CC64" s="310"/>
      <c r="CD64" s="310"/>
      <c r="CE64" s="310"/>
      <c r="CF64" s="310"/>
      <c r="CG64" s="310"/>
      <c r="CH64" s="310"/>
      <c r="CI64" s="310"/>
      <c r="CJ64" s="310"/>
      <c r="CK64" s="310"/>
      <c r="CL64" s="310"/>
      <c r="CM64" s="310"/>
      <c r="CN64" s="310"/>
      <c r="CO64" s="310"/>
      <c r="CP64" s="310"/>
      <c r="CQ64" s="310"/>
      <c r="CR64" s="310"/>
      <c r="CS64" s="310"/>
      <c r="CT64" s="310"/>
      <c r="CU64" s="310"/>
      <c r="CV64" s="310"/>
      <c r="CW64" s="310"/>
      <c r="CX64" s="310"/>
      <c r="CY64" s="310"/>
      <c r="CZ64" s="81" t="s">
        <v>139</v>
      </c>
      <c r="DA64" s="82" t="s">
        <v>140</v>
      </c>
      <c r="DB64" s="83" t="s">
        <v>141</v>
      </c>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row>
    <row r="65" spans="1:193" s="102" customFormat="1" ht="34.5" customHeight="1" x14ac:dyDescent="0.2">
      <c r="A65" s="38" t="s">
        <v>142</v>
      </c>
      <c r="B65" s="72"/>
      <c r="C65" s="100">
        <f t="shared" ref="C65:AH65" si="136">ROUNDDOWN(IF(C55&gt;0,C64*C56,0),0)</f>
        <v>85683</v>
      </c>
      <c r="D65" s="100">
        <f>ROUNDDOWN(IF(D55&gt;0,D64*D56,0),0)</f>
        <v>90725</v>
      </c>
      <c r="E65" s="100">
        <f t="shared" si="136"/>
        <v>65293</v>
      </c>
      <c r="F65" s="100">
        <f t="shared" si="136"/>
        <v>58019</v>
      </c>
      <c r="G65" s="100">
        <f t="shared" si="136"/>
        <v>0</v>
      </c>
      <c r="H65" s="100">
        <f t="shared" si="136"/>
        <v>0</v>
      </c>
      <c r="I65" s="100">
        <f t="shared" si="136"/>
        <v>0</v>
      </c>
      <c r="J65" s="100">
        <f t="shared" si="136"/>
        <v>0</v>
      </c>
      <c r="K65" s="100">
        <f t="shared" si="136"/>
        <v>0</v>
      </c>
      <c r="L65" s="100">
        <f t="shared" si="136"/>
        <v>0</v>
      </c>
      <c r="M65" s="100">
        <f t="shared" si="136"/>
        <v>0</v>
      </c>
      <c r="N65" s="100">
        <f t="shared" si="136"/>
        <v>0</v>
      </c>
      <c r="O65" s="100">
        <f t="shared" si="136"/>
        <v>0</v>
      </c>
      <c r="P65" s="100">
        <f t="shared" si="136"/>
        <v>0</v>
      </c>
      <c r="Q65" s="100">
        <f t="shared" si="136"/>
        <v>0</v>
      </c>
      <c r="R65" s="100">
        <f t="shared" si="136"/>
        <v>0</v>
      </c>
      <c r="S65" s="100">
        <f t="shared" si="136"/>
        <v>0</v>
      </c>
      <c r="T65" s="100">
        <f t="shared" si="136"/>
        <v>0</v>
      </c>
      <c r="U65" s="100">
        <f t="shared" si="136"/>
        <v>0</v>
      </c>
      <c r="V65" s="100">
        <f t="shared" si="136"/>
        <v>0</v>
      </c>
      <c r="W65" s="100">
        <f t="shared" si="136"/>
        <v>0</v>
      </c>
      <c r="X65" s="100">
        <f t="shared" si="136"/>
        <v>0</v>
      </c>
      <c r="Y65" s="100">
        <f t="shared" si="136"/>
        <v>0</v>
      </c>
      <c r="Z65" s="100">
        <f t="shared" si="136"/>
        <v>0</v>
      </c>
      <c r="AA65" s="100">
        <f t="shared" si="136"/>
        <v>0</v>
      </c>
      <c r="AB65" s="100">
        <f t="shared" si="136"/>
        <v>0</v>
      </c>
      <c r="AC65" s="100">
        <f t="shared" si="136"/>
        <v>0</v>
      </c>
      <c r="AD65" s="100">
        <f t="shared" si="136"/>
        <v>0</v>
      </c>
      <c r="AE65" s="100">
        <f t="shared" si="136"/>
        <v>0</v>
      </c>
      <c r="AF65" s="100">
        <f t="shared" si="136"/>
        <v>0</v>
      </c>
      <c r="AG65" s="100">
        <f t="shared" si="136"/>
        <v>0</v>
      </c>
      <c r="AH65" s="100">
        <f t="shared" si="136"/>
        <v>0</v>
      </c>
      <c r="AI65" s="100">
        <f t="shared" ref="AI65:BN65" si="137">ROUNDDOWN(IF(AI55&gt;0,AI64*AI56,0),0)</f>
        <v>0</v>
      </c>
      <c r="AJ65" s="100">
        <f t="shared" si="137"/>
        <v>0</v>
      </c>
      <c r="AK65" s="100">
        <f t="shared" si="137"/>
        <v>0</v>
      </c>
      <c r="AL65" s="100">
        <f t="shared" si="137"/>
        <v>0</v>
      </c>
      <c r="AM65" s="100">
        <f t="shared" si="137"/>
        <v>0</v>
      </c>
      <c r="AN65" s="100">
        <f t="shared" si="137"/>
        <v>0</v>
      </c>
      <c r="AO65" s="100">
        <f t="shared" si="137"/>
        <v>0</v>
      </c>
      <c r="AP65" s="100">
        <f t="shared" si="137"/>
        <v>0</v>
      </c>
      <c r="AQ65" s="100">
        <f t="shared" si="137"/>
        <v>0</v>
      </c>
      <c r="AR65" s="100">
        <f t="shared" si="137"/>
        <v>0</v>
      </c>
      <c r="AS65" s="100">
        <f t="shared" si="137"/>
        <v>0</v>
      </c>
      <c r="AT65" s="100">
        <f t="shared" si="137"/>
        <v>0</v>
      </c>
      <c r="AU65" s="100">
        <f t="shared" si="137"/>
        <v>0</v>
      </c>
      <c r="AV65" s="100">
        <f t="shared" si="137"/>
        <v>0</v>
      </c>
      <c r="AW65" s="100">
        <f t="shared" si="137"/>
        <v>0</v>
      </c>
      <c r="AX65" s="100">
        <f t="shared" si="137"/>
        <v>0</v>
      </c>
      <c r="AY65" s="100">
        <f t="shared" si="137"/>
        <v>0</v>
      </c>
      <c r="AZ65" s="100">
        <f t="shared" si="137"/>
        <v>0</v>
      </c>
      <c r="BA65" s="100">
        <f t="shared" si="137"/>
        <v>0</v>
      </c>
      <c r="BB65" s="100">
        <f t="shared" si="137"/>
        <v>0</v>
      </c>
      <c r="BC65" s="100">
        <f t="shared" si="137"/>
        <v>0</v>
      </c>
      <c r="BD65" s="100">
        <f t="shared" si="137"/>
        <v>0</v>
      </c>
      <c r="BE65" s="100">
        <f t="shared" si="137"/>
        <v>0</v>
      </c>
      <c r="BF65" s="100">
        <f t="shared" si="137"/>
        <v>0</v>
      </c>
      <c r="BG65" s="100">
        <f t="shared" si="137"/>
        <v>0</v>
      </c>
      <c r="BH65" s="100">
        <f t="shared" si="137"/>
        <v>0</v>
      </c>
      <c r="BI65" s="100">
        <f t="shared" si="137"/>
        <v>0</v>
      </c>
      <c r="BJ65" s="100">
        <f t="shared" si="137"/>
        <v>0</v>
      </c>
      <c r="BK65" s="100">
        <f t="shared" si="137"/>
        <v>0</v>
      </c>
      <c r="BL65" s="100">
        <f t="shared" si="137"/>
        <v>0</v>
      </c>
      <c r="BM65" s="100">
        <f t="shared" si="137"/>
        <v>0</v>
      </c>
      <c r="BN65" s="100">
        <f t="shared" si="137"/>
        <v>0</v>
      </c>
      <c r="BO65" s="100">
        <f t="shared" ref="BO65:CT65" si="138">ROUNDDOWN(IF(BO55&gt;0,BO64*BO56,0),0)</f>
        <v>0</v>
      </c>
      <c r="BP65" s="100">
        <f t="shared" si="138"/>
        <v>0</v>
      </c>
      <c r="BQ65" s="100">
        <f t="shared" si="138"/>
        <v>0</v>
      </c>
      <c r="BR65" s="100">
        <f t="shared" si="138"/>
        <v>0</v>
      </c>
      <c r="BS65" s="100">
        <f t="shared" si="138"/>
        <v>0</v>
      </c>
      <c r="BT65" s="100">
        <f t="shared" si="138"/>
        <v>0</v>
      </c>
      <c r="BU65" s="100">
        <f t="shared" si="138"/>
        <v>0</v>
      </c>
      <c r="BV65" s="100">
        <f t="shared" si="138"/>
        <v>0</v>
      </c>
      <c r="BW65" s="100">
        <f t="shared" si="138"/>
        <v>0</v>
      </c>
      <c r="BX65" s="100">
        <f t="shared" si="138"/>
        <v>0</v>
      </c>
      <c r="BY65" s="100">
        <f t="shared" si="138"/>
        <v>0</v>
      </c>
      <c r="BZ65" s="100">
        <f t="shared" si="138"/>
        <v>0</v>
      </c>
      <c r="CA65" s="100">
        <f t="shared" si="138"/>
        <v>0</v>
      </c>
      <c r="CB65" s="100">
        <f t="shared" si="138"/>
        <v>0</v>
      </c>
      <c r="CC65" s="100">
        <f t="shared" si="138"/>
        <v>0</v>
      </c>
      <c r="CD65" s="100">
        <f t="shared" si="138"/>
        <v>0</v>
      </c>
      <c r="CE65" s="100">
        <f t="shared" si="138"/>
        <v>0</v>
      </c>
      <c r="CF65" s="100">
        <f t="shared" si="138"/>
        <v>0</v>
      </c>
      <c r="CG65" s="100">
        <f t="shared" si="138"/>
        <v>0</v>
      </c>
      <c r="CH65" s="100">
        <f t="shared" si="138"/>
        <v>0</v>
      </c>
      <c r="CI65" s="100">
        <f t="shared" si="138"/>
        <v>0</v>
      </c>
      <c r="CJ65" s="100">
        <f t="shared" si="138"/>
        <v>0</v>
      </c>
      <c r="CK65" s="100">
        <f t="shared" si="138"/>
        <v>0</v>
      </c>
      <c r="CL65" s="100">
        <f t="shared" si="138"/>
        <v>0</v>
      </c>
      <c r="CM65" s="100">
        <f t="shared" si="138"/>
        <v>0</v>
      </c>
      <c r="CN65" s="100">
        <f t="shared" si="138"/>
        <v>0</v>
      </c>
      <c r="CO65" s="100">
        <f t="shared" si="138"/>
        <v>0</v>
      </c>
      <c r="CP65" s="100">
        <f t="shared" si="138"/>
        <v>0</v>
      </c>
      <c r="CQ65" s="100">
        <f t="shared" si="138"/>
        <v>0</v>
      </c>
      <c r="CR65" s="100">
        <f t="shared" si="138"/>
        <v>0</v>
      </c>
      <c r="CS65" s="100">
        <f t="shared" si="138"/>
        <v>0</v>
      </c>
      <c r="CT65" s="100">
        <f t="shared" si="138"/>
        <v>0</v>
      </c>
      <c r="CU65" s="100">
        <f t="shared" ref="CU65:CX65" si="139">ROUNDDOWN(IF(CU55&gt;0,CU64*CU56,0),0)</f>
        <v>0</v>
      </c>
      <c r="CV65" s="100">
        <f t="shared" si="139"/>
        <v>0</v>
      </c>
      <c r="CW65" s="100">
        <f t="shared" si="139"/>
        <v>0</v>
      </c>
      <c r="CX65" s="100">
        <f t="shared" si="139"/>
        <v>0</v>
      </c>
      <c r="CY65" s="101"/>
      <c r="CZ65" s="50" t="s">
        <v>143</v>
      </c>
      <c r="DA65" s="69">
        <v>6.2</v>
      </c>
      <c r="DB65" s="24"/>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row>
    <row r="66" spans="1:193" s="102" customFormat="1" ht="30" customHeight="1" x14ac:dyDescent="0.2">
      <c r="A66" s="303" t="s">
        <v>144</v>
      </c>
      <c r="B66" s="103"/>
      <c r="C66" s="104">
        <v>0</v>
      </c>
      <c r="D66" s="104">
        <v>0</v>
      </c>
      <c r="E66" s="104">
        <v>0</v>
      </c>
      <c r="F66" s="104">
        <v>0</v>
      </c>
      <c r="G66" s="104">
        <v>0</v>
      </c>
      <c r="H66" s="104">
        <f>SUM('FA Dividendos'!$B$20:G20)-SUM('FA Dividendos'!G21:G120)</f>
        <v>14029.520000000019</v>
      </c>
      <c r="I66" s="104">
        <v>0</v>
      </c>
      <c r="J66" s="104">
        <v>0</v>
      </c>
      <c r="K66" s="104">
        <v>0</v>
      </c>
      <c r="L66" s="104">
        <v>0</v>
      </c>
      <c r="M66" s="104">
        <v>0</v>
      </c>
      <c r="N66" s="104">
        <f>SUM('FA Dividendos'!$B$20:M20)-SUM('FA Dividendos'!M21:M120)</f>
        <v>32012.72000000003</v>
      </c>
      <c r="O66" s="104">
        <v>0</v>
      </c>
      <c r="P66" s="104">
        <v>0</v>
      </c>
      <c r="Q66" s="104">
        <v>0</v>
      </c>
      <c r="R66" s="104">
        <v>0</v>
      </c>
      <c r="S66" s="104">
        <v>0</v>
      </c>
      <c r="T66" s="104">
        <f>SUM('FA Dividendos'!$B$20:S20)-SUM('FA Dividendos'!S21:S120)</f>
        <v>49995.920000000071</v>
      </c>
      <c r="U66" s="104">
        <v>0</v>
      </c>
      <c r="V66" s="104">
        <v>0</v>
      </c>
      <c r="W66" s="104">
        <v>0</v>
      </c>
      <c r="X66" s="104">
        <v>0</v>
      </c>
      <c r="Y66" s="104">
        <v>0</v>
      </c>
      <c r="Z66" s="104">
        <f>SUM('FA Dividendos'!$B$20:Y20)-SUM('FA Dividendos'!Y21:Y120)</f>
        <v>67979.120000000112</v>
      </c>
      <c r="AA66" s="104">
        <v>0</v>
      </c>
      <c r="AB66" s="104">
        <v>0</v>
      </c>
      <c r="AC66" s="104">
        <v>0</v>
      </c>
      <c r="AD66" s="104">
        <v>0</v>
      </c>
      <c r="AE66" s="104">
        <v>0</v>
      </c>
      <c r="AF66" s="104">
        <f>SUM('FA Dividendos'!$B$20:AE20)-SUM('FA Dividendos'!AE21:AE120)</f>
        <v>85962.320000000123</v>
      </c>
      <c r="AG66" s="104">
        <v>0</v>
      </c>
      <c r="AH66" s="104">
        <v>0</v>
      </c>
      <c r="AI66" s="104">
        <v>0</v>
      </c>
      <c r="AJ66" s="104">
        <v>0</v>
      </c>
      <c r="AK66" s="104">
        <v>0</v>
      </c>
      <c r="AL66" s="104">
        <f>SUM('FA Dividendos'!$B$20:AK20)-SUM('FA Dividendos'!AK21:AK120)</f>
        <v>103945.52000000014</v>
      </c>
      <c r="AM66" s="104">
        <v>0</v>
      </c>
      <c r="AN66" s="104">
        <v>0</v>
      </c>
      <c r="AO66" s="104">
        <v>0</v>
      </c>
      <c r="AP66" s="104">
        <v>0</v>
      </c>
      <c r="AQ66" s="104">
        <v>0</v>
      </c>
      <c r="AR66" s="104">
        <f>SUM('FA Dividendos'!$B$20:AQ20)-SUM('FA Dividendos'!AQ21:AQ120)</f>
        <v>121928.72000000018</v>
      </c>
      <c r="AS66" s="104">
        <v>0</v>
      </c>
      <c r="AT66" s="104">
        <v>0</v>
      </c>
      <c r="AU66" s="104">
        <v>0</v>
      </c>
      <c r="AV66" s="104">
        <v>0</v>
      </c>
      <c r="AW66" s="104">
        <v>0</v>
      </c>
      <c r="AX66" s="104">
        <f>SUM('FA Dividendos'!$B$20:AW20)-SUM('FA Dividendos'!AW21:AW120)</f>
        <v>139911.92000000019</v>
      </c>
      <c r="AY66" s="104">
        <v>0</v>
      </c>
      <c r="AZ66" s="104">
        <v>0</v>
      </c>
      <c r="BA66" s="104">
        <v>0</v>
      </c>
      <c r="BB66" s="104">
        <v>0</v>
      </c>
      <c r="BC66" s="104">
        <v>0</v>
      </c>
      <c r="BD66" s="104">
        <f>SUM('FA Dividendos'!$B$20:BC20)-SUM('FA Dividendos'!BC21:BC120)</f>
        <v>157895.1200000002</v>
      </c>
      <c r="BE66" s="104">
        <v>0</v>
      </c>
      <c r="BF66" s="104">
        <v>0</v>
      </c>
      <c r="BG66" s="104">
        <v>0</v>
      </c>
      <c r="BH66" s="104">
        <v>0</v>
      </c>
      <c r="BI66" s="104">
        <v>0</v>
      </c>
      <c r="BJ66" s="104">
        <f>SUM('FA Dividendos'!$B$20:BI20)-SUM('FA Dividendos'!BI21:BI120)</f>
        <v>175878.32000000021</v>
      </c>
      <c r="BK66" s="104">
        <v>0</v>
      </c>
      <c r="BL66" s="104">
        <v>0</v>
      </c>
      <c r="BM66" s="104">
        <v>0</v>
      </c>
      <c r="BN66" s="104">
        <v>0</v>
      </c>
      <c r="BO66" s="104">
        <v>0</v>
      </c>
      <c r="BP66" s="104">
        <f>SUM('FA Dividendos'!$B$20:BO20)-SUM('FA Dividendos'!BO21:BO120)</f>
        <v>193861.52000000019</v>
      </c>
      <c r="BQ66" s="104">
        <v>0</v>
      </c>
      <c r="BR66" s="104">
        <v>0</v>
      </c>
      <c r="BS66" s="104">
        <v>0</v>
      </c>
      <c r="BT66" s="104">
        <v>0</v>
      </c>
      <c r="BU66" s="104">
        <v>0</v>
      </c>
      <c r="BV66" s="104">
        <f>SUM('FA Dividendos'!$B$20:BU20)-SUM('FA Dividendos'!BU21:BU120)</f>
        <v>211844.7200000002</v>
      </c>
      <c r="BW66" s="104">
        <v>0</v>
      </c>
      <c r="BX66" s="104">
        <v>0</v>
      </c>
      <c r="BY66" s="104">
        <v>0</v>
      </c>
      <c r="BZ66" s="104">
        <v>0</v>
      </c>
      <c r="CA66" s="104">
        <v>0</v>
      </c>
      <c r="CB66" s="104">
        <f>SUM('FA Dividendos'!$B$20:CA20)-SUM('FA Dividendos'!CA21:CA120)</f>
        <v>229827.92000000022</v>
      </c>
      <c r="CC66" s="104">
        <v>0</v>
      </c>
      <c r="CD66" s="104">
        <v>0</v>
      </c>
      <c r="CE66" s="104">
        <v>0</v>
      </c>
      <c r="CF66" s="104">
        <v>0</v>
      </c>
      <c r="CG66" s="104">
        <v>0</v>
      </c>
      <c r="CH66" s="104">
        <f>SUM('FA Dividendos'!$B$20:CG20)-SUM('FA Dividendos'!CG21:CG120)</f>
        <v>247811.12000000023</v>
      </c>
      <c r="CI66" s="104">
        <v>0</v>
      </c>
      <c r="CJ66" s="104">
        <v>0</v>
      </c>
      <c r="CK66" s="104">
        <v>0</v>
      </c>
      <c r="CL66" s="104">
        <v>0</v>
      </c>
      <c r="CM66" s="104">
        <v>0</v>
      </c>
      <c r="CN66" s="104">
        <f>SUM('FA Dividendos'!$B$20:CM20)-SUM('FA Dividendos'!CM21:CM120)</f>
        <v>265794.32000000024</v>
      </c>
      <c r="CO66" s="104">
        <v>0</v>
      </c>
      <c r="CP66" s="104">
        <v>0</v>
      </c>
      <c r="CQ66" s="104">
        <v>0</v>
      </c>
      <c r="CR66" s="104">
        <v>0</v>
      </c>
      <c r="CS66" s="104">
        <v>0</v>
      </c>
      <c r="CT66" s="104">
        <f>SUM('FA Dividendos'!$B$20:CS20)-SUM('FA Dividendos'!CS21:CS120)</f>
        <v>283777.52000000025</v>
      </c>
      <c r="CU66" s="104">
        <v>0</v>
      </c>
      <c r="CV66" s="104">
        <v>0</v>
      </c>
      <c r="CW66" s="104">
        <v>0</v>
      </c>
      <c r="CX66" s="104">
        <v>0</v>
      </c>
      <c r="CY66" s="101"/>
      <c r="CZ66" s="50"/>
      <c r="DA66" s="69"/>
      <c r="DB66" s="24"/>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row>
    <row r="67" spans="1:193" s="102" customFormat="1" ht="29.25" customHeight="1" x14ac:dyDescent="0.2">
      <c r="A67" s="105" t="s">
        <v>145</v>
      </c>
      <c r="B67" s="106"/>
      <c r="C67" s="107">
        <f t="shared" ref="C67:AH67" si="140">ROUNDDOWN(C55-C65+C66,0)</f>
        <v>208801</v>
      </c>
      <c r="D67" s="107">
        <f t="shared" si="140"/>
        <v>221088</v>
      </c>
      <c r="E67" s="107">
        <f t="shared" si="140"/>
        <v>159112</v>
      </c>
      <c r="F67" s="107">
        <f t="shared" si="140"/>
        <v>141388</v>
      </c>
      <c r="G67" s="107">
        <f t="shared" si="140"/>
        <v>0</v>
      </c>
      <c r="H67" s="107">
        <f t="shared" si="140"/>
        <v>14029</v>
      </c>
      <c r="I67" s="107">
        <f t="shared" si="140"/>
        <v>0</v>
      </c>
      <c r="J67" s="107">
        <f t="shared" si="140"/>
        <v>0</v>
      </c>
      <c r="K67" s="107">
        <f t="shared" si="140"/>
        <v>0</v>
      </c>
      <c r="L67" s="107">
        <f t="shared" si="140"/>
        <v>0</v>
      </c>
      <c r="M67" s="107">
        <f t="shared" si="140"/>
        <v>0</v>
      </c>
      <c r="N67" s="107">
        <f t="shared" si="140"/>
        <v>32012</v>
      </c>
      <c r="O67" s="107">
        <f t="shared" si="140"/>
        <v>0</v>
      </c>
      <c r="P67" s="107">
        <f t="shared" si="140"/>
        <v>0</v>
      </c>
      <c r="Q67" s="107">
        <f t="shared" si="140"/>
        <v>0</v>
      </c>
      <c r="R67" s="107">
        <f t="shared" si="140"/>
        <v>0</v>
      </c>
      <c r="S67" s="107">
        <f t="shared" si="140"/>
        <v>0</v>
      </c>
      <c r="T67" s="107">
        <f t="shared" si="140"/>
        <v>49995</v>
      </c>
      <c r="U67" s="107">
        <f t="shared" si="140"/>
        <v>0</v>
      </c>
      <c r="V67" s="107">
        <f t="shared" si="140"/>
        <v>0</v>
      </c>
      <c r="W67" s="107">
        <f t="shared" si="140"/>
        <v>0</v>
      </c>
      <c r="X67" s="107">
        <f t="shared" si="140"/>
        <v>0</v>
      </c>
      <c r="Y67" s="107">
        <f t="shared" si="140"/>
        <v>0</v>
      </c>
      <c r="Z67" s="107">
        <f t="shared" si="140"/>
        <v>67979</v>
      </c>
      <c r="AA67" s="107">
        <f t="shared" si="140"/>
        <v>0</v>
      </c>
      <c r="AB67" s="107">
        <f t="shared" si="140"/>
        <v>0</v>
      </c>
      <c r="AC67" s="107">
        <f t="shared" si="140"/>
        <v>0</v>
      </c>
      <c r="AD67" s="107">
        <f t="shared" si="140"/>
        <v>0</v>
      </c>
      <c r="AE67" s="107">
        <f t="shared" si="140"/>
        <v>0</v>
      </c>
      <c r="AF67" s="107">
        <f t="shared" si="140"/>
        <v>85962</v>
      </c>
      <c r="AG67" s="107">
        <f t="shared" si="140"/>
        <v>0</v>
      </c>
      <c r="AH67" s="107">
        <f t="shared" si="140"/>
        <v>0</v>
      </c>
      <c r="AI67" s="107">
        <f t="shared" ref="AI67:BN67" si="141">ROUNDDOWN(AI55-AI65+AI66,0)</f>
        <v>0</v>
      </c>
      <c r="AJ67" s="107">
        <f t="shared" si="141"/>
        <v>0</v>
      </c>
      <c r="AK67" s="107">
        <f t="shared" si="141"/>
        <v>0</v>
      </c>
      <c r="AL67" s="107">
        <f t="shared" si="141"/>
        <v>103945</v>
      </c>
      <c r="AM67" s="107">
        <f t="shared" si="141"/>
        <v>0</v>
      </c>
      <c r="AN67" s="107">
        <f t="shared" si="141"/>
        <v>0</v>
      </c>
      <c r="AO67" s="107">
        <f t="shared" si="141"/>
        <v>0</v>
      </c>
      <c r="AP67" s="107">
        <f t="shared" si="141"/>
        <v>0</v>
      </c>
      <c r="AQ67" s="107">
        <f t="shared" si="141"/>
        <v>0</v>
      </c>
      <c r="AR67" s="107">
        <f t="shared" si="141"/>
        <v>121928</v>
      </c>
      <c r="AS67" s="107">
        <f t="shared" si="141"/>
        <v>0</v>
      </c>
      <c r="AT67" s="107">
        <f t="shared" si="141"/>
        <v>0</v>
      </c>
      <c r="AU67" s="107">
        <f t="shared" si="141"/>
        <v>0</v>
      </c>
      <c r="AV67" s="107">
        <f t="shared" si="141"/>
        <v>0</v>
      </c>
      <c r="AW67" s="107">
        <f t="shared" si="141"/>
        <v>0</v>
      </c>
      <c r="AX67" s="107">
        <f t="shared" si="141"/>
        <v>139911</v>
      </c>
      <c r="AY67" s="107">
        <f t="shared" si="141"/>
        <v>0</v>
      </c>
      <c r="AZ67" s="107">
        <f t="shared" si="141"/>
        <v>0</v>
      </c>
      <c r="BA67" s="107">
        <f t="shared" si="141"/>
        <v>0</v>
      </c>
      <c r="BB67" s="107">
        <f t="shared" si="141"/>
        <v>0</v>
      </c>
      <c r="BC67" s="107">
        <f t="shared" si="141"/>
        <v>0</v>
      </c>
      <c r="BD67" s="107">
        <f t="shared" si="141"/>
        <v>157895</v>
      </c>
      <c r="BE67" s="107">
        <f t="shared" si="141"/>
        <v>0</v>
      </c>
      <c r="BF67" s="107">
        <f t="shared" si="141"/>
        <v>0</v>
      </c>
      <c r="BG67" s="107">
        <f t="shared" si="141"/>
        <v>0</v>
      </c>
      <c r="BH67" s="107">
        <f t="shared" si="141"/>
        <v>0</v>
      </c>
      <c r="BI67" s="107">
        <f t="shared" si="141"/>
        <v>0</v>
      </c>
      <c r="BJ67" s="107">
        <f t="shared" si="141"/>
        <v>175878</v>
      </c>
      <c r="BK67" s="107">
        <f t="shared" si="141"/>
        <v>0</v>
      </c>
      <c r="BL67" s="107">
        <f t="shared" si="141"/>
        <v>0</v>
      </c>
      <c r="BM67" s="107">
        <f t="shared" si="141"/>
        <v>0</v>
      </c>
      <c r="BN67" s="107">
        <f t="shared" si="141"/>
        <v>0</v>
      </c>
      <c r="BO67" s="107">
        <f t="shared" ref="BO67:CT67" si="142">ROUNDDOWN(BO55-BO65+BO66,0)</f>
        <v>0</v>
      </c>
      <c r="BP67" s="107">
        <f t="shared" si="142"/>
        <v>193861</v>
      </c>
      <c r="BQ67" s="107">
        <f t="shared" si="142"/>
        <v>0</v>
      </c>
      <c r="BR67" s="107">
        <f t="shared" si="142"/>
        <v>0</v>
      </c>
      <c r="BS67" s="107">
        <f t="shared" si="142"/>
        <v>0</v>
      </c>
      <c r="BT67" s="107">
        <f t="shared" si="142"/>
        <v>0</v>
      </c>
      <c r="BU67" s="107">
        <f t="shared" si="142"/>
        <v>0</v>
      </c>
      <c r="BV67" s="107">
        <f t="shared" si="142"/>
        <v>211844</v>
      </c>
      <c r="BW67" s="107">
        <f t="shared" si="142"/>
        <v>0</v>
      </c>
      <c r="BX67" s="107">
        <f t="shared" si="142"/>
        <v>0</v>
      </c>
      <c r="BY67" s="107">
        <f t="shared" si="142"/>
        <v>0</v>
      </c>
      <c r="BZ67" s="107">
        <f t="shared" si="142"/>
        <v>0</v>
      </c>
      <c r="CA67" s="107">
        <f t="shared" si="142"/>
        <v>0</v>
      </c>
      <c r="CB67" s="107">
        <f t="shared" si="142"/>
        <v>229827</v>
      </c>
      <c r="CC67" s="107">
        <f t="shared" si="142"/>
        <v>0</v>
      </c>
      <c r="CD67" s="107">
        <f t="shared" si="142"/>
        <v>0</v>
      </c>
      <c r="CE67" s="107">
        <f t="shared" si="142"/>
        <v>0</v>
      </c>
      <c r="CF67" s="107">
        <f t="shared" si="142"/>
        <v>0</v>
      </c>
      <c r="CG67" s="107">
        <f t="shared" si="142"/>
        <v>0</v>
      </c>
      <c r="CH67" s="107">
        <f t="shared" si="142"/>
        <v>247811</v>
      </c>
      <c r="CI67" s="107">
        <f t="shared" si="142"/>
        <v>0</v>
      </c>
      <c r="CJ67" s="107">
        <f t="shared" si="142"/>
        <v>0</v>
      </c>
      <c r="CK67" s="107">
        <f t="shared" si="142"/>
        <v>0</v>
      </c>
      <c r="CL67" s="107">
        <f t="shared" si="142"/>
        <v>0</v>
      </c>
      <c r="CM67" s="107">
        <f t="shared" si="142"/>
        <v>0</v>
      </c>
      <c r="CN67" s="107">
        <f t="shared" si="142"/>
        <v>265794</v>
      </c>
      <c r="CO67" s="107">
        <f t="shared" si="142"/>
        <v>0</v>
      </c>
      <c r="CP67" s="107">
        <f t="shared" si="142"/>
        <v>0</v>
      </c>
      <c r="CQ67" s="107">
        <f t="shared" si="142"/>
        <v>0</v>
      </c>
      <c r="CR67" s="107">
        <f t="shared" si="142"/>
        <v>0</v>
      </c>
      <c r="CS67" s="107">
        <f t="shared" si="142"/>
        <v>0</v>
      </c>
      <c r="CT67" s="107">
        <f t="shared" si="142"/>
        <v>283777</v>
      </c>
      <c r="CU67" s="107">
        <f t="shared" ref="CU67:CX67" si="143">ROUNDDOWN(CU55-CU65+CU66,0)</f>
        <v>0</v>
      </c>
      <c r="CV67" s="107">
        <f t="shared" si="143"/>
        <v>0</v>
      </c>
      <c r="CW67" s="107">
        <f t="shared" si="143"/>
        <v>0</v>
      </c>
      <c r="CX67" s="107">
        <f t="shared" si="143"/>
        <v>0</v>
      </c>
      <c r="CY67" s="101"/>
      <c r="CZ67" s="66" t="s">
        <v>146</v>
      </c>
      <c r="DA67" s="24"/>
      <c r="DB67" s="24"/>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row>
    <row r="68" spans="1:193" s="109" customFormat="1" ht="29.25" customHeight="1" x14ac:dyDescent="0.25">
      <c r="A68" s="92" t="s">
        <v>147</v>
      </c>
      <c r="B68" s="106"/>
      <c r="C68" s="107">
        <f>C67</f>
        <v>208801</v>
      </c>
      <c r="D68" s="107">
        <f t="shared" ref="D68:AI68" si="144">C68+D67</f>
        <v>429889</v>
      </c>
      <c r="E68" s="107">
        <f t="shared" si="144"/>
        <v>589001</v>
      </c>
      <c r="F68" s="107">
        <f t="shared" si="144"/>
        <v>730389</v>
      </c>
      <c r="G68" s="107">
        <f t="shared" si="144"/>
        <v>730389</v>
      </c>
      <c r="H68" s="107">
        <f t="shared" si="144"/>
        <v>744418</v>
      </c>
      <c r="I68" s="107">
        <f t="shared" si="144"/>
        <v>744418</v>
      </c>
      <c r="J68" s="107">
        <f t="shared" si="144"/>
        <v>744418</v>
      </c>
      <c r="K68" s="107">
        <f t="shared" si="144"/>
        <v>744418</v>
      </c>
      <c r="L68" s="107">
        <f t="shared" si="144"/>
        <v>744418</v>
      </c>
      <c r="M68" s="107">
        <f t="shared" si="144"/>
        <v>744418</v>
      </c>
      <c r="N68" s="107">
        <f t="shared" si="144"/>
        <v>776430</v>
      </c>
      <c r="O68" s="107">
        <f t="shared" si="144"/>
        <v>776430</v>
      </c>
      <c r="P68" s="107">
        <f t="shared" si="144"/>
        <v>776430</v>
      </c>
      <c r="Q68" s="107">
        <f t="shared" si="144"/>
        <v>776430</v>
      </c>
      <c r="R68" s="107">
        <f t="shared" si="144"/>
        <v>776430</v>
      </c>
      <c r="S68" s="107">
        <f t="shared" si="144"/>
        <v>776430</v>
      </c>
      <c r="T68" s="107">
        <f t="shared" si="144"/>
        <v>826425</v>
      </c>
      <c r="U68" s="107">
        <f t="shared" si="144"/>
        <v>826425</v>
      </c>
      <c r="V68" s="107">
        <f t="shared" si="144"/>
        <v>826425</v>
      </c>
      <c r="W68" s="107">
        <f t="shared" si="144"/>
        <v>826425</v>
      </c>
      <c r="X68" s="107">
        <f t="shared" si="144"/>
        <v>826425</v>
      </c>
      <c r="Y68" s="107">
        <f t="shared" si="144"/>
        <v>826425</v>
      </c>
      <c r="Z68" s="107">
        <f t="shared" si="144"/>
        <v>894404</v>
      </c>
      <c r="AA68" s="107">
        <f t="shared" si="144"/>
        <v>894404</v>
      </c>
      <c r="AB68" s="107">
        <f t="shared" si="144"/>
        <v>894404</v>
      </c>
      <c r="AC68" s="107">
        <f t="shared" si="144"/>
        <v>894404</v>
      </c>
      <c r="AD68" s="107">
        <f t="shared" si="144"/>
        <v>894404</v>
      </c>
      <c r="AE68" s="107">
        <f t="shared" si="144"/>
        <v>894404</v>
      </c>
      <c r="AF68" s="107">
        <f t="shared" si="144"/>
        <v>980366</v>
      </c>
      <c r="AG68" s="107">
        <f t="shared" si="144"/>
        <v>980366</v>
      </c>
      <c r="AH68" s="107">
        <f t="shared" si="144"/>
        <v>980366</v>
      </c>
      <c r="AI68" s="107">
        <f t="shared" si="144"/>
        <v>980366</v>
      </c>
      <c r="AJ68" s="107">
        <f t="shared" ref="AJ68:BO68" si="145">AI68+AJ67</f>
        <v>980366</v>
      </c>
      <c r="AK68" s="107">
        <f t="shared" si="145"/>
        <v>980366</v>
      </c>
      <c r="AL68" s="107">
        <f t="shared" si="145"/>
        <v>1084311</v>
      </c>
      <c r="AM68" s="107">
        <f t="shared" si="145"/>
        <v>1084311</v>
      </c>
      <c r="AN68" s="107">
        <f t="shared" si="145"/>
        <v>1084311</v>
      </c>
      <c r="AO68" s="107">
        <f t="shared" si="145"/>
        <v>1084311</v>
      </c>
      <c r="AP68" s="107">
        <f t="shared" si="145"/>
        <v>1084311</v>
      </c>
      <c r="AQ68" s="107">
        <f t="shared" si="145"/>
        <v>1084311</v>
      </c>
      <c r="AR68" s="107">
        <f t="shared" si="145"/>
        <v>1206239</v>
      </c>
      <c r="AS68" s="107">
        <f t="shared" si="145"/>
        <v>1206239</v>
      </c>
      <c r="AT68" s="107">
        <f t="shared" si="145"/>
        <v>1206239</v>
      </c>
      <c r="AU68" s="107">
        <f t="shared" si="145"/>
        <v>1206239</v>
      </c>
      <c r="AV68" s="107">
        <f t="shared" si="145"/>
        <v>1206239</v>
      </c>
      <c r="AW68" s="107">
        <f t="shared" si="145"/>
        <v>1206239</v>
      </c>
      <c r="AX68" s="107">
        <f t="shared" si="145"/>
        <v>1346150</v>
      </c>
      <c r="AY68" s="107">
        <f t="shared" si="145"/>
        <v>1346150</v>
      </c>
      <c r="AZ68" s="107">
        <f t="shared" si="145"/>
        <v>1346150</v>
      </c>
      <c r="BA68" s="107">
        <f t="shared" si="145"/>
        <v>1346150</v>
      </c>
      <c r="BB68" s="107">
        <f t="shared" si="145"/>
        <v>1346150</v>
      </c>
      <c r="BC68" s="107">
        <f t="shared" si="145"/>
        <v>1346150</v>
      </c>
      <c r="BD68" s="107">
        <f t="shared" si="145"/>
        <v>1504045</v>
      </c>
      <c r="BE68" s="107">
        <f t="shared" si="145"/>
        <v>1504045</v>
      </c>
      <c r="BF68" s="107">
        <f t="shared" si="145"/>
        <v>1504045</v>
      </c>
      <c r="BG68" s="107">
        <f t="shared" si="145"/>
        <v>1504045</v>
      </c>
      <c r="BH68" s="107">
        <f t="shared" si="145"/>
        <v>1504045</v>
      </c>
      <c r="BI68" s="107">
        <f t="shared" si="145"/>
        <v>1504045</v>
      </c>
      <c r="BJ68" s="107">
        <f t="shared" si="145"/>
        <v>1679923</v>
      </c>
      <c r="BK68" s="107">
        <f t="shared" si="145"/>
        <v>1679923</v>
      </c>
      <c r="BL68" s="107">
        <f t="shared" si="145"/>
        <v>1679923</v>
      </c>
      <c r="BM68" s="107">
        <f t="shared" si="145"/>
        <v>1679923</v>
      </c>
      <c r="BN68" s="107">
        <f t="shared" si="145"/>
        <v>1679923</v>
      </c>
      <c r="BO68" s="107">
        <f t="shared" si="145"/>
        <v>1679923</v>
      </c>
      <c r="BP68" s="107">
        <f t="shared" ref="BP68:CU68" si="146">BO68+BP67</f>
        <v>1873784</v>
      </c>
      <c r="BQ68" s="107">
        <f t="shared" si="146"/>
        <v>1873784</v>
      </c>
      <c r="BR68" s="107">
        <f t="shared" si="146"/>
        <v>1873784</v>
      </c>
      <c r="BS68" s="107">
        <f t="shared" si="146"/>
        <v>1873784</v>
      </c>
      <c r="BT68" s="107">
        <f t="shared" si="146"/>
        <v>1873784</v>
      </c>
      <c r="BU68" s="107">
        <f t="shared" si="146"/>
        <v>1873784</v>
      </c>
      <c r="BV68" s="107">
        <f t="shared" si="146"/>
        <v>2085628</v>
      </c>
      <c r="BW68" s="107">
        <f t="shared" si="146"/>
        <v>2085628</v>
      </c>
      <c r="BX68" s="107">
        <f t="shared" si="146"/>
        <v>2085628</v>
      </c>
      <c r="BY68" s="107">
        <f t="shared" si="146"/>
        <v>2085628</v>
      </c>
      <c r="BZ68" s="107">
        <f t="shared" si="146"/>
        <v>2085628</v>
      </c>
      <c r="CA68" s="107">
        <f t="shared" si="146"/>
        <v>2085628</v>
      </c>
      <c r="CB68" s="107">
        <f t="shared" si="146"/>
        <v>2315455</v>
      </c>
      <c r="CC68" s="107">
        <f t="shared" si="146"/>
        <v>2315455</v>
      </c>
      <c r="CD68" s="107">
        <f t="shared" si="146"/>
        <v>2315455</v>
      </c>
      <c r="CE68" s="107">
        <f t="shared" si="146"/>
        <v>2315455</v>
      </c>
      <c r="CF68" s="107">
        <f t="shared" si="146"/>
        <v>2315455</v>
      </c>
      <c r="CG68" s="107">
        <f t="shared" si="146"/>
        <v>2315455</v>
      </c>
      <c r="CH68" s="107">
        <f t="shared" si="146"/>
        <v>2563266</v>
      </c>
      <c r="CI68" s="107">
        <f t="shared" si="146"/>
        <v>2563266</v>
      </c>
      <c r="CJ68" s="107">
        <f t="shared" si="146"/>
        <v>2563266</v>
      </c>
      <c r="CK68" s="107">
        <f t="shared" si="146"/>
        <v>2563266</v>
      </c>
      <c r="CL68" s="107">
        <f t="shared" si="146"/>
        <v>2563266</v>
      </c>
      <c r="CM68" s="107">
        <f t="shared" si="146"/>
        <v>2563266</v>
      </c>
      <c r="CN68" s="107">
        <f t="shared" si="146"/>
        <v>2829060</v>
      </c>
      <c r="CO68" s="107">
        <f t="shared" si="146"/>
        <v>2829060</v>
      </c>
      <c r="CP68" s="107">
        <f t="shared" si="146"/>
        <v>2829060</v>
      </c>
      <c r="CQ68" s="107">
        <f t="shared" si="146"/>
        <v>2829060</v>
      </c>
      <c r="CR68" s="107">
        <f t="shared" si="146"/>
        <v>2829060</v>
      </c>
      <c r="CS68" s="107">
        <f t="shared" si="146"/>
        <v>2829060</v>
      </c>
      <c r="CT68" s="107">
        <f t="shared" si="146"/>
        <v>3112837</v>
      </c>
      <c r="CU68" s="107">
        <f t="shared" si="146"/>
        <v>3112837</v>
      </c>
      <c r="CV68" s="107">
        <f t="shared" ref="CV68:CX68" si="147">CU68+CV67</f>
        <v>3112837</v>
      </c>
      <c r="CW68" s="107">
        <f t="shared" si="147"/>
        <v>3112837</v>
      </c>
      <c r="CX68" s="107">
        <f t="shared" si="147"/>
        <v>3112837</v>
      </c>
      <c r="CY68" s="108"/>
      <c r="CZ68" s="50" t="s">
        <v>148</v>
      </c>
      <c r="DA68" s="97"/>
      <c r="DB68" s="97"/>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row>
    <row r="69" spans="1:193" s="109" customFormat="1" ht="29.25" customHeight="1" x14ac:dyDescent="0.25">
      <c r="A69" s="204" t="s">
        <v>149</v>
      </c>
      <c r="B69" s="205"/>
      <c r="C69" s="205"/>
      <c r="D69" s="205"/>
      <c r="E69" s="205"/>
      <c r="F69" s="205"/>
      <c r="G69" s="205"/>
      <c r="H69" s="205"/>
      <c r="I69" s="205"/>
      <c r="J69" s="205"/>
      <c r="K69" s="205"/>
      <c r="L69" s="205"/>
      <c r="M69" s="320"/>
      <c r="N69" s="321"/>
      <c r="O69" s="321"/>
      <c r="P69" s="321"/>
      <c r="Q69" s="321"/>
      <c r="R69" s="321"/>
      <c r="S69" s="321"/>
      <c r="T69" s="321"/>
      <c r="U69" s="321"/>
      <c r="V69" s="321"/>
      <c r="W69" s="321"/>
      <c r="X69" s="321"/>
      <c r="Y69" s="320"/>
      <c r="Z69" s="321"/>
      <c r="AA69" s="321"/>
      <c r="AB69" s="321"/>
      <c r="AC69" s="321"/>
      <c r="AD69" s="321"/>
      <c r="AE69" s="321"/>
      <c r="AF69" s="321"/>
      <c r="AG69" s="321"/>
      <c r="AH69" s="321"/>
      <c r="AI69" s="321"/>
      <c r="AJ69" s="321"/>
      <c r="AK69" s="320"/>
      <c r="AL69" s="321"/>
      <c r="AM69" s="321"/>
      <c r="AN69" s="321"/>
      <c r="AO69" s="321"/>
      <c r="AP69" s="321"/>
      <c r="AQ69" s="321"/>
      <c r="AR69" s="321"/>
      <c r="AS69" s="321"/>
      <c r="AT69" s="321"/>
      <c r="AU69" s="321"/>
      <c r="AV69" s="321"/>
      <c r="AW69" s="320"/>
      <c r="AX69" s="321"/>
      <c r="AY69" s="321"/>
      <c r="AZ69" s="321"/>
      <c r="BA69" s="321"/>
      <c r="BB69" s="321"/>
      <c r="BC69" s="321"/>
      <c r="BD69" s="321"/>
      <c r="BE69" s="321"/>
      <c r="BF69" s="321"/>
      <c r="BG69" s="321"/>
      <c r="BH69" s="321"/>
      <c r="BI69" s="320"/>
      <c r="BJ69" s="321"/>
      <c r="BK69" s="321"/>
      <c r="BL69" s="321"/>
      <c r="BM69" s="321"/>
      <c r="BN69" s="321"/>
      <c r="BO69" s="321"/>
      <c r="BP69" s="321"/>
      <c r="BQ69" s="321"/>
      <c r="BR69" s="321"/>
      <c r="BS69" s="321"/>
      <c r="BT69" s="321"/>
      <c r="BU69" s="320"/>
      <c r="BV69" s="321"/>
      <c r="BW69" s="321"/>
      <c r="BX69" s="321"/>
      <c r="BY69" s="321"/>
      <c r="BZ69" s="321"/>
      <c r="CA69" s="321"/>
      <c r="CB69" s="321"/>
      <c r="CC69" s="321"/>
      <c r="CD69" s="321"/>
      <c r="CE69" s="321"/>
      <c r="CF69" s="321"/>
      <c r="CG69" s="320"/>
      <c r="CH69" s="321"/>
      <c r="CI69" s="321"/>
      <c r="CJ69" s="321"/>
      <c r="CK69" s="321"/>
      <c r="CL69" s="321"/>
      <c r="CM69" s="321"/>
      <c r="CN69" s="321"/>
      <c r="CO69" s="321"/>
      <c r="CP69" s="321"/>
      <c r="CQ69" s="321"/>
      <c r="CR69" s="321"/>
      <c r="CS69" s="320"/>
      <c r="CT69" s="321"/>
      <c r="CU69" s="321"/>
      <c r="CV69" s="321"/>
      <c r="CW69" s="321"/>
      <c r="CX69" s="321"/>
      <c r="CY69" s="321"/>
      <c r="CZ69" s="321"/>
      <c r="DA69" s="321"/>
      <c r="DB69" s="321"/>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row>
    <row r="70" spans="1:193" s="109" customFormat="1" ht="38.25" customHeight="1" x14ac:dyDescent="0.25">
      <c r="A70" s="110" t="s">
        <v>150</v>
      </c>
      <c r="B70" s="111"/>
      <c r="C70" s="112">
        <f t="shared" ref="C70:AH70" si="148">YEAR(C9)</f>
        <v>2021</v>
      </c>
      <c r="D70" s="112">
        <f t="shared" si="148"/>
        <v>2022</v>
      </c>
      <c r="E70" s="112">
        <f t="shared" si="148"/>
        <v>2023</v>
      </c>
      <c r="F70" s="112">
        <f t="shared" si="148"/>
        <v>2024</v>
      </c>
      <c r="G70" s="112">
        <f t="shared" si="148"/>
        <v>2025</v>
      </c>
      <c r="H70" s="112">
        <f t="shared" si="148"/>
        <v>2026</v>
      </c>
      <c r="I70" s="112">
        <f t="shared" si="148"/>
        <v>2027</v>
      </c>
      <c r="J70" s="112">
        <f t="shared" si="148"/>
        <v>2028</v>
      </c>
      <c r="K70" s="112">
        <f t="shared" si="148"/>
        <v>2029</v>
      </c>
      <c r="L70" s="112">
        <f t="shared" si="148"/>
        <v>2030</v>
      </c>
      <c r="M70" s="112">
        <f t="shared" si="148"/>
        <v>2031</v>
      </c>
      <c r="N70" s="112">
        <f t="shared" si="148"/>
        <v>2032</v>
      </c>
      <c r="O70" s="112">
        <f t="shared" si="148"/>
        <v>2033</v>
      </c>
      <c r="P70" s="112">
        <f t="shared" si="148"/>
        <v>2034</v>
      </c>
      <c r="Q70" s="112">
        <f t="shared" si="148"/>
        <v>2035</v>
      </c>
      <c r="R70" s="112">
        <f t="shared" si="148"/>
        <v>2036</v>
      </c>
      <c r="S70" s="112">
        <f t="shared" si="148"/>
        <v>2037</v>
      </c>
      <c r="T70" s="112">
        <f t="shared" si="148"/>
        <v>2038</v>
      </c>
      <c r="U70" s="112">
        <f t="shared" si="148"/>
        <v>2039</v>
      </c>
      <c r="V70" s="112">
        <f t="shared" si="148"/>
        <v>2040</v>
      </c>
      <c r="W70" s="112">
        <f t="shared" si="148"/>
        <v>2041</v>
      </c>
      <c r="X70" s="112">
        <f t="shared" si="148"/>
        <v>2042</v>
      </c>
      <c r="Y70" s="112">
        <f t="shared" si="148"/>
        <v>2043</v>
      </c>
      <c r="Z70" s="112">
        <f t="shared" si="148"/>
        <v>2044</v>
      </c>
      <c r="AA70" s="112">
        <f t="shared" si="148"/>
        <v>2045</v>
      </c>
      <c r="AB70" s="112">
        <f t="shared" si="148"/>
        <v>2046</v>
      </c>
      <c r="AC70" s="112">
        <f t="shared" si="148"/>
        <v>2047</v>
      </c>
      <c r="AD70" s="112">
        <f t="shared" si="148"/>
        <v>2048</v>
      </c>
      <c r="AE70" s="112">
        <f t="shared" si="148"/>
        <v>2049</v>
      </c>
      <c r="AF70" s="112">
        <f t="shared" si="148"/>
        <v>2050</v>
      </c>
      <c r="AG70" s="112">
        <f t="shared" si="148"/>
        <v>2051</v>
      </c>
      <c r="AH70" s="112">
        <f t="shared" si="148"/>
        <v>2052</v>
      </c>
      <c r="AI70" s="112">
        <f t="shared" ref="AI70:BN70" si="149">YEAR(AI9)</f>
        <v>2053</v>
      </c>
      <c r="AJ70" s="112">
        <f t="shared" si="149"/>
        <v>2054</v>
      </c>
      <c r="AK70" s="112">
        <f t="shared" si="149"/>
        <v>2055</v>
      </c>
      <c r="AL70" s="112">
        <f t="shared" si="149"/>
        <v>2056</v>
      </c>
      <c r="AM70" s="112">
        <f t="shared" si="149"/>
        <v>2057</v>
      </c>
      <c r="AN70" s="112">
        <f t="shared" si="149"/>
        <v>2058</v>
      </c>
      <c r="AO70" s="112">
        <f t="shared" si="149"/>
        <v>2059</v>
      </c>
      <c r="AP70" s="112">
        <f t="shared" si="149"/>
        <v>2060</v>
      </c>
      <c r="AQ70" s="112">
        <f t="shared" si="149"/>
        <v>2061</v>
      </c>
      <c r="AR70" s="112">
        <f t="shared" si="149"/>
        <v>2062</v>
      </c>
      <c r="AS70" s="112">
        <f t="shared" si="149"/>
        <v>2063</v>
      </c>
      <c r="AT70" s="112">
        <f t="shared" si="149"/>
        <v>2064</v>
      </c>
      <c r="AU70" s="112">
        <f t="shared" si="149"/>
        <v>2065</v>
      </c>
      <c r="AV70" s="112">
        <f t="shared" si="149"/>
        <v>2066</v>
      </c>
      <c r="AW70" s="112">
        <f t="shared" si="149"/>
        <v>2067</v>
      </c>
      <c r="AX70" s="112">
        <f t="shared" si="149"/>
        <v>2068</v>
      </c>
      <c r="AY70" s="112">
        <f t="shared" si="149"/>
        <v>2069</v>
      </c>
      <c r="AZ70" s="112">
        <f t="shared" si="149"/>
        <v>2070</v>
      </c>
      <c r="BA70" s="112">
        <f t="shared" si="149"/>
        <v>2071</v>
      </c>
      <c r="BB70" s="112">
        <f t="shared" si="149"/>
        <v>2072</v>
      </c>
      <c r="BC70" s="112">
        <f t="shared" si="149"/>
        <v>2073</v>
      </c>
      <c r="BD70" s="112">
        <f t="shared" si="149"/>
        <v>2074</v>
      </c>
      <c r="BE70" s="112">
        <f t="shared" si="149"/>
        <v>2075</v>
      </c>
      <c r="BF70" s="112">
        <f t="shared" si="149"/>
        <v>2076</v>
      </c>
      <c r="BG70" s="112">
        <f t="shared" si="149"/>
        <v>2077</v>
      </c>
      <c r="BH70" s="112">
        <f t="shared" si="149"/>
        <v>2078</v>
      </c>
      <c r="BI70" s="112">
        <f t="shared" si="149"/>
        <v>2079</v>
      </c>
      <c r="BJ70" s="112">
        <f t="shared" si="149"/>
        <v>2080</v>
      </c>
      <c r="BK70" s="112">
        <f t="shared" si="149"/>
        <v>2081</v>
      </c>
      <c r="BL70" s="112">
        <f t="shared" si="149"/>
        <v>2082</v>
      </c>
      <c r="BM70" s="112">
        <f t="shared" si="149"/>
        <v>2083</v>
      </c>
      <c r="BN70" s="112">
        <f t="shared" si="149"/>
        <v>2084</v>
      </c>
      <c r="BO70" s="112">
        <f t="shared" ref="BO70:CY70" si="150">YEAR(BO9)</f>
        <v>2085</v>
      </c>
      <c r="BP70" s="112">
        <f t="shared" si="150"/>
        <v>2086</v>
      </c>
      <c r="BQ70" s="112">
        <f t="shared" si="150"/>
        <v>2087</v>
      </c>
      <c r="BR70" s="112">
        <f t="shared" si="150"/>
        <v>2088</v>
      </c>
      <c r="BS70" s="112">
        <f t="shared" si="150"/>
        <v>2089</v>
      </c>
      <c r="BT70" s="112">
        <f t="shared" si="150"/>
        <v>2090</v>
      </c>
      <c r="BU70" s="112">
        <f t="shared" si="150"/>
        <v>2091</v>
      </c>
      <c r="BV70" s="112">
        <f t="shared" si="150"/>
        <v>2092</v>
      </c>
      <c r="BW70" s="112">
        <f t="shared" si="150"/>
        <v>2093</v>
      </c>
      <c r="BX70" s="112">
        <f t="shared" si="150"/>
        <v>2094</v>
      </c>
      <c r="BY70" s="112">
        <f t="shared" si="150"/>
        <v>2095</v>
      </c>
      <c r="BZ70" s="112">
        <f t="shared" si="150"/>
        <v>2096</v>
      </c>
      <c r="CA70" s="112">
        <f t="shared" si="150"/>
        <v>2097</v>
      </c>
      <c r="CB70" s="112">
        <f t="shared" si="150"/>
        <v>2098</v>
      </c>
      <c r="CC70" s="112">
        <f t="shared" si="150"/>
        <v>2099</v>
      </c>
      <c r="CD70" s="112">
        <f t="shared" si="150"/>
        <v>2100</v>
      </c>
      <c r="CE70" s="112">
        <f t="shared" si="150"/>
        <v>2101</v>
      </c>
      <c r="CF70" s="112">
        <f t="shared" si="150"/>
        <v>2102</v>
      </c>
      <c r="CG70" s="112">
        <f t="shared" si="150"/>
        <v>2103</v>
      </c>
      <c r="CH70" s="112">
        <f t="shared" si="150"/>
        <v>2104</v>
      </c>
      <c r="CI70" s="112">
        <f t="shared" si="150"/>
        <v>2105</v>
      </c>
      <c r="CJ70" s="112">
        <f t="shared" si="150"/>
        <v>2106</v>
      </c>
      <c r="CK70" s="112">
        <f t="shared" si="150"/>
        <v>2107</v>
      </c>
      <c r="CL70" s="112">
        <f t="shared" si="150"/>
        <v>2108</v>
      </c>
      <c r="CM70" s="112">
        <f t="shared" si="150"/>
        <v>2109</v>
      </c>
      <c r="CN70" s="112">
        <f t="shared" si="150"/>
        <v>2110</v>
      </c>
      <c r="CO70" s="112">
        <f t="shared" si="150"/>
        <v>2111</v>
      </c>
      <c r="CP70" s="112">
        <f t="shared" si="150"/>
        <v>2112</v>
      </c>
      <c r="CQ70" s="112">
        <f t="shared" si="150"/>
        <v>2113</v>
      </c>
      <c r="CR70" s="112">
        <f t="shared" si="150"/>
        <v>2114</v>
      </c>
      <c r="CS70" s="112">
        <f t="shared" si="150"/>
        <v>2115</v>
      </c>
      <c r="CT70" s="112">
        <f t="shared" si="150"/>
        <v>2116</v>
      </c>
      <c r="CU70" s="112">
        <f t="shared" si="150"/>
        <v>2117</v>
      </c>
      <c r="CV70" s="112">
        <f t="shared" si="150"/>
        <v>2118</v>
      </c>
      <c r="CW70" s="112">
        <f t="shared" si="150"/>
        <v>2119</v>
      </c>
      <c r="CX70" s="112">
        <f t="shared" si="150"/>
        <v>2120</v>
      </c>
      <c r="CY70" s="112">
        <f t="shared" si="150"/>
        <v>1900</v>
      </c>
      <c r="CZ70" s="133" t="s">
        <v>151</v>
      </c>
      <c r="DA70" s="69" t="s">
        <v>152</v>
      </c>
      <c r="DB70" s="97"/>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row>
    <row r="71" spans="1:193" s="109" customFormat="1" ht="29.25" customHeight="1" x14ac:dyDescent="0.25">
      <c r="A71" s="115" t="s">
        <v>145</v>
      </c>
      <c r="B71" s="111"/>
      <c r="C71" s="116">
        <f>ROUNDDOWN(IF(YEAR(C9)=YEAR(C10),C67,(DATEDIF(DATE(YEAR(C9),MONTH(C9),DAY(C9)),DATE(YEAR(C9),12,31),"D")/DATEDIF(C9,C10,"D"))*C67),0)</f>
        <v>6883</v>
      </c>
      <c r="D71" s="116">
        <f t="shared" ref="D71:AI71" si="151">ROUNDDOWN((DATEDIF(DATE(YEAR(D9),MONTH(D9),DAY(D9)),DATE(YEAR(D9),12,31),"D")/DATEDIF(D9,D10,"D"))*D67,0)</f>
        <v>7288</v>
      </c>
      <c r="E71" s="116">
        <f t="shared" si="151"/>
        <v>5231</v>
      </c>
      <c r="F71" s="116">
        <f t="shared" si="151"/>
        <v>4661</v>
      </c>
      <c r="G71" s="116">
        <f t="shared" si="151"/>
        <v>0</v>
      </c>
      <c r="H71" s="116">
        <f t="shared" si="151"/>
        <v>462</v>
      </c>
      <c r="I71" s="116">
        <f t="shared" si="151"/>
        <v>0</v>
      </c>
      <c r="J71" s="116">
        <f t="shared" si="151"/>
        <v>0</v>
      </c>
      <c r="K71" s="116">
        <f t="shared" si="151"/>
        <v>0</v>
      </c>
      <c r="L71" s="116">
        <f t="shared" si="151"/>
        <v>0</v>
      </c>
      <c r="M71" s="116">
        <f t="shared" si="151"/>
        <v>0</v>
      </c>
      <c r="N71" s="116">
        <f t="shared" si="151"/>
        <v>1055</v>
      </c>
      <c r="O71" s="116">
        <f t="shared" si="151"/>
        <v>0</v>
      </c>
      <c r="P71" s="116">
        <f t="shared" si="151"/>
        <v>0</v>
      </c>
      <c r="Q71" s="116">
        <f t="shared" si="151"/>
        <v>0</v>
      </c>
      <c r="R71" s="116">
        <f t="shared" si="151"/>
        <v>0</v>
      </c>
      <c r="S71" s="116">
        <f t="shared" si="151"/>
        <v>0</v>
      </c>
      <c r="T71" s="116">
        <f t="shared" si="151"/>
        <v>1648</v>
      </c>
      <c r="U71" s="116">
        <f t="shared" si="151"/>
        <v>0</v>
      </c>
      <c r="V71" s="116">
        <f t="shared" si="151"/>
        <v>0</v>
      </c>
      <c r="W71" s="116">
        <f t="shared" si="151"/>
        <v>0</v>
      </c>
      <c r="X71" s="116">
        <f t="shared" si="151"/>
        <v>0</v>
      </c>
      <c r="Y71" s="116">
        <f t="shared" si="151"/>
        <v>0</v>
      </c>
      <c r="Z71" s="116">
        <f t="shared" si="151"/>
        <v>2241</v>
      </c>
      <c r="AA71" s="116">
        <f t="shared" si="151"/>
        <v>0</v>
      </c>
      <c r="AB71" s="116">
        <f t="shared" si="151"/>
        <v>0</v>
      </c>
      <c r="AC71" s="116">
        <f t="shared" si="151"/>
        <v>0</v>
      </c>
      <c r="AD71" s="116">
        <f t="shared" si="151"/>
        <v>0</v>
      </c>
      <c r="AE71" s="116">
        <f t="shared" si="151"/>
        <v>0</v>
      </c>
      <c r="AF71" s="116">
        <f t="shared" si="151"/>
        <v>2833</v>
      </c>
      <c r="AG71" s="116">
        <f t="shared" si="151"/>
        <v>0</v>
      </c>
      <c r="AH71" s="116">
        <f t="shared" si="151"/>
        <v>0</v>
      </c>
      <c r="AI71" s="116">
        <f t="shared" si="151"/>
        <v>0</v>
      </c>
      <c r="AJ71" s="116">
        <f t="shared" ref="AJ71:BO71" si="152">ROUNDDOWN((DATEDIF(DATE(YEAR(AJ9),MONTH(AJ9),DAY(AJ9)),DATE(YEAR(AJ9),12,31),"D")/DATEDIF(AJ9,AJ10,"D"))*AJ67,0)</f>
        <v>0</v>
      </c>
      <c r="AK71" s="116">
        <f t="shared" si="152"/>
        <v>0</v>
      </c>
      <c r="AL71" s="116">
        <f t="shared" si="152"/>
        <v>3426</v>
      </c>
      <c r="AM71" s="116">
        <f t="shared" si="152"/>
        <v>0</v>
      </c>
      <c r="AN71" s="116">
        <f t="shared" si="152"/>
        <v>0</v>
      </c>
      <c r="AO71" s="116">
        <f t="shared" si="152"/>
        <v>0</v>
      </c>
      <c r="AP71" s="116">
        <f t="shared" si="152"/>
        <v>0</v>
      </c>
      <c r="AQ71" s="116">
        <f t="shared" si="152"/>
        <v>0</v>
      </c>
      <c r="AR71" s="116">
        <f t="shared" si="152"/>
        <v>4019</v>
      </c>
      <c r="AS71" s="116">
        <f t="shared" si="152"/>
        <v>0</v>
      </c>
      <c r="AT71" s="116">
        <f t="shared" si="152"/>
        <v>0</v>
      </c>
      <c r="AU71" s="116">
        <f t="shared" si="152"/>
        <v>0</v>
      </c>
      <c r="AV71" s="116">
        <f t="shared" si="152"/>
        <v>0</v>
      </c>
      <c r="AW71" s="116">
        <f t="shared" si="152"/>
        <v>0</v>
      </c>
      <c r="AX71" s="116">
        <f t="shared" si="152"/>
        <v>4612</v>
      </c>
      <c r="AY71" s="116">
        <f t="shared" si="152"/>
        <v>0</v>
      </c>
      <c r="AZ71" s="116">
        <f t="shared" si="152"/>
        <v>0</v>
      </c>
      <c r="BA71" s="116">
        <f t="shared" si="152"/>
        <v>0</v>
      </c>
      <c r="BB71" s="116">
        <f t="shared" si="152"/>
        <v>0</v>
      </c>
      <c r="BC71" s="116">
        <f t="shared" si="152"/>
        <v>0</v>
      </c>
      <c r="BD71" s="116">
        <f t="shared" si="152"/>
        <v>5205</v>
      </c>
      <c r="BE71" s="116">
        <f t="shared" si="152"/>
        <v>0</v>
      </c>
      <c r="BF71" s="116">
        <f t="shared" si="152"/>
        <v>0</v>
      </c>
      <c r="BG71" s="116">
        <f t="shared" si="152"/>
        <v>0</v>
      </c>
      <c r="BH71" s="116">
        <f t="shared" si="152"/>
        <v>0</v>
      </c>
      <c r="BI71" s="116">
        <f t="shared" si="152"/>
        <v>0</v>
      </c>
      <c r="BJ71" s="116">
        <f t="shared" si="152"/>
        <v>5798</v>
      </c>
      <c r="BK71" s="116">
        <f t="shared" si="152"/>
        <v>0</v>
      </c>
      <c r="BL71" s="116">
        <f t="shared" si="152"/>
        <v>0</v>
      </c>
      <c r="BM71" s="116">
        <f t="shared" si="152"/>
        <v>0</v>
      </c>
      <c r="BN71" s="116">
        <f t="shared" si="152"/>
        <v>0</v>
      </c>
      <c r="BO71" s="116">
        <f t="shared" si="152"/>
        <v>0</v>
      </c>
      <c r="BP71" s="116">
        <f t="shared" ref="BP71:CY71" si="153">ROUNDDOWN((DATEDIF(DATE(YEAR(BP9),MONTH(BP9),DAY(BP9)),DATE(YEAR(BP9),12,31),"D")/DATEDIF(BP9,BP10,"D"))*BP67,0)</f>
        <v>6391</v>
      </c>
      <c r="BQ71" s="116">
        <f t="shared" si="153"/>
        <v>0</v>
      </c>
      <c r="BR71" s="116">
        <f t="shared" si="153"/>
        <v>0</v>
      </c>
      <c r="BS71" s="116">
        <f t="shared" si="153"/>
        <v>0</v>
      </c>
      <c r="BT71" s="116">
        <f t="shared" si="153"/>
        <v>0</v>
      </c>
      <c r="BU71" s="116">
        <f t="shared" si="153"/>
        <v>0</v>
      </c>
      <c r="BV71" s="116">
        <f t="shared" si="153"/>
        <v>6983</v>
      </c>
      <c r="BW71" s="116">
        <f t="shared" si="153"/>
        <v>0</v>
      </c>
      <c r="BX71" s="116">
        <f t="shared" si="153"/>
        <v>0</v>
      </c>
      <c r="BY71" s="116">
        <f t="shared" si="153"/>
        <v>0</v>
      </c>
      <c r="BZ71" s="116">
        <f t="shared" si="153"/>
        <v>0</v>
      </c>
      <c r="CA71" s="116">
        <f t="shared" si="153"/>
        <v>0</v>
      </c>
      <c r="CB71" s="116">
        <f t="shared" si="153"/>
        <v>7576</v>
      </c>
      <c r="CC71" s="116">
        <f t="shared" si="153"/>
        <v>0</v>
      </c>
      <c r="CD71" s="116">
        <f t="shared" si="153"/>
        <v>0</v>
      </c>
      <c r="CE71" s="116">
        <f t="shared" si="153"/>
        <v>0</v>
      </c>
      <c r="CF71" s="116">
        <f t="shared" si="153"/>
        <v>0</v>
      </c>
      <c r="CG71" s="116">
        <f t="shared" si="153"/>
        <v>0</v>
      </c>
      <c r="CH71" s="116">
        <f t="shared" si="153"/>
        <v>8169</v>
      </c>
      <c r="CI71" s="116">
        <f t="shared" si="153"/>
        <v>0</v>
      </c>
      <c r="CJ71" s="116">
        <f t="shared" si="153"/>
        <v>0</v>
      </c>
      <c r="CK71" s="116">
        <f t="shared" si="153"/>
        <v>0</v>
      </c>
      <c r="CL71" s="116">
        <f t="shared" si="153"/>
        <v>0</v>
      </c>
      <c r="CM71" s="116">
        <f t="shared" si="153"/>
        <v>0</v>
      </c>
      <c r="CN71" s="116">
        <f t="shared" si="153"/>
        <v>8762</v>
      </c>
      <c r="CO71" s="116">
        <f t="shared" si="153"/>
        <v>0</v>
      </c>
      <c r="CP71" s="116">
        <f t="shared" si="153"/>
        <v>0</v>
      </c>
      <c r="CQ71" s="116">
        <f t="shared" si="153"/>
        <v>0</v>
      </c>
      <c r="CR71" s="116">
        <f t="shared" si="153"/>
        <v>0</v>
      </c>
      <c r="CS71" s="116">
        <f t="shared" si="153"/>
        <v>0</v>
      </c>
      <c r="CT71" s="116">
        <f t="shared" si="153"/>
        <v>9355</v>
      </c>
      <c r="CU71" s="116">
        <f t="shared" si="153"/>
        <v>0</v>
      </c>
      <c r="CV71" s="116">
        <f t="shared" si="153"/>
        <v>0</v>
      </c>
      <c r="CW71" s="116">
        <f t="shared" si="153"/>
        <v>0</v>
      </c>
      <c r="CX71" s="116">
        <f t="shared" si="153"/>
        <v>0</v>
      </c>
      <c r="CY71" s="116" t="e">
        <f t="shared" si="153"/>
        <v>#DIV/0!</v>
      </c>
      <c r="CZ71" s="134"/>
      <c r="DA71" s="97"/>
      <c r="DB71" s="97"/>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row>
    <row r="72" spans="1:193" s="109" customFormat="1" ht="29.25" customHeight="1" x14ac:dyDescent="0.25">
      <c r="A72" s="115" t="s">
        <v>153</v>
      </c>
      <c r="B72" s="111"/>
      <c r="C72" s="116">
        <f>ROUNDDOWN(IF(YEAR(C9)=YEAR(C10),C65,(DATEDIF(DATE(YEAR(C9),MONTH(C9),DAY(C9)),DATE(YEAR(C9),12,31),"D")/DATEDIF(C9,C10,"D"))*C65),0)</f>
        <v>2824</v>
      </c>
      <c r="D72" s="116">
        <f t="shared" ref="D72:AI72" si="154">ROUNDDOWN((DATEDIF(DATE(YEAR(D9),MONTH(D9),DAY(D9)),DATE(YEAR(D9),12,31),"D")/DATEDIF(D9,D10,"D"))*D65,0)</f>
        <v>2990</v>
      </c>
      <c r="E72" s="116">
        <f t="shared" si="154"/>
        <v>2146</v>
      </c>
      <c r="F72" s="116">
        <f t="shared" si="154"/>
        <v>1912</v>
      </c>
      <c r="G72" s="116">
        <f t="shared" si="154"/>
        <v>0</v>
      </c>
      <c r="H72" s="116">
        <f t="shared" si="154"/>
        <v>0</v>
      </c>
      <c r="I72" s="116">
        <f t="shared" si="154"/>
        <v>0</v>
      </c>
      <c r="J72" s="116">
        <f t="shared" si="154"/>
        <v>0</v>
      </c>
      <c r="K72" s="116">
        <f t="shared" si="154"/>
        <v>0</v>
      </c>
      <c r="L72" s="116">
        <f t="shared" si="154"/>
        <v>0</v>
      </c>
      <c r="M72" s="116">
        <f t="shared" si="154"/>
        <v>0</v>
      </c>
      <c r="N72" s="116">
        <f t="shared" si="154"/>
        <v>0</v>
      </c>
      <c r="O72" s="116">
        <f t="shared" si="154"/>
        <v>0</v>
      </c>
      <c r="P72" s="116">
        <f t="shared" si="154"/>
        <v>0</v>
      </c>
      <c r="Q72" s="116">
        <f t="shared" si="154"/>
        <v>0</v>
      </c>
      <c r="R72" s="116">
        <f t="shared" si="154"/>
        <v>0</v>
      </c>
      <c r="S72" s="116">
        <f t="shared" si="154"/>
        <v>0</v>
      </c>
      <c r="T72" s="116">
        <f t="shared" si="154"/>
        <v>0</v>
      </c>
      <c r="U72" s="116">
        <f t="shared" si="154"/>
        <v>0</v>
      </c>
      <c r="V72" s="116">
        <f t="shared" si="154"/>
        <v>0</v>
      </c>
      <c r="W72" s="116">
        <f t="shared" si="154"/>
        <v>0</v>
      </c>
      <c r="X72" s="116">
        <f t="shared" si="154"/>
        <v>0</v>
      </c>
      <c r="Y72" s="116">
        <f t="shared" si="154"/>
        <v>0</v>
      </c>
      <c r="Z72" s="116">
        <f t="shared" si="154"/>
        <v>0</v>
      </c>
      <c r="AA72" s="116">
        <f t="shared" si="154"/>
        <v>0</v>
      </c>
      <c r="AB72" s="116">
        <f t="shared" si="154"/>
        <v>0</v>
      </c>
      <c r="AC72" s="116">
        <f t="shared" si="154"/>
        <v>0</v>
      </c>
      <c r="AD72" s="116">
        <f t="shared" si="154"/>
        <v>0</v>
      </c>
      <c r="AE72" s="116">
        <f t="shared" si="154"/>
        <v>0</v>
      </c>
      <c r="AF72" s="116">
        <f t="shared" si="154"/>
        <v>0</v>
      </c>
      <c r="AG72" s="116">
        <f t="shared" si="154"/>
        <v>0</v>
      </c>
      <c r="AH72" s="116">
        <f t="shared" si="154"/>
        <v>0</v>
      </c>
      <c r="AI72" s="116">
        <f t="shared" si="154"/>
        <v>0</v>
      </c>
      <c r="AJ72" s="116">
        <f t="shared" ref="AJ72:BO72" si="155">ROUNDDOWN((DATEDIF(DATE(YEAR(AJ9),MONTH(AJ9),DAY(AJ9)),DATE(YEAR(AJ9),12,31),"D")/DATEDIF(AJ9,AJ10,"D"))*AJ65,0)</f>
        <v>0</v>
      </c>
      <c r="AK72" s="116">
        <f t="shared" si="155"/>
        <v>0</v>
      </c>
      <c r="AL72" s="116">
        <f t="shared" si="155"/>
        <v>0</v>
      </c>
      <c r="AM72" s="116">
        <f t="shared" si="155"/>
        <v>0</v>
      </c>
      <c r="AN72" s="116">
        <f t="shared" si="155"/>
        <v>0</v>
      </c>
      <c r="AO72" s="116">
        <f t="shared" si="155"/>
        <v>0</v>
      </c>
      <c r="AP72" s="116">
        <f t="shared" si="155"/>
        <v>0</v>
      </c>
      <c r="AQ72" s="116">
        <f t="shared" si="155"/>
        <v>0</v>
      </c>
      <c r="AR72" s="116">
        <f t="shared" si="155"/>
        <v>0</v>
      </c>
      <c r="AS72" s="116">
        <f t="shared" si="155"/>
        <v>0</v>
      </c>
      <c r="AT72" s="116">
        <f t="shared" si="155"/>
        <v>0</v>
      </c>
      <c r="AU72" s="116">
        <f t="shared" si="155"/>
        <v>0</v>
      </c>
      <c r="AV72" s="116">
        <f t="shared" si="155"/>
        <v>0</v>
      </c>
      <c r="AW72" s="116">
        <f t="shared" si="155"/>
        <v>0</v>
      </c>
      <c r="AX72" s="116">
        <f t="shared" si="155"/>
        <v>0</v>
      </c>
      <c r="AY72" s="116">
        <f t="shared" si="155"/>
        <v>0</v>
      </c>
      <c r="AZ72" s="116">
        <f t="shared" si="155"/>
        <v>0</v>
      </c>
      <c r="BA72" s="116">
        <f t="shared" si="155"/>
        <v>0</v>
      </c>
      <c r="BB72" s="116">
        <f t="shared" si="155"/>
        <v>0</v>
      </c>
      <c r="BC72" s="116">
        <f t="shared" si="155"/>
        <v>0</v>
      </c>
      <c r="BD72" s="116">
        <f t="shared" si="155"/>
        <v>0</v>
      </c>
      <c r="BE72" s="116">
        <f t="shared" si="155"/>
        <v>0</v>
      </c>
      <c r="BF72" s="116">
        <f t="shared" si="155"/>
        <v>0</v>
      </c>
      <c r="BG72" s="116">
        <f t="shared" si="155"/>
        <v>0</v>
      </c>
      <c r="BH72" s="116">
        <f t="shared" si="155"/>
        <v>0</v>
      </c>
      <c r="BI72" s="116">
        <f t="shared" si="155"/>
        <v>0</v>
      </c>
      <c r="BJ72" s="116">
        <f t="shared" si="155"/>
        <v>0</v>
      </c>
      <c r="BK72" s="116">
        <f t="shared" si="155"/>
        <v>0</v>
      </c>
      <c r="BL72" s="116">
        <f t="shared" si="155"/>
        <v>0</v>
      </c>
      <c r="BM72" s="116">
        <f t="shared" si="155"/>
        <v>0</v>
      </c>
      <c r="BN72" s="116">
        <f t="shared" si="155"/>
        <v>0</v>
      </c>
      <c r="BO72" s="116">
        <f t="shared" si="155"/>
        <v>0</v>
      </c>
      <c r="BP72" s="116">
        <f t="shared" ref="BP72:CY72" si="156">ROUNDDOWN((DATEDIF(DATE(YEAR(BP9),MONTH(BP9),DAY(BP9)),DATE(YEAR(BP9),12,31),"D")/DATEDIF(BP9,BP10,"D"))*BP65,0)</f>
        <v>0</v>
      </c>
      <c r="BQ72" s="116">
        <f t="shared" si="156"/>
        <v>0</v>
      </c>
      <c r="BR72" s="116">
        <f t="shared" si="156"/>
        <v>0</v>
      </c>
      <c r="BS72" s="116">
        <f t="shared" si="156"/>
        <v>0</v>
      </c>
      <c r="BT72" s="116">
        <f t="shared" si="156"/>
        <v>0</v>
      </c>
      <c r="BU72" s="116">
        <f t="shared" si="156"/>
        <v>0</v>
      </c>
      <c r="BV72" s="116">
        <f t="shared" si="156"/>
        <v>0</v>
      </c>
      <c r="BW72" s="116">
        <f t="shared" si="156"/>
        <v>0</v>
      </c>
      <c r="BX72" s="116">
        <f t="shared" si="156"/>
        <v>0</v>
      </c>
      <c r="BY72" s="116">
        <f t="shared" si="156"/>
        <v>0</v>
      </c>
      <c r="BZ72" s="116">
        <f t="shared" si="156"/>
        <v>0</v>
      </c>
      <c r="CA72" s="116">
        <f t="shared" si="156"/>
        <v>0</v>
      </c>
      <c r="CB72" s="116">
        <f t="shared" si="156"/>
        <v>0</v>
      </c>
      <c r="CC72" s="116">
        <f t="shared" si="156"/>
        <v>0</v>
      </c>
      <c r="CD72" s="116">
        <f t="shared" si="156"/>
        <v>0</v>
      </c>
      <c r="CE72" s="116">
        <f t="shared" si="156"/>
        <v>0</v>
      </c>
      <c r="CF72" s="116">
        <f t="shared" si="156"/>
        <v>0</v>
      </c>
      <c r="CG72" s="116">
        <f t="shared" si="156"/>
        <v>0</v>
      </c>
      <c r="CH72" s="116">
        <f t="shared" si="156"/>
        <v>0</v>
      </c>
      <c r="CI72" s="116">
        <f t="shared" si="156"/>
        <v>0</v>
      </c>
      <c r="CJ72" s="116">
        <f t="shared" si="156"/>
        <v>0</v>
      </c>
      <c r="CK72" s="116">
        <f t="shared" si="156"/>
        <v>0</v>
      </c>
      <c r="CL72" s="116">
        <f t="shared" si="156"/>
        <v>0</v>
      </c>
      <c r="CM72" s="116">
        <f t="shared" si="156"/>
        <v>0</v>
      </c>
      <c r="CN72" s="116">
        <f t="shared" si="156"/>
        <v>0</v>
      </c>
      <c r="CO72" s="116">
        <f t="shared" si="156"/>
        <v>0</v>
      </c>
      <c r="CP72" s="116">
        <f t="shared" si="156"/>
        <v>0</v>
      </c>
      <c r="CQ72" s="116">
        <f t="shared" si="156"/>
        <v>0</v>
      </c>
      <c r="CR72" s="116">
        <f t="shared" si="156"/>
        <v>0</v>
      </c>
      <c r="CS72" s="116">
        <f t="shared" si="156"/>
        <v>0</v>
      </c>
      <c r="CT72" s="116">
        <f t="shared" si="156"/>
        <v>0</v>
      </c>
      <c r="CU72" s="116">
        <f t="shared" si="156"/>
        <v>0</v>
      </c>
      <c r="CV72" s="116">
        <f t="shared" si="156"/>
        <v>0</v>
      </c>
      <c r="CW72" s="116">
        <f t="shared" si="156"/>
        <v>0</v>
      </c>
      <c r="CX72" s="116">
        <f t="shared" si="156"/>
        <v>0</v>
      </c>
      <c r="CY72" s="116" t="e">
        <f t="shared" si="156"/>
        <v>#DIV/0!</v>
      </c>
      <c r="CZ72" s="134"/>
      <c r="DA72" s="97"/>
      <c r="DB72" s="97"/>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row>
    <row r="73" spans="1:193" s="109" customFormat="1" ht="29.25" customHeight="1" x14ac:dyDescent="0.25">
      <c r="A73" s="110" t="s">
        <v>154</v>
      </c>
      <c r="B73" s="111"/>
      <c r="C73" s="112">
        <f t="shared" ref="C73:AH73" si="157">IF(DATEDIF(C9,C10,"d")&gt;INT(DATEDIF(DATE(YEAR(C9),MONTH(C9),DAY(C9)),DATE(YEAR(C9),12,31),"D")),C70+1,"NA")</f>
        <v>2022</v>
      </c>
      <c r="D73" s="112">
        <f t="shared" si="157"/>
        <v>2023</v>
      </c>
      <c r="E73" s="112">
        <f t="shared" si="157"/>
        <v>2024</v>
      </c>
      <c r="F73" s="112">
        <f t="shared" si="157"/>
        <v>2025</v>
      </c>
      <c r="G73" s="112">
        <f t="shared" si="157"/>
        <v>2026</v>
      </c>
      <c r="H73" s="112">
        <f t="shared" si="157"/>
        <v>2027</v>
      </c>
      <c r="I73" s="112">
        <f t="shared" si="157"/>
        <v>2028</v>
      </c>
      <c r="J73" s="112">
        <f t="shared" si="157"/>
        <v>2029</v>
      </c>
      <c r="K73" s="112">
        <f t="shared" si="157"/>
        <v>2030</v>
      </c>
      <c r="L73" s="112">
        <f t="shared" si="157"/>
        <v>2031</v>
      </c>
      <c r="M73" s="112">
        <f t="shared" si="157"/>
        <v>2032</v>
      </c>
      <c r="N73" s="112">
        <f t="shared" si="157"/>
        <v>2033</v>
      </c>
      <c r="O73" s="112">
        <f t="shared" si="157"/>
        <v>2034</v>
      </c>
      <c r="P73" s="112">
        <f t="shared" si="157"/>
        <v>2035</v>
      </c>
      <c r="Q73" s="112">
        <f t="shared" si="157"/>
        <v>2036</v>
      </c>
      <c r="R73" s="112">
        <f t="shared" si="157"/>
        <v>2037</v>
      </c>
      <c r="S73" s="112">
        <f t="shared" si="157"/>
        <v>2038</v>
      </c>
      <c r="T73" s="112">
        <f t="shared" si="157"/>
        <v>2039</v>
      </c>
      <c r="U73" s="112">
        <f t="shared" si="157"/>
        <v>2040</v>
      </c>
      <c r="V73" s="112">
        <f t="shared" si="157"/>
        <v>2041</v>
      </c>
      <c r="W73" s="112">
        <f t="shared" si="157"/>
        <v>2042</v>
      </c>
      <c r="X73" s="112">
        <f t="shared" si="157"/>
        <v>2043</v>
      </c>
      <c r="Y73" s="112">
        <f t="shared" si="157"/>
        <v>2044</v>
      </c>
      <c r="Z73" s="112">
        <f t="shared" si="157"/>
        <v>2045</v>
      </c>
      <c r="AA73" s="112">
        <f t="shared" si="157"/>
        <v>2046</v>
      </c>
      <c r="AB73" s="112">
        <f t="shared" si="157"/>
        <v>2047</v>
      </c>
      <c r="AC73" s="112">
        <f t="shared" si="157"/>
        <v>2048</v>
      </c>
      <c r="AD73" s="112">
        <f t="shared" si="157"/>
        <v>2049</v>
      </c>
      <c r="AE73" s="112">
        <f t="shared" si="157"/>
        <v>2050</v>
      </c>
      <c r="AF73" s="112">
        <f t="shared" si="157"/>
        <v>2051</v>
      </c>
      <c r="AG73" s="112">
        <f t="shared" si="157"/>
        <v>2052</v>
      </c>
      <c r="AH73" s="112">
        <f t="shared" si="157"/>
        <v>2053</v>
      </c>
      <c r="AI73" s="112">
        <f t="shared" ref="AI73:BN73" si="158">IF(DATEDIF(AI9,AI10,"d")&gt;INT(DATEDIF(DATE(YEAR(AI9),MONTH(AI9),DAY(AI9)),DATE(YEAR(AI9),12,31),"D")),AI70+1,"NA")</f>
        <v>2054</v>
      </c>
      <c r="AJ73" s="112">
        <f t="shared" si="158"/>
        <v>2055</v>
      </c>
      <c r="AK73" s="112">
        <f t="shared" si="158"/>
        <v>2056</v>
      </c>
      <c r="AL73" s="112">
        <f t="shared" si="158"/>
        <v>2057</v>
      </c>
      <c r="AM73" s="112">
        <f t="shared" si="158"/>
        <v>2058</v>
      </c>
      <c r="AN73" s="112">
        <f t="shared" si="158"/>
        <v>2059</v>
      </c>
      <c r="AO73" s="112">
        <f t="shared" si="158"/>
        <v>2060</v>
      </c>
      <c r="AP73" s="112">
        <f t="shared" si="158"/>
        <v>2061</v>
      </c>
      <c r="AQ73" s="112">
        <f t="shared" si="158"/>
        <v>2062</v>
      </c>
      <c r="AR73" s="112">
        <f t="shared" si="158"/>
        <v>2063</v>
      </c>
      <c r="AS73" s="112">
        <f t="shared" si="158"/>
        <v>2064</v>
      </c>
      <c r="AT73" s="112">
        <f t="shared" si="158"/>
        <v>2065</v>
      </c>
      <c r="AU73" s="112">
        <f t="shared" si="158"/>
        <v>2066</v>
      </c>
      <c r="AV73" s="112">
        <f t="shared" si="158"/>
        <v>2067</v>
      </c>
      <c r="AW73" s="112">
        <f t="shared" si="158"/>
        <v>2068</v>
      </c>
      <c r="AX73" s="112">
        <f t="shared" si="158"/>
        <v>2069</v>
      </c>
      <c r="AY73" s="112">
        <f t="shared" si="158"/>
        <v>2070</v>
      </c>
      <c r="AZ73" s="112">
        <f t="shared" si="158"/>
        <v>2071</v>
      </c>
      <c r="BA73" s="112">
        <f t="shared" si="158"/>
        <v>2072</v>
      </c>
      <c r="BB73" s="112">
        <f t="shared" si="158"/>
        <v>2073</v>
      </c>
      <c r="BC73" s="112">
        <f t="shared" si="158"/>
        <v>2074</v>
      </c>
      <c r="BD73" s="112">
        <f t="shared" si="158"/>
        <v>2075</v>
      </c>
      <c r="BE73" s="112">
        <f t="shared" si="158"/>
        <v>2076</v>
      </c>
      <c r="BF73" s="112">
        <f t="shared" si="158"/>
        <v>2077</v>
      </c>
      <c r="BG73" s="112">
        <f t="shared" si="158"/>
        <v>2078</v>
      </c>
      <c r="BH73" s="112">
        <f t="shared" si="158"/>
        <v>2079</v>
      </c>
      <c r="BI73" s="112">
        <f t="shared" si="158"/>
        <v>2080</v>
      </c>
      <c r="BJ73" s="112">
        <f t="shared" si="158"/>
        <v>2081</v>
      </c>
      <c r="BK73" s="112">
        <f t="shared" si="158"/>
        <v>2082</v>
      </c>
      <c r="BL73" s="112">
        <f t="shared" si="158"/>
        <v>2083</v>
      </c>
      <c r="BM73" s="112">
        <f t="shared" si="158"/>
        <v>2084</v>
      </c>
      <c r="BN73" s="112">
        <f t="shared" si="158"/>
        <v>2085</v>
      </c>
      <c r="BO73" s="112">
        <f t="shared" ref="BO73:CY73" si="159">IF(DATEDIF(BO9,BO10,"d")&gt;INT(DATEDIF(DATE(YEAR(BO9),MONTH(BO9),DAY(BO9)),DATE(YEAR(BO9),12,31),"D")),BO70+1,"NA")</f>
        <v>2086</v>
      </c>
      <c r="BP73" s="112">
        <f t="shared" si="159"/>
        <v>2087</v>
      </c>
      <c r="BQ73" s="112">
        <f t="shared" si="159"/>
        <v>2088</v>
      </c>
      <c r="BR73" s="112">
        <f t="shared" si="159"/>
        <v>2089</v>
      </c>
      <c r="BS73" s="112">
        <f t="shared" si="159"/>
        <v>2090</v>
      </c>
      <c r="BT73" s="112">
        <f t="shared" si="159"/>
        <v>2091</v>
      </c>
      <c r="BU73" s="112">
        <f t="shared" si="159"/>
        <v>2092</v>
      </c>
      <c r="BV73" s="112">
        <f t="shared" si="159"/>
        <v>2093</v>
      </c>
      <c r="BW73" s="112">
        <f t="shared" si="159"/>
        <v>2094</v>
      </c>
      <c r="BX73" s="112">
        <f t="shared" si="159"/>
        <v>2095</v>
      </c>
      <c r="BY73" s="112">
        <f t="shared" si="159"/>
        <v>2096</v>
      </c>
      <c r="BZ73" s="112">
        <f t="shared" si="159"/>
        <v>2097</v>
      </c>
      <c r="CA73" s="112">
        <f t="shared" si="159"/>
        <v>2098</v>
      </c>
      <c r="CB73" s="112">
        <f t="shared" si="159"/>
        <v>2099</v>
      </c>
      <c r="CC73" s="112">
        <f t="shared" si="159"/>
        <v>2100</v>
      </c>
      <c r="CD73" s="112">
        <f t="shared" si="159"/>
        <v>2101</v>
      </c>
      <c r="CE73" s="112">
        <f t="shared" si="159"/>
        <v>2102</v>
      </c>
      <c r="CF73" s="112">
        <f t="shared" si="159"/>
        <v>2103</v>
      </c>
      <c r="CG73" s="112">
        <f t="shared" si="159"/>
        <v>2104</v>
      </c>
      <c r="CH73" s="112">
        <f t="shared" si="159"/>
        <v>2105</v>
      </c>
      <c r="CI73" s="112">
        <f t="shared" si="159"/>
        <v>2106</v>
      </c>
      <c r="CJ73" s="112">
        <f t="shared" si="159"/>
        <v>2107</v>
      </c>
      <c r="CK73" s="112">
        <f t="shared" si="159"/>
        <v>2108</v>
      </c>
      <c r="CL73" s="112">
        <f t="shared" si="159"/>
        <v>2109</v>
      </c>
      <c r="CM73" s="112">
        <f t="shared" si="159"/>
        <v>2110</v>
      </c>
      <c r="CN73" s="112">
        <f t="shared" si="159"/>
        <v>2111</v>
      </c>
      <c r="CO73" s="112">
        <f t="shared" si="159"/>
        <v>2112</v>
      </c>
      <c r="CP73" s="112">
        <f t="shared" si="159"/>
        <v>2113</v>
      </c>
      <c r="CQ73" s="112">
        <f t="shared" si="159"/>
        <v>2114</v>
      </c>
      <c r="CR73" s="112">
        <f t="shared" si="159"/>
        <v>2115</v>
      </c>
      <c r="CS73" s="112">
        <f t="shared" si="159"/>
        <v>2116</v>
      </c>
      <c r="CT73" s="112">
        <f t="shared" si="159"/>
        <v>2117</v>
      </c>
      <c r="CU73" s="112">
        <f t="shared" si="159"/>
        <v>2118</v>
      </c>
      <c r="CV73" s="112">
        <f t="shared" si="159"/>
        <v>2119</v>
      </c>
      <c r="CW73" s="112">
        <f t="shared" si="159"/>
        <v>2120</v>
      </c>
      <c r="CX73" s="112">
        <f t="shared" si="159"/>
        <v>2121</v>
      </c>
      <c r="CY73" s="117" t="str">
        <f t="shared" si="159"/>
        <v>NA</v>
      </c>
      <c r="CZ73" s="134"/>
      <c r="DA73" s="97"/>
      <c r="DB73" s="97"/>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row>
    <row r="74" spans="1:193" s="109" customFormat="1" ht="29.25" customHeight="1" x14ac:dyDescent="0.25">
      <c r="A74" s="115" t="s">
        <v>145</v>
      </c>
      <c r="B74" s="111"/>
      <c r="C74" s="118">
        <f t="shared" ref="C74:AH74" si="160">ROUNDDOWN((IF(C73&lt;&gt;"NA",MIN(YEARFRAC(C9,C10,3)*365-INT(DATEDIF(DATE(YEAR(C9),MONTH(C9),DAY(C9)),DATE(YEAR(C9),12,31),"D")),365)/(YEARFRAC(C9,C10,3)*365),0))*C67,0)</f>
        <v>201917</v>
      </c>
      <c r="D74" s="118">
        <f t="shared" si="160"/>
        <v>213799</v>
      </c>
      <c r="E74" s="118">
        <f t="shared" si="160"/>
        <v>153880</v>
      </c>
      <c r="F74" s="118">
        <f t="shared" si="160"/>
        <v>136726</v>
      </c>
      <c r="G74" s="118">
        <f t="shared" si="160"/>
        <v>0</v>
      </c>
      <c r="H74" s="118">
        <f t="shared" si="160"/>
        <v>13566</v>
      </c>
      <c r="I74" s="118">
        <f t="shared" si="160"/>
        <v>0</v>
      </c>
      <c r="J74" s="118">
        <f t="shared" si="160"/>
        <v>0</v>
      </c>
      <c r="K74" s="118">
        <f t="shared" si="160"/>
        <v>0</v>
      </c>
      <c r="L74" s="118">
        <f t="shared" si="160"/>
        <v>0</v>
      </c>
      <c r="M74" s="118">
        <f t="shared" si="160"/>
        <v>0</v>
      </c>
      <c r="N74" s="118">
        <f t="shared" si="160"/>
        <v>30956</v>
      </c>
      <c r="O74" s="118">
        <f t="shared" si="160"/>
        <v>0</v>
      </c>
      <c r="P74" s="118">
        <f t="shared" si="160"/>
        <v>0</v>
      </c>
      <c r="Q74" s="118">
        <f t="shared" si="160"/>
        <v>0</v>
      </c>
      <c r="R74" s="118">
        <f t="shared" si="160"/>
        <v>0</v>
      </c>
      <c r="S74" s="118">
        <f t="shared" si="160"/>
        <v>0</v>
      </c>
      <c r="T74" s="118">
        <f t="shared" si="160"/>
        <v>48346</v>
      </c>
      <c r="U74" s="118">
        <f t="shared" si="160"/>
        <v>0</v>
      </c>
      <c r="V74" s="118">
        <f t="shared" si="160"/>
        <v>0</v>
      </c>
      <c r="W74" s="118">
        <f t="shared" si="160"/>
        <v>0</v>
      </c>
      <c r="X74" s="118">
        <f t="shared" si="160"/>
        <v>0</v>
      </c>
      <c r="Y74" s="118">
        <f t="shared" si="160"/>
        <v>0</v>
      </c>
      <c r="Z74" s="118">
        <f t="shared" si="160"/>
        <v>65737</v>
      </c>
      <c r="AA74" s="118">
        <f t="shared" si="160"/>
        <v>0</v>
      </c>
      <c r="AB74" s="118">
        <f t="shared" si="160"/>
        <v>0</v>
      </c>
      <c r="AC74" s="118">
        <f t="shared" si="160"/>
        <v>0</v>
      </c>
      <c r="AD74" s="118">
        <f t="shared" si="160"/>
        <v>0</v>
      </c>
      <c r="AE74" s="118">
        <f t="shared" si="160"/>
        <v>0</v>
      </c>
      <c r="AF74" s="118">
        <f t="shared" si="160"/>
        <v>83128</v>
      </c>
      <c r="AG74" s="118">
        <f t="shared" si="160"/>
        <v>0</v>
      </c>
      <c r="AH74" s="118">
        <f t="shared" si="160"/>
        <v>0</v>
      </c>
      <c r="AI74" s="118">
        <f t="shared" ref="AI74:BN74" si="161">ROUNDDOWN((IF(AI73&lt;&gt;"NA",MIN(YEARFRAC(AI9,AI10,3)*365-INT(DATEDIF(DATE(YEAR(AI9),MONTH(AI9),DAY(AI9)),DATE(YEAR(AI9),12,31),"D")),365)/(YEARFRAC(AI9,AI10,3)*365),0))*AI67,0)</f>
        <v>0</v>
      </c>
      <c r="AJ74" s="118">
        <f t="shared" si="161"/>
        <v>0</v>
      </c>
      <c r="AK74" s="118">
        <f t="shared" si="161"/>
        <v>0</v>
      </c>
      <c r="AL74" s="118">
        <f t="shared" si="161"/>
        <v>100518</v>
      </c>
      <c r="AM74" s="118">
        <f t="shared" si="161"/>
        <v>0</v>
      </c>
      <c r="AN74" s="118">
        <f t="shared" si="161"/>
        <v>0</v>
      </c>
      <c r="AO74" s="118">
        <f t="shared" si="161"/>
        <v>0</v>
      </c>
      <c r="AP74" s="118">
        <f t="shared" si="161"/>
        <v>0</v>
      </c>
      <c r="AQ74" s="118">
        <f t="shared" si="161"/>
        <v>0</v>
      </c>
      <c r="AR74" s="118">
        <f t="shared" si="161"/>
        <v>117908</v>
      </c>
      <c r="AS74" s="118">
        <f t="shared" si="161"/>
        <v>0</v>
      </c>
      <c r="AT74" s="118">
        <f t="shared" si="161"/>
        <v>0</v>
      </c>
      <c r="AU74" s="118">
        <f t="shared" si="161"/>
        <v>0</v>
      </c>
      <c r="AV74" s="118">
        <f t="shared" si="161"/>
        <v>0</v>
      </c>
      <c r="AW74" s="118">
        <f t="shared" si="161"/>
        <v>0</v>
      </c>
      <c r="AX74" s="118">
        <f t="shared" si="161"/>
        <v>135298</v>
      </c>
      <c r="AY74" s="118">
        <f t="shared" si="161"/>
        <v>0</v>
      </c>
      <c r="AZ74" s="118">
        <f t="shared" si="161"/>
        <v>0</v>
      </c>
      <c r="BA74" s="118">
        <f t="shared" si="161"/>
        <v>0</v>
      </c>
      <c r="BB74" s="118">
        <f t="shared" si="161"/>
        <v>0</v>
      </c>
      <c r="BC74" s="118">
        <f t="shared" si="161"/>
        <v>0</v>
      </c>
      <c r="BD74" s="118">
        <f t="shared" si="161"/>
        <v>152689</v>
      </c>
      <c r="BE74" s="118">
        <f t="shared" si="161"/>
        <v>0</v>
      </c>
      <c r="BF74" s="118">
        <f t="shared" si="161"/>
        <v>0</v>
      </c>
      <c r="BG74" s="118">
        <f t="shared" si="161"/>
        <v>0</v>
      </c>
      <c r="BH74" s="118">
        <f t="shared" si="161"/>
        <v>0</v>
      </c>
      <c r="BI74" s="118">
        <f t="shared" si="161"/>
        <v>0</v>
      </c>
      <c r="BJ74" s="118">
        <f t="shared" si="161"/>
        <v>170079</v>
      </c>
      <c r="BK74" s="118">
        <f t="shared" si="161"/>
        <v>0</v>
      </c>
      <c r="BL74" s="118">
        <f t="shared" si="161"/>
        <v>0</v>
      </c>
      <c r="BM74" s="118">
        <f t="shared" si="161"/>
        <v>0</v>
      </c>
      <c r="BN74" s="118">
        <f t="shared" si="161"/>
        <v>0</v>
      </c>
      <c r="BO74" s="118">
        <f t="shared" ref="BO74:CT74" si="162">ROUNDDOWN((IF(BO73&lt;&gt;"NA",MIN(YEARFRAC(BO9,BO10,3)*365-INT(DATEDIF(DATE(YEAR(BO9),MONTH(BO9),DAY(BO9)),DATE(YEAR(BO9),12,31),"D")),365)/(YEARFRAC(BO9,BO10,3)*365),0))*BO67,0)</f>
        <v>0</v>
      </c>
      <c r="BP74" s="118">
        <f t="shared" si="162"/>
        <v>187469</v>
      </c>
      <c r="BQ74" s="118">
        <f t="shared" si="162"/>
        <v>0</v>
      </c>
      <c r="BR74" s="118">
        <f t="shared" si="162"/>
        <v>0</v>
      </c>
      <c r="BS74" s="118">
        <f t="shared" si="162"/>
        <v>0</v>
      </c>
      <c r="BT74" s="118">
        <f t="shared" si="162"/>
        <v>0</v>
      </c>
      <c r="BU74" s="118">
        <f t="shared" si="162"/>
        <v>0</v>
      </c>
      <c r="BV74" s="118">
        <f t="shared" si="162"/>
        <v>204860</v>
      </c>
      <c r="BW74" s="118">
        <f t="shared" si="162"/>
        <v>0</v>
      </c>
      <c r="BX74" s="118">
        <f t="shared" si="162"/>
        <v>0</v>
      </c>
      <c r="BY74" s="118">
        <f t="shared" si="162"/>
        <v>0</v>
      </c>
      <c r="BZ74" s="118">
        <f t="shared" si="162"/>
        <v>0</v>
      </c>
      <c r="CA74" s="118">
        <f t="shared" si="162"/>
        <v>0</v>
      </c>
      <c r="CB74" s="118">
        <f t="shared" si="162"/>
        <v>222250</v>
      </c>
      <c r="CC74" s="118">
        <f t="shared" si="162"/>
        <v>0</v>
      </c>
      <c r="CD74" s="118">
        <f t="shared" si="162"/>
        <v>0</v>
      </c>
      <c r="CE74" s="118">
        <f t="shared" si="162"/>
        <v>0</v>
      </c>
      <c r="CF74" s="118">
        <f t="shared" si="162"/>
        <v>0</v>
      </c>
      <c r="CG74" s="118">
        <f t="shared" si="162"/>
        <v>0</v>
      </c>
      <c r="CH74" s="118">
        <f t="shared" si="162"/>
        <v>239641</v>
      </c>
      <c r="CI74" s="118">
        <f t="shared" si="162"/>
        <v>0</v>
      </c>
      <c r="CJ74" s="118">
        <f t="shared" si="162"/>
        <v>0</v>
      </c>
      <c r="CK74" s="118">
        <f t="shared" si="162"/>
        <v>0</v>
      </c>
      <c r="CL74" s="118">
        <f t="shared" si="162"/>
        <v>0</v>
      </c>
      <c r="CM74" s="118">
        <f t="shared" si="162"/>
        <v>0</v>
      </c>
      <c r="CN74" s="118">
        <f t="shared" si="162"/>
        <v>257031</v>
      </c>
      <c r="CO74" s="118">
        <f t="shared" si="162"/>
        <v>0</v>
      </c>
      <c r="CP74" s="118">
        <f t="shared" si="162"/>
        <v>0</v>
      </c>
      <c r="CQ74" s="118">
        <f t="shared" si="162"/>
        <v>0</v>
      </c>
      <c r="CR74" s="118">
        <f t="shared" si="162"/>
        <v>0</v>
      </c>
      <c r="CS74" s="118">
        <f t="shared" si="162"/>
        <v>0</v>
      </c>
      <c r="CT74" s="118">
        <f t="shared" si="162"/>
        <v>274421</v>
      </c>
      <c r="CU74" s="118">
        <f t="shared" ref="CU74:CY74" si="163">ROUNDDOWN((IF(CU73&lt;&gt;"NA",MIN(YEARFRAC(CU9,CU10,3)*365-INT(DATEDIF(DATE(YEAR(CU9),MONTH(CU9),DAY(CU9)),DATE(YEAR(CU9),12,31),"D")),365)/(YEARFRAC(CU9,CU10,3)*365),0))*CU67,0)</f>
        <v>0</v>
      </c>
      <c r="CV74" s="118">
        <f t="shared" si="163"/>
        <v>0</v>
      </c>
      <c r="CW74" s="118">
        <f t="shared" si="163"/>
        <v>0</v>
      </c>
      <c r="CX74" s="118">
        <f t="shared" si="163"/>
        <v>0</v>
      </c>
      <c r="CY74" s="118">
        <f t="shared" si="163"/>
        <v>0</v>
      </c>
      <c r="CZ74" s="134"/>
      <c r="DA74" s="97"/>
      <c r="DB74" s="97"/>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row>
    <row r="75" spans="1:193" s="109" customFormat="1" ht="29.25" customHeight="1" x14ac:dyDescent="0.25">
      <c r="A75" s="115" t="s">
        <v>153</v>
      </c>
      <c r="B75" s="111"/>
      <c r="C75" s="118">
        <f t="shared" ref="C75:AH75" si="164">ROUNDDOWN((IF(C73&lt;&gt;"NA",MIN(YEARFRAC(C9,C10,3)*365-INT(DATEDIF(DATE(YEAR(C9),MONTH(C9),DAY(C9)),DATE(YEAR(C9),12,31),"D")),365)/(YEARFRAC(C9,C10,3)*365),0))*C65,0)</f>
        <v>82858</v>
      </c>
      <c r="D75" s="118">
        <f t="shared" si="164"/>
        <v>87734</v>
      </c>
      <c r="E75" s="118">
        <f t="shared" si="164"/>
        <v>63146</v>
      </c>
      <c r="F75" s="118">
        <f t="shared" si="164"/>
        <v>56106</v>
      </c>
      <c r="G75" s="118">
        <f t="shared" si="164"/>
        <v>0</v>
      </c>
      <c r="H75" s="118">
        <f t="shared" si="164"/>
        <v>0</v>
      </c>
      <c r="I75" s="118">
        <f t="shared" si="164"/>
        <v>0</v>
      </c>
      <c r="J75" s="118">
        <f t="shared" si="164"/>
        <v>0</v>
      </c>
      <c r="K75" s="118">
        <f t="shared" si="164"/>
        <v>0</v>
      </c>
      <c r="L75" s="118">
        <f t="shared" si="164"/>
        <v>0</v>
      </c>
      <c r="M75" s="118">
        <f t="shared" si="164"/>
        <v>0</v>
      </c>
      <c r="N75" s="118">
        <f t="shared" si="164"/>
        <v>0</v>
      </c>
      <c r="O75" s="118">
        <f t="shared" si="164"/>
        <v>0</v>
      </c>
      <c r="P75" s="118">
        <f t="shared" si="164"/>
        <v>0</v>
      </c>
      <c r="Q75" s="118">
        <f t="shared" si="164"/>
        <v>0</v>
      </c>
      <c r="R75" s="118">
        <f t="shared" si="164"/>
        <v>0</v>
      </c>
      <c r="S75" s="118">
        <f t="shared" si="164"/>
        <v>0</v>
      </c>
      <c r="T75" s="118">
        <f t="shared" si="164"/>
        <v>0</v>
      </c>
      <c r="U75" s="118">
        <f t="shared" si="164"/>
        <v>0</v>
      </c>
      <c r="V75" s="118">
        <f t="shared" si="164"/>
        <v>0</v>
      </c>
      <c r="W75" s="118">
        <f t="shared" si="164"/>
        <v>0</v>
      </c>
      <c r="X75" s="118">
        <f t="shared" si="164"/>
        <v>0</v>
      </c>
      <c r="Y75" s="118">
        <f t="shared" si="164"/>
        <v>0</v>
      </c>
      <c r="Z75" s="118">
        <f t="shared" si="164"/>
        <v>0</v>
      </c>
      <c r="AA75" s="118">
        <f t="shared" si="164"/>
        <v>0</v>
      </c>
      <c r="AB75" s="118">
        <f t="shared" si="164"/>
        <v>0</v>
      </c>
      <c r="AC75" s="118">
        <f t="shared" si="164"/>
        <v>0</v>
      </c>
      <c r="AD75" s="118">
        <f t="shared" si="164"/>
        <v>0</v>
      </c>
      <c r="AE75" s="118">
        <f t="shared" si="164"/>
        <v>0</v>
      </c>
      <c r="AF75" s="118">
        <f t="shared" si="164"/>
        <v>0</v>
      </c>
      <c r="AG75" s="118">
        <f t="shared" si="164"/>
        <v>0</v>
      </c>
      <c r="AH75" s="118">
        <f t="shared" si="164"/>
        <v>0</v>
      </c>
      <c r="AI75" s="118">
        <f t="shared" ref="AI75:BN75" si="165">ROUNDDOWN((IF(AI73&lt;&gt;"NA",MIN(YEARFRAC(AI9,AI10,3)*365-INT(DATEDIF(DATE(YEAR(AI9),MONTH(AI9),DAY(AI9)),DATE(YEAR(AI9),12,31),"D")),365)/(YEARFRAC(AI9,AI10,3)*365),0))*AI65,0)</f>
        <v>0</v>
      </c>
      <c r="AJ75" s="118">
        <f t="shared" si="165"/>
        <v>0</v>
      </c>
      <c r="AK75" s="118">
        <f t="shared" si="165"/>
        <v>0</v>
      </c>
      <c r="AL75" s="118">
        <f t="shared" si="165"/>
        <v>0</v>
      </c>
      <c r="AM75" s="118">
        <f t="shared" si="165"/>
        <v>0</v>
      </c>
      <c r="AN75" s="118">
        <f t="shared" si="165"/>
        <v>0</v>
      </c>
      <c r="AO75" s="118">
        <f t="shared" si="165"/>
        <v>0</v>
      </c>
      <c r="AP75" s="118">
        <f t="shared" si="165"/>
        <v>0</v>
      </c>
      <c r="AQ75" s="118">
        <f t="shared" si="165"/>
        <v>0</v>
      </c>
      <c r="AR75" s="118">
        <f t="shared" si="165"/>
        <v>0</v>
      </c>
      <c r="AS75" s="118">
        <f t="shared" si="165"/>
        <v>0</v>
      </c>
      <c r="AT75" s="118">
        <f t="shared" si="165"/>
        <v>0</v>
      </c>
      <c r="AU75" s="118">
        <f t="shared" si="165"/>
        <v>0</v>
      </c>
      <c r="AV75" s="118">
        <f t="shared" si="165"/>
        <v>0</v>
      </c>
      <c r="AW75" s="118">
        <f t="shared" si="165"/>
        <v>0</v>
      </c>
      <c r="AX75" s="118">
        <f t="shared" si="165"/>
        <v>0</v>
      </c>
      <c r="AY75" s="118">
        <f t="shared" si="165"/>
        <v>0</v>
      </c>
      <c r="AZ75" s="118">
        <f t="shared" si="165"/>
        <v>0</v>
      </c>
      <c r="BA75" s="118">
        <f t="shared" si="165"/>
        <v>0</v>
      </c>
      <c r="BB75" s="118">
        <f t="shared" si="165"/>
        <v>0</v>
      </c>
      <c r="BC75" s="118">
        <f t="shared" si="165"/>
        <v>0</v>
      </c>
      <c r="BD75" s="118">
        <f t="shared" si="165"/>
        <v>0</v>
      </c>
      <c r="BE75" s="118">
        <f t="shared" si="165"/>
        <v>0</v>
      </c>
      <c r="BF75" s="118">
        <f t="shared" si="165"/>
        <v>0</v>
      </c>
      <c r="BG75" s="118">
        <f t="shared" si="165"/>
        <v>0</v>
      </c>
      <c r="BH75" s="118">
        <f t="shared" si="165"/>
        <v>0</v>
      </c>
      <c r="BI75" s="118">
        <f t="shared" si="165"/>
        <v>0</v>
      </c>
      <c r="BJ75" s="118">
        <f t="shared" si="165"/>
        <v>0</v>
      </c>
      <c r="BK75" s="118">
        <f t="shared" si="165"/>
        <v>0</v>
      </c>
      <c r="BL75" s="118">
        <f t="shared" si="165"/>
        <v>0</v>
      </c>
      <c r="BM75" s="118">
        <f t="shared" si="165"/>
        <v>0</v>
      </c>
      <c r="BN75" s="118">
        <f t="shared" si="165"/>
        <v>0</v>
      </c>
      <c r="BO75" s="118">
        <f t="shared" ref="BO75:CY75" si="166">ROUNDDOWN((IF(BO73&lt;&gt;"NA",MIN(YEARFRAC(BO9,BO10,3)*365-INT(DATEDIF(DATE(YEAR(BO9),MONTH(BO9),DAY(BO9)),DATE(YEAR(BO9),12,31),"D")),365)/(YEARFRAC(BO9,BO10,3)*365),0))*BO65,0)</f>
        <v>0</v>
      </c>
      <c r="BP75" s="118">
        <f t="shared" si="166"/>
        <v>0</v>
      </c>
      <c r="BQ75" s="118">
        <f t="shared" si="166"/>
        <v>0</v>
      </c>
      <c r="BR75" s="118">
        <f t="shared" si="166"/>
        <v>0</v>
      </c>
      <c r="BS75" s="118">
        <f t="shared" si="166"/>
        <v>0</v>
      </c>
      <c r="BT75" s="118">
        <f t="shared" si="166"/>
        <v>0</v>
      </c>
      <c r="BU75" s="118">
        <f t="shared" si="166"/>
        <v>0</v>
      </c>
      <c r="BV75" s="118">
        <f t="shared" si="166"/>
        <v>0</v>
      </c>
      <c r="BW75" s="118">
        <f t="shared" si="166"/>
        <v>0</v>
      </c>
      <c r="BX75" s="118">
        <f t="shared" si="166"/>
        <v>0</v>
      </c>
      <c r="BY75" s="118">
        <f t="shared" si="166"/>
        <v>0</v>
      </c>
      <c r="BZ75" s="118">
        <f t="shared" si="166"/>
        <v>0</v>
      </c>
      <c r="CA75" s="118">
        <f t="shared" si="166"/>
        <v>0</v>
      </c>
      <c r="CB75" s="118">
        <f t="shared" si="166"/>
        <v>0</v>
      </c>
      <c r="CC75" s="118">
        <f t="shared" si="166"/>
        <v>0</v>
      </c>
      <c r="CD75" s="118">
        <f t="shared" si="166"/>
        <v>0</v>
      </c>
      <c r="CE75" s="118">
        <f t="shared" si="166"/>
        <v>0</v>
      </c>
      <c r="CF75" s="118">
        <f t="shared" si="166"/>
        <v>0</v>
      </c>
      <c r="CG75" s="118">
        <f t="shared" si="166"/>
        <v>0</v>
      </c>
      <c r="CH75" s="118">
        <f t="shared" si="166"/>
        <v>0</v>
      </c>
      <c r="CI75" s="118">
        <f t="shared" si="166"/>
        <v>0</v>
      </c>
      <c r="CJ75" s="118">
        <f t="shared" si="166"/>
        <v>0</v>
      </c>
      <c r="CK75" s="118">
        <f t="shared" si="166"/>
        <v>0</v>
      </c>
      <c r="CL75" s="118">
        <f t="shared" si="166"/>
        <v>0</v>
      </c>
      <c r="CM75" s="118">
        <f t="shared" si="166"/>
        <v>0</v>
      </c>
      <c r="CN75" s="118">
        <f t="shared" si="166"/>
        <v>0</v>
      </c>
      <c r="CO75" s="118">
        <f t="shared" si="166"/>
        <v>0</v>
      </c>
      <c r="CP75" s="118">
        <f t="shared" si="166"/>
        <v>0</v>
      </c>
      <c r="CQ75" s="118">
        <f t="shared" si="166"/>
        <v>0</v>
      </c>
      <c r="CR75" s="118">
        <f t="shared" si="166"/>
        <v>0</v>
      </c>
      <c r="CS75" s="118">
        <f t="shared" si="166"/>
        <v>0</v>
      </c>
      <c r="CT75" s="118">
        <f t="shared" si="166"/>
        <v>0</v>
      </c>
      <c r="CU75" s="118">
        <f t="shared" si="166"/>
        <v>0</v>
      </c>
      <c r="CV75" s="118">
        <f t="shared" si="166"/>
        <v>0</v>
      </c>
      <c r="CW75" s="118">
        <f t="shared" si="166"/>
        <v>0</v>
      </c>
      <c r="CX75" s="118">
        <f t="shared" si="166"/>
        <v>0</v>
      </c>
      <c r="CY75" s="118">
        <f t="shared" si="166"/>
        <v>0</v>
      </c>
      <c r="CZ75" s="119"/>
      <c r="DA75" s="97"/>
      <c r="DB75" s="97"/>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row>
    <row r="76" spans="1:193" s="34" customFormat="1" ht="29.25" customHeight="1" x14ac:dyDescent="0.25">
      <c r="A76" s="322"/>
      <c r="B76" s="322"/>
      <c r="C76" s="322"/>
      <c r="D76" s="322"/>
      <c r="E76" s="322"/>
      <c r="F76" s="322"/>
      <c r="G76" s="322"/>
      <c r="H76" s="322"/>
      <c r="I76" s="322"/>
      <c r="J76" s="322"/>
      <c r="K76" s="322"/>
      <c r="L76" s="322"/>
      <c r="M76" s="322"/>
      <c r="N76" s="322"/>
      <c r="O76" s="322"/>
      <c r="P76" s="322"/>
      <c r="Q76" s="322"/>
      <c r="R76" s="322"/>
      <c r="S76" s="322"/>
      <c r="T76" s="322"/>
      <c r="U76" s="322"/>
      <c r="V76" s="322"/>
      <c r="W76" s="322"/>
      <c r="X76" s="322"/>
      <c r="Y76" s="322"/>
      <c r="Z76" s="322"/>
      <c r="AA76" s="322"/>
      <c r="AB76" s="322"/>
      <c r="AC76" s="322"/>
      <c r="AD76" s="322"/>
      <c r="AE76" s="322"/>
      <c r="AF76" s="322"/>
      <c r="AG76" s="322"/>
      <c r="AH76" s="322"/>
      <c r="AI76" s="322"/>
      <c r="AJ76" s="322"/>
      <c r="AK76" s="322"/>
      <c r="AL76" s="322"/>
      <c r="AM76" s="322"/>
      <c r="AN76" s="322"/>
      <c r="AO76" s="322"/>
      <c r="AP76" s="322"/>
      <c r="AQ76" s="322"/>
      <c r="AR76" s="322"/>
      <c r="AS76" s="322"/>
      <c r="AT76" s="322"/>
      <c r="AU76" s="322"/>
      <c r="AV76" s="322"/>
      <c r="AW76" s="322"/>
      <c r="AX76" s="322"/>
      <c r="AY76" s="322"/>
      <c r="AZ76" s="322"/>
      <c r="BA76" s="322"/>
      <c r="BB76" s="322"/>
      <c r="BC76" s="322"/>
      <c r="BD76" s="322"/>
      <c r="BE76" s="322"/>
      <c r="BF76" s="322"/>
      <c r="BG76" s="322"/>
      <c r="BH76" s="322"/>
      <c r="BI76" s="322"/>
      <c r="BJ76" s="322"/>
      <c r="BK76" s="322"/>
      <c r="BL76" s="322"/>
      <c r="BM76" s="322"/>
      <c r="BN76" s="322"/>
      <c r="BO76" s="322"/>
      <c r="BP76" s="322"/>
      <c r="BQ76" s="322"/>
      <c r="BR76" s="322"/>
      <c r="BS76" s="322"/>
      <c r="BT76" s="322"/>
      <c r="BU76" s="322"/>
      <c r="BV76" s="322"/>
      <c r="BW76" s="322"/>
      <c r="BX76" s="322"/>
      <c r="BY76" s="322"/>
      <c r="BZ76" s="322"/>
      <c r="CA76" s="322"/>
      <c r="CB76" s="322"/>
      <c r="CC76" s="322"/>
      <c r="CD76" s="322"/>
      <c r="CE76" s="322"/>
      <c r="CF76" s="322"/>
      <c r="CG76" s="322"/>
      <c r="CH76" s="322"/>
      <c r="CI76" s="322"/>
      <c r="CJ76" s="322"/>
      <c r="CK76" s="322"/>
      <c r="CL76" s="322"/>
      <c r="CM76" s="322"/>
      <c r="CN76" s="322"/>
      <c r="CO76" s="322"/>
      <c r="CP76" s="322"/>
      <c r="CQ76" s="322"/>
      <c r="CR76" s="322"/>
      <c r="CS76" s="322"/>
      <c r="CT76" s="322"/>
      <c r="CU76" s="322"/>
      <c r="CV76" s="322"/>
      <c r="CW76" s="322"/>
      <c r="CX76" s="322"/>
      <c r="CY76" s="322"/>
      <c r="CZ76" s="322"/>
      <c r="DA76" s="113"/>
      <c r="DB76" s="114"/>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row>
    <row r="77" spans="1:193" s="122" customFormat="1" x14ac:dyDescent="0.25">
      <c r="A77" s="147"/>
      <c r="B77" s="148"/>
      <c r="C77" s="148"/>
      <c r="D77" s="148"/>
      <c r="E77" s="148"/>
      <c r="F77" s="148"/>
      <c r="G77" s="148"/>
      <c r="H77" s="148"/>
      <c r="I77" s="148"/>
      <c r="J77" s="148"/>
      <c r="K77" s="148"/>
      <c r="L77" s="148"/>
      <c r="M77" s="148"/>
      <c r="N77" s="148"/>
      <c r="O77" s="148"/>
      <c r="P77" s="148"/>
      <c r="Q77" s="148"/>
      <c r="R77" s="148"/>
      <c r="S77" s="148"/>
      <c r="T77" s="148"/>
      <c r="U77" s="148"/>
      <c r="V77" s="148"/>
      <c r="W77" s="148"/>
      <c r="X77" s="148"/>
      <c r="Y77" s="148"/>
      <c r="Z77" s="148"/>
      <c r="AA77" s="148"/>
      <c r="AB77" s="148"/>
      <c r="AC77" s="148"/>
      <c r="AD77" s="148"/>
      <c r="AE77" s="148"/>
      <c r="AF77" s="148"/>
      <c r="AG77" s="148"/>
      <c r="AH77" s="148"/>
      <c r="AI77" s="148"/>
      <c r="AJ77" s="148"/>
      <c r="AK77" s="148"/>
      <c r="AL77" s="148"/>
      <c r="AM77" s="148"/>
      <c r="AN77" s="148"/>
      <c r="AO77" s="148"/>
      <c r="AP77" s="148"/>
      <c r="AQ77" s="148"/>
      <c r="AR77" s="148"/>
      <c r="AS77" s="148"/>
      <c r="AT77" s="148"/>
      <c r="AU77" s="148"/>
      <c r="AV77" s="148"/>
      <c r="AW77" s="148"/>
      <c r="AX77" s="148"/>
      <c r="AY77" s="148"/>
      <c r="AZ77" s="148"/>
      <c r="BA77" s="148"/>
      <c r="BB77" s="148"/>
      <c r="BC77" s="148"/>
      <c r="BD77" s="148"/>
      <c r="BE77" s="148"/>
      <c r="BF77" s="148"/>
      <c r="BG77" s="148"/>
      <c r="BH77" s="148"/>
      <c r="BI77" s="148"/>
      <c r="BJ77" s="148"/>
      <c r="BK77" s="148"/>
      <c r="BL77" s="148"/>
      <c r="BM77" s="148"/>
      <c r="BN77" s="148"/>
      <c r="BO77" s="148"/>
      <c r="BP77" s="148"/>
      <c r="BQ77" s="148"/>
      <c r="BR77" s="148"/>
      <c r="BS77" s="148"/>
      <c r="BT77" s="148"/>
      <c r="BU77" s="148"/>
      <c r="BV77" s="148"/>
      <c r="BW77" s="148"/>
      <c r="BX77" s="148"/>
      <c r="BY77" s="148"/>
      <c r="BZ77" s="148"/>
      <c r="CA77" s="148"/>
      <c r="CB77" s="148"/>
      <c r="CC77" s="148"/>
      <c r="CD77" s="148"/>
      <c r="CE77" s="148"/>
      <c r="CF77" s="148"/>
      <c r="CG77" s="148"/>
      <c r="CH77" s="148"/>
      <c r="CI77" s="148"/>
      <c r="CJ77" s="148"/>
      <c r="CK77" s="148"/>
      <c r="CL77" s="148"/>
      <c r="CM77" s="148"/>
      <c r="CN77" s="148"/>
      <c r="CO77" s="148"/>
      <c r="CP77" s="148"/>
      <c r="CQ77" s="148"/>
      <c r="CR77" s="148"/>
      <c r="CS77" s="148"/>
      <c r="CT77" s="148"/>
      <c r="CU77" s="148"/>
      <c r="CV77" s="148"/>
      <c r="CW77" s="148"/>
      <c r="CX77" s="148"/>
      <c r="CY77" s="149"/>
      <c r="CZ77" s="124"/>
    </row>
    <row r="78" spans="1:193" s="122" customFormat="1" x14ac:dyDescent="0.25">
      <c r="A78" s="147"/>
      <c r="B78" s="148"/>
      <c r="C78" s="148"/>
      <c r="D78" s="214"/>
      <c r="E78" s="148"/>
      <c r="F78" s="148"/>
      <c r="G78" s="148"/>
      <c r="H78" s="148"/>
      <c r="I78" s="148"/>
      <c r="J78" s="148"/>
      <c r="K78" s="148"/>
      <c r="L78" s="148"/>
      <c r="M78" s="148"/>
      <c r="N78" s="148"/>
      <c r="O78" s="148"/>
      <c r="P78" s="148"/>
      <c r="Q78" s="148"/>
      <c r="R78" s="148"/>
      <c r="S78" s="148"/>
      <c r="T78" s="148"/>
      <c r="U78" s="148"/>
      <c r="V78" s="148"/>
      <c r="W78" s="148"/>
      <c r="X78" s="148"/>
      <c r="Y78" s="148"/>
      <c r="Z78" s="148"/>
      <c r="AA78" s="148"/>
      <c r="AB78" s="148"/>
      <c r="AC78" s="148"/>
      <c r="AD78" s="148"/>
      <c r="AE78" s="148"/>
      <c r="AF78" s="148"/>
      <c r="AG78" s="148"/>
      <c r="AH78" s="148"/>
      <c r="AI78" s="148"/>
      <c r="AJ78" s="148"/>
      <c r="AK78" s="148"/>
      <c r="AL78" s="148"/>
      <c r="AM78" s="148"/>
      <c r="AN78" s="148"/>
      <c r="AO78" s="148"/>
      <c r="AP78" s="148"/>
      <c r="AQ78" s="148"/>
      <c r="AR78" s="148"/>
      <c r="AS78" s="148"/>
      <c r="AT78" s="148"/>
      <c r="AU78" s="148"/>
      <c r="AV78" s="148"/>
      <c r="AW78" s="148"/>
      <c r="AX78" s="148"/>
      <c r="AY78" s="148"/>
      <c r="AZ78" s="148"/>
      <c r="BA78" s="148"/>
      <c r="BB78" s="148"/>
      <c r="BC78" s="148"/>
      <c r="BD78" s="148"/>
      <c r="BE78" s="148"/>
      <c r="BF78" s="148"/>
      <c r="BG78" s="148"/>
      <c r="BH78" s="148"/>
      <c r="BI78" s="148"/>
      <c r="BJ78" s="148"/>
      <c r="BK78" s="148"/>
      <c r="BL78" s="148"/>
      <c r="BM78" s="148"/>
      <c r="BN78" s="148"/>
      <c r="BO78" s="148"/>
      <c r="BP78" s="148"/>
      <c r="BQ78" s="148"/>
      <c r="BR78" s="148"/>
      <c r="BS78" s="148"/>
      <c r="BT78" s="148"/>
      <c r="BU78" s="148"/>
      <c r="BV78" s="148"/>
      <c r="BW78" s="148"/>
      <c r="BX78" s="148"/>
      <c r="BY78" s="148"/>
      <c r="BZ78" s="148"/>
      <c r="CA78" s="148"/>
      <c r="CB78" s="148"/>
      <c r="CC78" s="148"/>
      <c r="CD78" s="148"/>
      <c r="CE78" s="148"/>
      <c r="CF78" s="148"/>
      <c r="CG78" s="148"/>
      <c r="CH78" s="148"/>
      <c r="CI78" s="148"/>
      <c r="CJ78" s="148"/>
      <c r="CK78" s="148"/>
      <c r="CL78" s="148"/>
      <c r="CM78" s="148"/>
      <c r="CN78" s="148"/>
      <c r="CO78" s="148"/>
      <c r="CP78" s="148"/>
      <c r="CQ78" s="148"/>
      <c r="CR78" s="148"/>
      <c r="CS78" s="148"/>
      <c r="CT78" s="148"/>
      <c r="CU78" s="148"/>
      <c r="CV78" s="148"/>
      <c r="CW78" s="148"/>
      <c r="CX78" s="148"/>
      <c r="CY78" s="148"/>
      <c r="CZ78" s="124"/>
    </row>
    <row r="79" spans="1:193" s="122" customFormat="1" x14ac:dyDescent="0.25">
      <c r="A79" s="147"/>
      <c r="B79" s="148"/>
      <c r="C79" s="148"/>
      <c r="D79" s="148"/>
      <c r="E79" s="148"/>
      <c r="F79" s="148"/>
      <c r="G79" s="148"/>
      <c r="H79" s="148"/>
      <c r="I79" s="148"/>
      <c r="J79" s="148"/>
      <c r="K79" s="148"/>
      <c r="L79" s="148"/>
      <c r="M79" s="148"/>
      <c r="N79" s="148"/>
      <c r="O79" s="148"/>
      <c r="P79" s="148"/>
      <c r="Q79" s="148"/>
      <c r="R79" s="148"/>
      <c r="S79" s="148"/>
      <c r="T79" s="148"/>
      <c r="U79" s="148"/>
      <c r="V79" s="148"/>
      <c r="W79" s="148"/>
      <c r="X79" s="148"/>
      <c r="Y79" s="148"/>
      <c r="Z79" s="148"/>
      <c r="AA79" s="148"/>
      <c r="AB79" s="148"/>
      <c r="AC79" s="148"/>
      <c r="AD79" s="148"/>
      <c r="AE79" s="148"/>
      <c r="AF79" s="148"/>
      <c r="AG79" s="148"/>
      <c r="AH79" s="148"/>
      <c r="AI79" s="148"/>
      <c r="AJ79" s="148"/>
      <c r="AK79" s="148"/>
      <c r="AL79" s="148"/>
      <c r="AM79" s="148"/>
      <c r="AN79" s="148"/>
      <c r="AO79" s="148"/>
      <c r="AP79" s="148"/>
      <c r="AQ79" s="148"/>
      <c r="AR79" s="148"/>
      <c r="AS79" s="148"/>
      <c r="AT79" s="148"/>
      <c r="AU79" s="148"/>
      <c r="AV79" s="148"/>
      <c r="AW79" s="148"/>
      <c r="AX79" s="148"/>
      <c r="AY79" s="148"/>
      <c r="AZ79" s="148"/>
      <c r="BA79" s="148"/>
      <c r="BB79" s="148"/>
      <c r="BC79" s="148"/>
      <c r="BD79" s="148"/>
      <c r="BE79" s="148"/>
      <c r="BF79" s="148"/>
      <c r="BG79" s="148"/>
      <c r="BH79" s="148"/>
      <c r="BI79" s="148"/>
      <c r="BJ79" s="148"/>
      <c r="BK79" s="148"/>
      <c r="BL79" s="148"/>
      <c r="BM79" s="148"/>
      <c r="BN79" s="148"/>
      <c r="BO79" s="148"/>
      <c r="BP79" s="148"/>
      <c r="BQ79" s="148"/>
      <c r="BR79" s="148"/>
      <c r="BS79" s="148"/>
      <c r="BT79" s="148"/>
      <c r="BU79" s="148"/>
      <c r="BV79" s="148"/>
      <c r="BW79" s="148"/>
      <c r="BX79" s="148"/>
      <c r="BY79" s="148"/>
      <c r="BZ79" s="148"/>
      <c r="CA79" s="148"/>
      <c r="CB79" s="148"/>
      <c r="CC79" s="148"/>
      <c r="CD79" s="148"/>
      <c r="CE79" s="148"/>
      <c r="CF79" s="148"/>
      <c r="CG79" s="148"/>
      <c r="CH79" s="148"/>
      <c r="CI79" s="148"/>
      <c r="CJ79" s="148"/>
      <c r="CK79" s="148"/>
      <c r="CL79" s="148"/>
      <c r="CM79" s="148"/>
      <c r="CN79" s="148"/>
      <c r="CO79" s="148"/>
      <c r="CP79" s="148"/>
      <c r="CQ79" s="148"/>
      <c r="CR79" s="148"/>
      <c r="CS79" s="148"/>
      <c r="CT79" s="148"/>
      <c r="CU79" s="148"/>
      <c r="CV79" s="148"/>
      <c r="CW79" s="148"/>
      <c r="CX79" s="148"/>
      <c r="CY79" s="148"/>
      <c r="CZ79" s="124"/>
    </row>
    <row r="80" spans="1:193" s="122" customFormat="1" x14ac:dyDescent="0.25">
      <c r="A80" s="147"/>
      <c r="B80" s="148"/>
      <c r="C80" s="148"/>
      <c r="D80" s="148"/>
      <c r="E80" s="148"/>
      <c r="F80" s="148"/>
      <c r="G80" s="148"/>
      <c r="H80" s="148"/>
      <c r="I80" s="148"/>
      <c r="J80" s="148"/>
      <c r="K80" s="148"/>
      <c r="L80" s="148"/>
      <c r="M80" s="148"/>
      <c r="N80" s="148"/>
      <c r="O80" s="148"/>
      <c r="P80" s="148"/>
      <c r="Q80" s="148"/>
      <c r="R80" s="148"/>
      <c r="S80" s="148"/>
      <c r="T80" s="148"/>
      <c r="U80" s="148"/>
      <c r="V80" s="148"/>
      <c r="W80" s="148"/>
      <c r="X80" s="148"/>
      <c r="Y80" s="148"/>
      <c r="Z80" s="148"/>
      <c r="AA80" s="148"/>
      <c r="AB80" s="148"/>
      <c r="AC80" s="148"/>
      <c r="AD80" s="148"/>
      <c r="AE80" s="148"/>
      <c r="AF80" s="148"/>
      <c r="AG80" s="148"/>
      <c r="AH80" s="148"/>
      <c r="AI80" s="148"/>
      <c r="AJ80" s="148"/>
      <c r="AK80" s="148"/>
      <c r="AL80" s="148"/>
      <c r="AM80" s="148"/>
      <c r="AN80" s="148"/>
      <c r="AO80" s="148"/>
      <c r="AP80" s="148"/>
      <c r="AQ80" s="148"/>
      <c r="AR80" s="148"/>
      <c r="AS80" s="148"/>
      <c r="AT80" s="148"/>
      <c r="AU80" s="148"/>
      <c r="AV80" s="148"/>
      <c r="AW80" s="148"/>
      <c r="AX80" s="148"/>
      <c r="AY80" s="148"/>
      <c r="AZ80" s="148"/>
      <c r="BA80" s="148"/>
      <c r="BB80" s="148"/>
      <c r="BC80" s="148"/>
      <c r="BD80" s="148"/>
      <c r="BE80" s="148"/>
      <c r="BF80" s="148"/>
      <c r="BG80" s="148"/>
      <c r="BH80" s="148"/>
      <c r="BI80" s="148"/>
      <c r="BJ80" s="148"/>
      <c r="BK80" s="148"/>
      <c r="BL80" s="148"/>
      <c r="BM80" s="148"/>
      <c r="BN80" s="148"/>
      <c r="BO80" s="148"/>
      <c r="BP80" s="148"/>
      <c r="BQ80" s="148"/>
      <c r="BR80" s="148"/>
      <c r="BS80" s="148"/>
      <c r="BT80" s="148"/>
      <c r="BU80" s="148"/>
      <c r="BV80" s="148"/>
      <c r="BW80" s="148"/>
      <c r="BX80" s="148"/>
      <c r="BY80" s="148"/>
      <c r="BZ80" s="148"/>
      <c r="CA80" s="148"/>
      <c r="CB80" s="148"/>
      <c r="CC80" s="148"/>
      <c r="CD80" s="148"/>
      <c r="CE80" s="148"/>
      <c r="CF80" s="148"/>
      <c r="CG80" s="148"/>
      <c r="CH80" s="148"/>
      <c r="CI80" s="148"/>
      <c r="CJ80" s="148"/>
      <c r="CK80" s="148"/>
      <c r="CL80" s="148"/>
      <c r="CM80" s="148"/>
      <c r="CN80" s="148"/>
      <c r="CO80" s="148"/>
      <c r="CP80" s="148"/>
      <c r="CQ80" s="148"/>
      <c r="CR80" s="148"/>
      <c r="CS80" s="148"/>
      <c r="CT80" s="148"/>
      <c r="CU80" s="148"/>
      <c r="CV80" s="148"/>
      <c r="CW80" s="148"/>
      <c r="CX80" s="148"/>
      <c r="CY80" s="148"/>
      <c r="CZ80" s="124"/>
    </row>
    <row r="81" spans="1:104" s="122" customFormat="1" x14ac:dyDescent="0.25">
      <c r="A81" s="147"/>
      <c r="B81" s="148"/>
      <c r="C81" s="148"/>
      <c r="D81" s="148"/>
      <c r="E81" s="148"/>
      <c r="F81" s="148"/>
      <c r="G81" s="148"/>
      <c r="H81" s="148"/>
      <c r="I81" s="148"/>
      <c r="J81" s="148"/>
      <c r="K81" s="148"/>
      <c r="L81" s="148"/>
      <c r="M81" s="148"/>
      <c r="N81" s="148"/>
      <c r="O81" s="148"/>
      <c r="P81" s="148"/>
      <c r="Q81" s="148"/>
      <c r="R81" s="148"/>
      <c r="S81" s="148"/>
      <c r="T81" s="148"/>
      <c r="U81" s="148"/>
      <c r="V81" s="148"/>
      <c r="W81" s="148"/>
      <c r="X81" s="148"/>
      <c r="Y81" s="148"/>
      <c r="Z81" s="148"/>
      <c r="AA81" s="148"/>
      <c r="AB81" s="148"/>
      <c r="AC81" s="148"/>
      <c r="AD81" s="148"/>
      <c r="AE81" s="148"/>
      <c r="AF81" s="148"/>
      <c r="AG81" s="148"/>
      <c r="AH81" s="148"/>
      <c r="AI81" s="148"/>
      <c r="AJ81" s="148"/>
      <c r="AK81" s="148"/>
      <c r="AL81" s="148"/>
      <c r="AM81" s="148"/>
      <c r="AN81" s="148"/>
      <c r="AO81" s="148"/>
      <c r="AP81" s="148"/>
      <c r="AQ81" s="148"/>
      <c r="AR81" s="148"/>
      <c r="AS81" s="148"/>
      <c r="AT81" s="148"/>
      <c r="AU81" s="148"/>
      <c r="AV81" s="148"/>
      <c r="AW81" s="148"/>
      <c r="AX81" s="148"/>
      <c r="AY81" s="148"/>
      <c r="AZ81" s="148"/>
      <c r="BA81" s="148"/>
      <c r="BB81" s="148"/>
      <c r="BC81" s="148"/>
      <c r="BD81" s="148"/>
      <c r="BE81" s="148"/>
      <c r="BF81" s="148"/>
      <c r="BG81" s="148"/>
      <c r="BH81" s="148"/>
      <c r="BI81" s="148"/>
      <c r="BJ81" s="148"/>
      <c r="BK81" s="148"/>
      <c r="BL81" s="148"/>
      <c r="BM81" s="148"/>
      <c r="BN81" s="148"/>
      <c r="BO81" s="148"/>
      <c r="BP81" s="148"/>
      <c r="BQ81" s="148"/>
      <c r="BR81" s="148"/>
      <c r="BS81" s="148"/>
      <c r="BT81" s="148"/>
      <c r="BU81" s="148"/>
      <c r="BV81" s="148"/>
      <c r="BW81" s="148"/>
      <c r="BX81" s="148"/>
      <c r="BY81" s="148"/>
      <c r="BZ81" s="148"/>
      <c r="CA81" s="148"/>
      <c r="CB81" s="148"/>
      <c r="CC81" s="148"/>
      <c r="CD81" s="148"/>
      <c r="CE81" s="148"/>
      <c r="CF81" s="148"/>
      <c r="CG81" s="148"/>
      <c r="CH81" s="148"/>
      <c r="CI81" s="148"/>
      <c r="CJ81" s="148"/>
      <c r="CK81" s="148"/>
      <c r="CL81" s="148"/>
      <c r="CM81" s="148"/>
      <c r="CN81" s="148"/>
      <c r="CO81" s="148"/>
      <c r="CP81" s="148"/>
      <c r="CQ81" s="148"/>
      <c r="CR81" s="148"/>
      <c r="CS81" s="148"/>
      <c r="CT81" s="148"/>
      <c r="CU81" s="148"/>
      <c r="CV81" s="148"/>
      <c r="CW81" s="148"/>
      <c r="CX81" s="148"/>
      <c r="CY81" s="148"/>
      <c r="CZ81" s="124"/>
    </row>
    <row r="82" spans="1:104" s="122" customFormat="1" x14ac:dyDescent="0.25">
      <c r="A82" s="147"/>
      <c r="B82" s="148"/>
      <c r="C82" s="148"/>
      <c r="D82" s="148"/>
      <c r="E82" s="148"/>
      <c r="F82" s="148"/>
      <c r="G82" s="148"/>
      <c r="H82" s="148"/>
      <c r="I82" s="148"/>
      <c r="J82" s="148"/>
      <c r="K82" s="148"/>
      <c r="L82" s="148"/>
      <c r="M82" s="148"/>
      <c r="N82" s="148"/>
      <c r="O82" s="148"/>
      <c r="P82" s="148"/>
      <c r="Q82" s="148"/>
      <c r="R82" s="148"/>
      <c r="S82" s="148"/>
      <c r="T82" s="148"/>
      <c r="U82" s="148"/>
      <c r="V82" s="148"/>
      <c r="W82" s="148"/>
      <c r="X82" s="148"/>
      <c r="Y82" s="148"/>
      <c r="Z82" s="148"/>
      <c r="AA82" s="148"/>
      <c r="AB82" s="148"/>
      <c r="AC82" s="148"/>
      <c r="AD82" s="148"/>
      <c r="AE82" s="148"/>
      <c r="AF82" s="148"/>
      <c r="AG82" s="148"/>
      <c r="AH82" s="148"/>
      <c r="AI82" s="148"/>
      <c r="AJ82" s="148"/>
      <c r="AK82" s="148"/>
      <c r="AL82" s="148"/>
      <c r="AM82" s="148"/>
      <c r="AN82" s="148"/>
      <c r="AO82" s="148"/>
      <c r="AP82" s="148"/>
      <c r="AQ82" s="148"/>
      <c r="AR82" s="148"/>
      <c r="AS82" s="148"/>
      <c r="AT82" s="148"/>
      <c r="AU82" s="148"/>
      <c r="AV82" s="148"/>
      <c r="AW82" s="148"/>
      <c r="AX82" s="148"/>
      <c r="AY82" s="148"/>
      <c r="AZ82" s="148"/>
      <c r="BA82" s="148"/>
      <c r="BB82" s="148"/>
      <c r="BC82" s="148"/>
      <c r="BD82" s="148"/>
      <c r="BE82" s="148"/>
      <c r="BF82" s="148"/>
      <c r="BG82" s="148"/>
      <c r="BH82" s="148"/>
      <c r="BI82" s="148"/>
      <c r="BJ82" s="148"/>
      <c r="BK82" s="148"/>
      <c r="BL82" s="148"/>
      <c r="BM82" s="148"/>
      <c r="BN82" s="148"/>
      <c r="BO82" s="148"/>
      <c r="BP82" s="148"/>
      <c r="BQ82" s="148"/>
      <c r="BR82" s="148"/>
      <c r="BS82" s="148"/>
      <c r="BT82" s="148"/>
      <c r="BU82" s="148"/>
      <c r="BV82" s="148"/>
      <c r="BW82" s="148"/>
      <c r="BX82" s="148"/>
      <c r="BY82" s="148"/>
      <c r="BZ82" s="148"/>
      <c r="CA82" s="148"/>
      <c r="CB82" s="148"/>
      <c r="CC82" s="148"/>
      <c r="CD82" s="148"/>
      <c r="CE82" s="148"/>
      <c r="CF82" s="148"/>
      <c r="CG82" s="148"/>
      <c r="CH82" s="148"/>
      <c r="CI82" s="148"/>
      <c r="CJ82" s="148"/>
      <c r="CK82" s="148"/>
      <c r="CL82" s="148"/>
      <c r="CM82" s="148"/>
      <c r="CN82" s="148"/>
      <c r="CO82" s="148"/>
      <c r="CP82" s="148"/>
      <c r="CQ82" s="148"/>
      <c r="CR82" s="148"/>
      <c r="CS82" s="148"/>
      <c r="CT82" s="148"/>
      <c r="CU82" s="148"/>
      <c r="CV82" s="148"/>
      <c r="CW82" s="148"/>
      <c r="CX82" s="148"/>
      <c r="CY82" s="148"/>
      <c r="CZ82" s="124"/>
    </row>
    <row r="83" spans="1:104" s="122" customFormat="1" x14ac:dyDescent="0.25">
      <c r="A83" s="147"/>
      <c r="B83" s="148"/>
      <c r="C83" s="148"/>
      <c r="D83" s="148"/>
      <c r="E83" s="148"/>
      <c r="F83" s="148"/>
      <c r="G83" s="148"/>
      <c r="H83" s="148"/>
      <c r="I83" s="148"/>
      <c r="J83" s="148"/>
      <c r="K83" s="148"/>
      <c r="L83" s="148"/>
      <c r="M83" s="148"/>
      <c r="N83" s="148"/>
      <c r="O83" s="148"/>
      <c r="P83" s="148"/>
      <c r="Q83" s="148"/>
      <c r="R83" s="148"/>
      <c r="S83" s="148"/>
      <c r="T83" s="148"/>
      <c r="U83" s="148"/>
      <c r="V83" s="148"/>
      <c r="W83" s="148"/>
      <c r="X83" s="148"/>
      <c r="Y83" s="148"/>
      <c r="Z83" s="148"/>
      <c r="AA83" s="148"/>
      <c r="AB83" s="148"/>
      <c r="AC83" s="148"/>
      <c r="AD83" s="148"/>
      <c r="AE83" s="148"/>
      <c r="AF83" s="148"/>
      <c r="AG83" s="148"/>
      <c r="AH83" s="148"/>
      <c r="AI83" s="148"/>
      <c r="AJ83" s="148"/>
      <c r="AK83" s="148"/>
      <c r="AL83" s="148"/>
      <c r="AM83" s="148"/>
      <c r="AN83" s="148"/>
      <c r="AO83" s="148"/>
      <c r="AP83" s="148"/>
      <c r="AQ83" s="148"/>
      <c r="AR83" s="148"/>
      <c r="AS83" s="148"/>
      <c r="AT83" s="148"/>
      <c r="AU83" s="148"/>
      <c r="AV83" s="148"/>
      <c r="AW83" s="148"/>
      <c r="AX83" s="148"/>
      <c r="AY83" s="148"/>
      <c r="AZ83" s="148"/>
      <c r="BA83" s="148"/>
      <c r="BB83" s="148"/>
      <c r="BC83" s="148"/>
      <c r="BD83" s="148"/>
      <c r="BE83" s="148"/>
      <c r="BF83" s="148"/>
      <c r="BG83" s="148"/>
      <c r="BH83" s="148"/>
      <c r="BI83" s="148"/>
      <c r="BJ83" s="148"/>
      <c r="BK83" s="148"/>
      <c r="BL83" s="148"/>
      <c r="BM83" s="148"/>
      <c r="BN83" s="148"/>
      <c r="BO83" s="148"/>
      <c r="BP83" s="148"/>
      <c r="BQ83" s="148"/>
      <c r="BR83" s="148"/>
      <c r="BS83" s="148"/>
      <c r="BT83" s="148"/>
      <c r="BU83" s="148"/>
      <c r="BV83" s="148"/>
      <c r="BW83" s="148"/>
      <c r="BX83" s="148"/>
      <c r="BY83" s="148"/>
      <c r="BZ83" s="148"/>
      <c r="CA83" s="148"/>
      <c r="CB83" s="148"/>
      <c r="CC83" s="148"/>
      <c r="CD83" s="148"/>
      <c r="CE83" s="148"/>
      <c r="CF83" s="148"/>
      <c r="CG83" s="148"/>
      <c r="CH83" s="148"/>
      <c r="CI83" s="148"/>
      <c r="CJ83" s="148"/>
      <c r="CK83" s="148"/>
      <c r="CL83" s="148"/>
      <c r="CM83" s="148"/>
      <c r="CN83" s="148"/>
      <c r="CO83" s="148"/>
      <c r="CP83" s="148"/>
      <c r="CQ83" s="148"/>
      <c r="CR83" s="148"/>
      <c r="CS83" s="148"/>
      <c r="CT83" s="148"/>
      <c r="CU83" s="148"/>
      <c r="CV83" s="148"/>
      <c r="CW83" s="148"/>
      <c r="CX83" s="148"/>
      <c r="CY83" s="148"/>
      <c r="CZ83" s="124"/>
    </row>
    <row r="84" spans="1:104" s="122" customFormat="1" x14ac:dyDescent="0.25">
      <c r="A84" s="147"/>
      <c r="B84" s="148"/>
      <c r="C84" s="148"/>
      <c r="D84" s="148"/>
      <c r="E84" s="148"/>
      <c r="F84" s="148"/>
      <c r="G84" s="148"/>
      <c r="H84" s="148"/>
      <c r="I84" s="148"/>
      <c r="J84" s="148"/>
      <c r="K84" s="148"/>
      <c r="L84" s="148"/>
      <c r="M84" s="148"/>
      <c r="N84" s="148"/>
      <c r="O84" s="148"/>
      <c r="P84" s="148"/>
      <c r="Q84" s="148"/>
      <c r="R84" s="148"/>
      <c r="S84" s="148"/>
      <c r="T84" s="148"/>
      <c r="U84" s="148"/>
      <c r="V84" s="148"/>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48"/>
      <c r="AX84" s="148"/>
      <c r="AY84" s="148"/>
      <c r="AZ84" s="148"/>
      <c r="BA84" s="148"/>
      <c r="BB84" s="148"/>
      <c r="BC84" s="148"/>
      <c r="BD84" s="148"/>
      <c r="BE84" s="148"/>
      <c r="BF84" s="148"/>
      <c r="BG84" s="148"/>
      <c r="BH84" s="148"/>
      <c r="BI84" s="148"/>
      <c r="BJ84" s="148"/>
      <c r="BK84" s="148"/>
      <c r="BL84" s="148"/>
      <c r="BM84" s="148"/>
      <c r="BN84" s="148"/>
      <c r="BO84" s="148"/>
      <c r="BP84" s="148"/>
      <c r="BQ84" s="148"/>
      <c r="BR84" s="148"/>
      <c r="BS84" s="148"/>
      <c r="BT84" s="148"/>
      <c r="BU84" s="148"/>
      <c r="BV84" s="148"/>
      <c r="BW84" s="148"/>
      <c r="BX84" s="148"/>
      <c r="BY84" s="148"/>
      <c r="BZ84" s="148"/>
      <c r="CA84" s="148"/>
      <c r="CB84" s="148"/>
      <c r="CC84" s="148"/>
      <c r="CD84" s="148"/>
      <c r="CE84" s="148"/>
      <c r="CF84" s="148"/>
      <c r="CG84" s="148"/>
      <c r="CH84" s="148"/>
      <c r="CI84" s="148"/>
      <c r="CJ84" s="148"/>
      <c r="CK84" s="148"/>
      <c r="CL84" s="148"/>
      <c r="CM84" s="148"/>
      <c r="CN84" s="148"/>
      <c r="CO84" s="148"/>
      <c r="CP84" s="148"/>
      <c r="CQ84" s="148"/>
      <c r="CR84" s="148"/>
      <c r="CS84" s="148"/>
      <c r="CT84" s="148"/>
      <c r="CU84" s="148"/>
      <c r="CV84" s="148"/>
      <c r="CW84" s="148"/>
      <c r="CX84" s="148"/>
      <c r="CY84" s="148"/>
      <c r="CZ84" s="124"/>
    </row>
    <row r="85" spans="1:104" s="122" customFormat="1" x14ac:dyDescent="0.25">
      <c r="A85" s="147"/>
      <c r="B85" s="148"/>
      <c r="C85" s="148"/>
      <c r="D85" s="148"/>
      <c r="E85" s="148"/>
      <c r="F85" s="148"/>
      <c r="G85" s="148"/>
      <c r="H85" s="148"/>
      <c r="I85" s="148"/>
      <c r="J85" s="148"/>
      <c r="K85" s="148"/>
      <c r="L85" s="148"/>
      <c r="M85" s="148"/>
      <c r="N85" s="148"/>
      <c r="O85" s="148"/>
      <c r="P85" s="148"/>
      <c r="Q85" s="148"/>
      <c r="R85" s="148"/>
      <c r="S85" s="148"/>
      <c r="T85" s="148"/>
      <c r="U85" s="148"/>
      <c r="V85" s="148"/>
      <c r="W85" s="148"/>
      <c r="X85" s="148"/>
      <c r="Y85" s="148"/>
      <c r="Z85" s="148"/>
      <c r="AA85" s="148"/>
      <c r="AB85" s="148"/>
      <c r="AC85" s="148"/>
      <c r="AD85" s="148"/>
      <c r="AE85" s="148"/>
      <c r="AF85" s="148"/>
      <c r="AG85" s="148"/>
      <c r="AH85" s="148"/>
      <c r="AI85" s="148"/>
      <c r="AJ85" s="148"/>
      <c r="AK85" s="148"/>
      <c r="AL85" s="148"/>
      <c r="AM85" s="148"/>
      <c r="AN85" s="148"/>
      <c r="AO85" s="148"/>
      <c r="AP85" s="148"/>
      <c r="AQ85" s="148"/>
      <c r="AR85" s="148"/>
      <c r="AS85" s="148"/>
      <c r="AT85" s="148"/>
      <c r="AU85" s="148"/>
      <c r="AV85" s="148"/>
      <c r="AW85" s="148"/>
      <c r="AX85" s="148"/>
      <c r="AY85" s="148"/>
      <c r="AZ85" s="148"/>
      <c r="BA85" s="148"/>
      <c r="BB85" s="148"/>
      <c r="BC85" s="148"/>
      <c r="BD85" s="148"/>
      <c r="BE85" s="148"/>
      <c r="BF85" s="148"/>
      <c r="BG85" s="148"/>
      <c r="BH85" s="148"/>
      <c r="BI85" s="148"/>
      <c r="BJ85" s="148"/>
      <c r="BK85" s="148"/>
      <c r="BL85" s="148"/>
      <c r="BM85" s="148"/>
      <c r="BN85" s="148"/>
      <c r="BO85" s="148"/>
      <c r="BP85" s="148"/>
      <c r="BQ85" s="148"/>
      <c r="BR85" s="148"/>
      <c r="BS85" s="148"/>
      <c r="BT85" s="148"/>
      <c r="BU85" s="148"/>
      <c r="BV85" s="148"/>
      <c r="BW85" s="148"/>
      <c r="BX85" s="148"/>
      <c r="BY85" s="148"/>
      <c r="BZ85" s="148"/>
      <c r="CA85" s="148"/>
      <c r="CB85" s="148"/>
      <c r="CC85" s="148"/>
      <c r="CD85" s="148"/>
      <c r="CE85" s="148"/>
      <c r="CF85" s="148"/>
      <c r="CG85" s="148"/>
      <c r="CH85" s="148"/>
      <c r="CI85" s="148"/>
      <c r="CJ85" s="148"/>
      <c r="CK85" s="148"/>
      <c r="CL85" s="148"/>
      <c r="CM85" s="148"/>
      <c r="CN85" s="148"/>
      <c r="CO85" s="148"/>
      <c r="CP85" s="148"/>
      <c r="CQ85" s="148"/>
      <c r="CR85" s="148"/>
      <c r="CS85" s="148"/>
      <c r="CT85" s="148"/>
      <c r="CU85" s="148"/>
      <c r="CV85" s="148"/>
      <c r="CW85" s="148"/>
      <c r="CX85" s="148"/>
      <c r="CY85" s="148"/>
      <c r="CZ85" s="124"/>
    </row>
    <row r="86" spans="1:104" s="122" customFormat="1" x14ac:dyDescent="0.25">
      <c r="A86" s="147"/>
      <c r="B86" s="148"/>
      <c r="C86" s="148"/>
      <c r="D86" s="148"/>
      <c r="E86" s="148"/>
      <c r="F86" s="148"/>
      <c r="G86" s="148"/>
      <c r="H86" s="148"/>
      <c r="I86" s="148"/>
      <c r="J86" s="148"/>
      <c r="K86" s="148"/>
      <c r="L86" s="148"/>
      <c r="M86" s="148"/>
      <c r="N86" s="148"/>
      <c r="O86" s="148"/>
      <c r="P86" s="148"/>
      <c r="Q86" s="148"/>
      <c r="R86" s="148"/>
      <c r="S86" s="148"/>
      <c r="T86" s="148"/>
      <c r="U86" s="148"/>
      <c r="V86" s="148"/>
      <c r="W86" s="148"/>
      <c r="X86" s="148"/>
      <c r="Y86" s="148"/>
      <c r="Z86" s="148"/>
      <c r="AA86" s="148"/>
      <c r="AB86" s="148"/>
      <c r="AC86" s="148"/>
      <c r="AD86" s="148"/>
      <c r="AE86" s="148"/>
      <c r="AF86" s="148"/>
      <c r="AG86" s="148"/>
      <c r="AH86" s="148"/>
      <c r="AI86" s="148"/>
      <c r="AJ86" s="148"/>
      <c r="AK86" s="148"/>
      <c r="AL86" s="148"/>
      <c r="AM86" s="148"/>
      <c r="AN86" s="148"/>
      <c r="AO86" s="148"/>
      <c r="AP86" s="148"/>
      <c r="AQ86" s="148"/>
      <c r="AR86" s="148"/>
      <c r="AS86" s="148"/>
      <c r="AT86" s="148"/>
      <c r="AU86" s="148"/>
      <c r="AV86" s="148"/>
      <c r="AW86" s="148"/>
      <c r="AX86" s="148"/>
      <c r="AY86" s="148"/>
      <c r="AZ86" s="148"/>
      <c r="BA86" s="148"/>
      <c r="BB86" s="148"/>
      <c r="BC86" s="148"/>
      <c r="BD86" s="148"/>
      <c r="BE86" s="148"/>
      <c r="BF86" s="148"/>
      <c r="BG86" s="148"/>
      <c r="BH86" s="148"/>
      <c r="BI86" s="148"/>
      <c r="BJ86" s="148"/>
      <c r="BK86" s="148"/>
      <c r="BL86" s="148"/>
      <c r="BM86" s="148"/>
      <c r="BN86" s="148"/>
      <c r="BO86" s="148"/>
      <c r="BP86" s="148"/>
      <c r="BQ86" s="148"/>
      <c r="BR86" s="148"/>
      <c r="BS86" s="148"/>
      <c r="BT86" s="148"/>
      <c r="BU86" s="148"/>
      <c r="BV86" s="148"/>
      <c r="BW86" s="148"/>
      <c r="BX86" s="148"/>
      <c r="BY86" s="148"/>
      <c r="BZ86" s="148"/>
      <c r="CA86" s="148"/>
      <c r="CB86" s="148"/>
      <c r="CC86" s="148"/>
      <c r="CD86" s="148"/>
      <c r="CE86" s="148"/>
      <c r="CF86" s="148"/>
      <c r="CG86" s="148"/>
      <c r="CH86" s="148"/>
      <c r="CI86" s="148"/>
      <c r="CJ86" s="148"/>
      <c r="CK86" s="148"/>
      <c r="CL86" s="148"/>
      <c r="CM86" s="148"/>
      <c r="CN86" s="148"/>
      <c r="CO86" s="148"/>
      <c r="CP86" s="148"/>
      <c r="CQ86" s="148"/>
      <c r="CR86" s="148"/>
      <c r="CS86" s="148"/>
      <c r="CT86" s="148"/>
      <c r="CU86" s="148"/>
      <c r="CV86" s="148"/>
      <c r="CW86" s="148"/>
      <c r="CX86" s="148"/>
      <c r="CY86" s="148"/>
      <c r="CZ86" s="124"/>
    </row>
    <row r="87" spans="1:104" s="122" customFormat="1" x14ac:dyDescent="0.25">
      <c r="A87" s="147"/>
      <c r="B87" s="148"/>
      <c r="C87" s="148"/>
      <c r="D87" s="148"/>
      <c r="E87" s="148"/>
      <c r="F87" s="148"/>
      <c r="G87" s="148"/>
      <c r="H87" s="148"/>
      <c r="I87" s="148"/>
      <c r="J87" s="148"/>
      <c r="K87" s="148"/>
      <c r="L87" s="148"/>
      <c r="M87" s="148"/>
      <c r="N87" s="148"/>
      <c r="O87" s="148"/>
      <c r="P87" s="148"/>
      <c r="Q87" s="148"/>
      <c r="R87" s="148"/>
      <c r="S87" s="148"/>
      <c r="T87" s="148"/>
      <c r="U87" s="148"/>
      <c r="V87" s="148"/>
      <c r="W87" s="148"/>
      <c r="X87" s="148"/>
      <c r="Y87" s="148"/>
      <c r="Z87" s="148"/>
      <c r="AA87" s="148"/>
      <c r="AB87" s="148"/>
      <c r="AC87" s="148"/>
      <c r="AD87" s="148"/>
      <c r="AE87" s="148"/>
      <c r="AF87" s="148"/>
      <c r="AG87" s="148"/>
      <c r="AH87" s="148"/>
      <c r="AI87" s="148"/>
      <c r="AJ87" s="148"/>
      <c r="AK87" s="148"/>
      <c r="AL87" s="148"/>
      <c r="AM87" s="148"/>
      <c r="AN87" s="148"/>
      <c r="AO87" s="148"/>
      <c r="AP87" s="148"/>
      <c r="AQ87" s="148"/>
      <c r="AR87" s="148"/>
      <c r="AS87" s="148"/>
      <c r="AT87" s="148"/>
      <c r="AU87" s="148"/>
      <c r="AV87" s="148"/>
      <c r="AW87" s="148"/>
      <c r="AX87" s="148"/>
      <c r="AY87" s="148"/>
      <c r="AZ87" s="148"/>
      <c r="BA87" s="148"/>
      <c r="BB87" s="148"/>
      <c r="BC87" s="148"/>
      <c r="BD87" s="148"/>
      <c r="BE87" s="148"/>
      <c r="BF87" s="148"/>
      <c r="BG87" s="148"/>
      <c r="BH87" s="148"/>
      <c r="BI87" s="148"/>
      <c r="BJ87" s="148"/>
      <c r="BK87" s="148"/>
      <c r="BL87" s="148"/>
      <c r="BM87" s="148"/>
      <c r="BN87" s="148"/>
      <c r="BO87" s="148"/>
      <c r="BP87" s="148"/>
      <c r="BQ87" s="148"/>
      <c r="BR87" s="148"/>
      <c r="BS87" s="148"/>
      <c r="BT87" s="148"/>
      <c r="BU87" s="148"/>
      <c r="BV87" s="148"/>
      <c r="BW87" s="148"/>
      <c r="BX87" s="148"/>
      <c r="BY87" s="148"/>
      <c r="BZ87" s="148"/>
      <c r="CA87" s="148"/>
      <c r="CB87" s="148"/>
      <c r="CC87" s="148"/>
      <c r="CD87" s="148"/>
      <c r="CE87" s="148"/>
      <c r="CF87" s="148"/>
      <c r="CG87" s="148"/>
      <c r="CH87" s="148"/>
      <c r="CI87" s="148"/>
      <c r="CJ87" s="148"/>
      <c r="CK87" s="148"/>
      <c r="CL87" s="148"/>
      <c r="CM87" s="148"/>
      <c r="CN87" s="148"/>
      <c r="CO87" s="148"/>
      <c r="CP87" s="148"/>
      <c r="CQ87" s="148"/>
      <c r="CR87" s="148"/>
      <c r="CS87" s="148"/>
      <c r="CT87" s="148"/>
      <c r="CU87" s="148"/>
      <c r="CV87" s="148"/>
      <c r="CW87" s="148"/>
      <c r="CX87" s="148"/>
      <c r="CY87" s="148"/>
      <c r="CZ87" s="124"/>
    </row>
    <row r="88" spans="1:104" s="122" customFormat="1" x14ac:dyDescent="0.25">
      <c r="A88" s="147"/>
      <c r="B88" s="148"/>
      <c r="C88" s="148"/>
      <c r="D88" s="148"/>
      <c r="E88" s="148"/>
      <c r="F88" s="148"/>
      <c r="G88" s="148"/>
      <c r="H88" s="148"/>
      <c r="I88" s="148"/>
      <c r="J88" s="148"/>
      <c r="K88" s="148"/>
      <c r="L88" s="148"/>
      <c r="M88" s="148"/>
      <c r="N88" s="148"/>
      <c r="O88" s="148"/>
      <c r="P88" s="148"/>
      <c r="Q88" s="148"/>
      <c r="R88" s="148"/>
      <c r="S88" s="148"/>
      <c r="T88" s="148"/>
      <c r="U88" s="148"/>
      <c r="V88" s="148"/>
      <c r="W88" s="148"/>
      <c r="X88" s="148"/>
      <c r="Y88" s="148"/>
      <c r="Z88" s="148"/>
      <c r="AA88" s="148"/>
      <c r="AB88" s="148"/>
      <c r="AC88" s="148"/>
      <c r="AD88" s="148"/>
      <c r="AE88" s="148"/>
      <c r="AF88" s="148"/>
      <c r="AG88" s="148"/>
      <c r="AH88" s="148"/>
      <c r="AI88" s="148"/>
      <c r="AJ88" s="148"/>
      <c r="AK88" s="148"/>
      <c r="AL88" s="148"/>
      <c r="AM88" s="148"/>
      <c r="AN88" s="148"/>
      <c r="AO88" s="148"/>
      <c r="AP88" s="148"/>
      <c r="AQ88" s="148"/>
      <c r="AR88" s="148"/>
      <c r="AS88" s="148"/>
      <c r="AT88" s="148"/>
      <c r="AU88" s="148"/>
      <c r="AV88" s="148"/>
      <c r="AW88" s="148"/>
      <c r="AX88" s="148"/>
      <c r="AY88" s="148"/>
      <c r="AZ88" s="148"/>
      <c r="BA88" s="148"/>
      <c r="BB88" s="148"/>
      <c r="BC88" s="148"/>
      <c r="BD88" s="148"/>
      <c r="BE88" s="148"/>
      <c r="BF88" s="148"/>
      <c r="BG88" s="148"/>
      <c r="BH88" s="148"/>
      <c r="BI88" s="148"/>
      <c r="BJ88" s="148"/>
      <c r="BK88" s="148"/>
      <c r="BL88" s="148"/>
      <c r="BM88" s="148"/>
      <c r="BN88" s="148"/>
      <c r="BO88" s="148"/>
      <c r="BP88" s="148"/>
      <c r="BQ88" s="148"/>
      <c r="BR88" s="148"/>
      <c r="BS88" s="148"/>
      <c r="BT88" s="148"/>
      <c r="BU88" s="148"/>
      <c r="BV88" s="148"/>
      <c r="BW88" s="148"/>
      <c r="BX88" s="148"/>
      <c r="BY88" s="148"/>
      <c r="BZ88" s="148"/>
      <c r="CA88" s="148"/>
      <c r="CB88" s="148"/>
      <c r="CC88" s="148"/>
      <c r="CD88" s="148"/>
      <c r="CE88" s="148"/>
      <c r="CF88" s="148"/>
      <c r="CG88" s="148"/>
      <c r="CH88" s="148"/>
      <c r="CI88" s="148"/>
      <c r="CJ88" s="148"/>
      <c r="CK88" s="148"/>
      <c r="CL88" s="148"/>
      <c r="CM88" s="148"/>
      <c r="CN88" s="148"/>
      <c r="CO88" s="148"/>
      <c r="CP88" s="148"/>
      <c r="CQ88" s="148"/>
      <c r="CR88" s="148"/>
      <c r="CS88" s="148"/>
      <c r="CT88" s="148"/>
      <c r="CU88" s="148"/>
      <c r="CV88" s="148"/>
      <c r="CW88" s="148"/>
      <c r="CX88" s="148"/>
      <c r="CY88" s="148"/>
      <c r="CZ88" s="124"/>
    </row>
    <row r="89" spans="1:104" s="122" customFormat="1" x14ac:dyDescent="0.25">
      <c r="A89" s="147"/>
      <c r="B89" s="148"/>
      <c r="C89" s="148"/>
      <c r="D89" s="148"/>
      <c r="E89" s="148"/>
      <c r="F89" s="148"/>
      <c r="G89" s="148"/>
      <c r="H89" s="148"/>
      <c r="I89" s="148"/>
      <c r="J89" s="148"/>
      <c r="K89" s="148"/>
      <c r="L89" s="148"/>
      <c r="M89" s="148"/>
      <c r="N89" s="148"/>
      <c r="O89" s="148"/>
      <c r="P89" s="148"/>
      <c r="Q89" s="148"/>
      <c r="R89" s="148"/>
      <c r="S89" s="148"/>
      <c r="T89" s="148"/>
      <c r="U89" s="148"/>
      <c r="V89" s="148"/>
      <c r="W89" s="148"/>
      <c r="X89" s="148"/>
      <c r="Y89" s="148"/>
      <c r="Z89" s="148"/>
      <c r="AA89" s="148"/>
      <c r="AB89" s="148"/>
      <c r="AC89" s="148"/>
      <c r="AD89" s="148"/>
      <c r="AE89" s="148"/>
      <c r="AF89" s="148"/>
      <c r="AG89" s="148"/>
      <c r="AH89" s="148"/>
      <c r="AI89" s="148"/>
      <c r="AJ89" s="148"/>
      <c r="AK89" s="148"/>
      <c r="AL89" s="148"/>
      <c r="AM89" s="148"/>
      <c r="AN89" s="148"/>
      <c r="AO89" s="148"/>
      <c r="AP89" s="148"/>
      <c r="AQ89" s="148"/>
      <c r="AR89" s="148"/>
      <c r="AS89" s="148"/>
      <c r="AT89" s="148"/>
      <c r="AU89" s="148"/>
      <c r="AV89" s="148"/>
      <c r="AW89" s="148"/>
      <c r="AX89" s="148"/>
      <c r="AY89" s="148"/>
      <c r="AZ89" s="148"/>
      <c r="BA89" s="148"/>
      <c r="BB89" s="148"/>
      <c r="BC89" s="148"/>
      <c r="BD89" s="148"/>
      <c r="BE89" s="148"/>
      <c r="BF89" s="148"/>
      <c r="BG89" s="148"/>
      <c r="BH89" s="148"/>
      <c r="BI89" s="148"/>
      <c r="BJ89" s="148"/>
      <c r="BK89" s="148"/>
      <c r="BL89" s="148"/>
      <c r="BM89" s="148"/>
      <c r="BN89" s="148"/>
      <c r="BO89" s="148"/>
      <c r="BP89" s="148"/>
      <c r="BQ89" s="148"/>
      <c r="BR89" s="148"/>
      <c r="BS89" s="148"/>
      <c r="BT89" s="148"/>
      <c r="BU89" s="148"/>
      <c r="BV89" s="148"/>
      <c r="BW89" s="148"/>
      <c r="BX89" s="148"/>
      <c r="BY89" s="148"/>
      <c r="BZ89" s="148"/>
      <c r="CA89" s="148"/>
      <c r="CB89" s="148"/>
      <c r="CC89" s="148"/>
      <c r="CD89" s="148"/>
      <c r="CE89" s="148"/>
      <c r="CF89" s="148"/>
      <c r="CG89" s="148"/>
      <c r="CH89" s="148"/>
      <c r="CI89" s="148"/>
      <c r="CJ89" s="148"/>
      <c r="CK89" s="148"/>
      <c r="CL89" s="148"/>
      <c r="CM89" s="148"/>
      <c r="CN89" s="148"/>
      <c r="CO89" s="148"/>
      <c r="CP89" s="148"/>
      <c r="CQ89" s="148"/>
      <c r="CR89" s="148"/>
      <c r="CS89" s="148"/>
      <c r="CT89" s="148"/>
      <c r="CU89" s="148"/>
      <c r="CV89" s="148"/>
      <c r="CW89" s="148"/>
      <c r="CX89" s="148"/>
      <c r="CY89" s="148"/>
      <c r="CZ89" s="124"/>
    </row>
    <row r="90" spans="1:104" s="122" customFormat="1" x14ac:dyDescent="0.25">
      <c r="A90" s="147"/>
      <c r="B90" s="148"/>
      <c r="C90" s="148"/>
      <c r="D90" s="148"/>
      <c r="E90" s="148"/>
      <c r="F90" s="148"/>
      <c r="G90" s="148"/>
      <c r="H90" s="148"/>
      <c r="I90" s="148"/>
      <c r="J90" s="148"/>
      <c r="K90" s="148"/>
      <c r="L90" s="148"/>
      <c r="M90" s="148"/>
      <c r="N90" s="148"/>
      <c r="O90" s="148"/>
      <c r="P90" s="148"/>
      <c r="Q90" s="148"/>
      <c r="R90" s="148"/>
      <c r="S90" s="148"/>
      <c r="T90" s="148"/>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24"/>
    </row>
    <row r="91" spans="1:104" s="122" customFormat="1" x14ac:dyDescent="0.25">
      <c r="A91" s="147"/>
      <c r="B91" s="148"/>
      <c r="C91" s="148"/>
      <c r="D91" s="148"/>
      <c r="E91" s="148"/>
      <c r="F91" s="148"/>
      <c r="G91" s="148"/>
      <c r="H91" s="148"/>
      <c r="I91" s="148"/>
      <c r="J91" s="148"/>
      <c r="K91" s="148"/>
      <c r="L91" s="148"/>
      <c r="M91" s="148"/>
      <c r="N91" s="148"/>
      <c r="O91" s="148"/>
      <c r="P91" s="148"/>
      <c r="Q91" s="148"/>
      <c r="R91" s="148"/>
      <c r="S91" s="148"/>
      <c r="T91" s="148"/>
      <c r="U91" s="148"/>
      <c r="V91" s="148"/>
      <c r="W91" s="148"/>
      <c r="X91" s="148"/>
      <c r="Y91" s="148"/>
      <c r="Z91" s="148"/>
      <c r="AA91" s="148"/>
      <c r="AB91" s="148"/>
      <c r="AC91" s="148"/>
      <c r="AD91" s="148"/>
      <c r="AE91" s="148"/>
      <c r="AF91" s="148"/>
      <c r="AG91" s="148"/>
      <c r="AH91" s="148"/>
      <c r="AI91" s="148"/>
      <c r="AJ91" s="148"/>
      <c r="AK91" s="148"/>
      <c r="AL91" s="148"/>
      <c r="AM91" s="148"/>
      <c r="AN91" s="148"/>
      <c r="AO91" s="148"/>
      <c r="AP91" s="148"/>
      <c r="AQ91" s="148"/>
      <c r="AR91" s="148"/>
      <c r="AS91" s="148"/>
      <c r="AT91" s="148"/>
      <c r="AU91" s="148"/>
      <c r="AV91" s="148"/>
      <c r="AW91" s="148"/>
      <c r="AX91" s="148"/>
      <c r="AY91" s="148"/>
      <c r="AZ91" s="148"/>
      <c r="BA91" s="148"/>
      <c r="BB91" s="148"/>
      <c r="BC91" s="148"/>
      <c r="BD91" s="148"/>
      <c r="BE91" s="148"/>
      <c r="BF91" s="148"/>
      <c r="BG91" s="148"/>
      <c r="BH91" s="148"/>
      <c r="BI91" s="148"/>
      <c r="BJ91" s="148"/>
      <c r="BK91" s="148"/>
      <c r="BL91" s="148"/>
      <c r="BM91" s="148"/>
      <c r="BN91" s="148"/>
      <c r="BO91" s="148"/>
      <c r="BP91" s="148"/>
      <c r="BQ91" s="148"/>
      <c r="BR91" s="148"/>
      <c r="BS91" s="148"/>
      <c r="BT91" s="148"/>
      <c r="BU91" s="148"/>
      <c r="BV91" s="148"/>
      <c r="BW91" s="148"/>
      <c r="BX91" s="148"/>
      <c r="BY91" s="148"/>
      <c r="BZ91" s="148"/>
      <c r="CA91" s="148"/>
      <c r="CB91" s="148"/>
      <c r="CC91" s="148"/>
      <c r="CD91" s="148"/>
      <c r="CE91" s="148"/>
      <c r="CF91" s="148"/>
      <c r="CG91" s="148"/>
      <c r="CH91" s="148"/>
      <c r="CI91" s="148"/>
      <c r="CJ91" s="148"/>
      <c r="CK91" s="148"/>
      <c r="CL91" s="148"/>
      <c r="CM91" s="148"/>
      <c r="CN91" s="148"/>
      <c r="CO91" s="148"/>
      <c r="CP91" s="148"/>
      <c r="CQ91" s="148"/>
      <c r="CR91" s="148"/>
      <c r="CS91" s="148"/>
      <c r="CT91" s="148"/>
      <c r="CU91" s="148"/>
      <c r="CV91" s="148"/>
      <c r="CW91" s="148"/>
      <c r="CX91" s="148"/>
      <c r="CY91" s="148"/>
      <c r="CZ91" s="124"/>
    </row>
    <row r="92" spans="1:104" s="122" customFormat="1" x14ac:dyDescent="0.25">
      <c r="A92" s="147"/>
      <c r="B92" s="148"/>
      <c r="C92" s="148"/>
      <c r="D92" s="148"/>
      <c r="E92" s="148"/>
      <c r="F92" s="148"/>
      <c r="G92" s="148"/>
      <c r="H92" s="148"/>
      <c r="I92" s="148"/>
      <c r="J92" s="148"/>
      <c r="K92" s="148"/>
      <c r="L92" s="148"/>
      <c r="M92" s="148"/>
      <c r="N92" s="148"/>
      <c r="O92" s="148"/>
      <c r="P92" s="148"/>
      <c r="Q92" s="148"/>
      <c r="R92" s="148"/>
      <c r="S92" s="148"/>
      <c r="T92" s="148"/>
      <c r="U92" s="148"/>
      <c r="V92" s="148"/>
      <c r="W92" s="148"/>
      <c r="X92" s="148"/>
      <c r="Y92" s="148"/>
      <c r="Z92" s="148"/>
      <c r="AA92" s="148"/>
      <c r="AB92" s="148"/>
      <c r="AC92" s="148"/>
      <c r="AD92" s="148"/>
      <c r="AE92" s="148"/>
      <c r="AF92" s="148"/>
      <c r="AG92" s="148"/>
      <c r="AH92" s="148"/>
      <c r="AI92" s="148"/>
      <c r="AJ92" s="148"/>
      <c r="AK92" s="148"/>
      <c r="AL92" s="148"/>
      <c r="AM92" s="148"/>
      <c r="AN92" s="148"/>
      <c r="AO92" s="148"/>
      <c r="AP92" s="148"/>
      <c r="AQ92" s="148"/>
      <c r="AR92" s="148"/>
      <c r="AS92" s="148"/>
      <c r="AT92" s="148"/>
      <c r="AU92" s="148"/>
      <c r="AV92" s="148"/>
      <c r="AW92" s="148"/>
      <c r="AX92" s="148"/>
      <c r="AY92" s="148"/>
      <c r="AZ92" s="148"/>
      <c r="BA92" s="148"/>
      <c r="BB92" s="148"/>
      <c r="BC92" s="148"/>
      <c r="BD92" s="148"/>
      <c r="BE92" s="148"/>
      <c r="BF92" s="148"/>
      <c r="BG92" s="148"/>
      <c r="BH92" s="148"/>
      <c r="BI92" s="148"/>
      <c r="BJ92" s="148"/>
      <c r="BK92" s="148"/>
      <c r="BL92" s="148"/>
      <c r="BM92" s="148"/>
      <c r="BN92" s="148"/>
      <c r="BO92" s="148"/>
      <c r="BP92" s="148"/>
      <c r="BQ92" s="148"/>
      <c r="BR92" s="148"/>
      <c r="BS92" s="148"/>
      <c r="BT92" s="148"/>
      <c r="BU92" s="148"/>
      <c r="BV92" s="148"/>
      <c r="BW92" s="148"/>
      <c r="BX92" s="148"/>
      <c r="BY92" s="148"/>
      <c r="BZ92" s="148"/>
      <c r="CA92" s="148"/>
      <c r="CB92" s="148"/>
      <c r="CC92" s="148"/>
      <c r="CD92" s="148"/>
      <c r="CE92" s="148"/>
      <c r="CF92" s="148"/>
      <c r="CG92" s="148"/>
      <c r="CH92" s="148"/>
      <c r="CI92" s="148"/>
      <c r="CJ92" s="148"/>
      <c r="CK92" s="148"/>
      <c r="CL92" s="148"/>
      <c r="CM92" s="148"/>
      <c r="CN92" s="148"/>
      <c r="CO92" s="148"/>
      <c r="CP92" s="148"/>
      <c r="CQ92" s="148"/>
      <c r="CR92" s="148"/>
      <c r="CS92" s="148"/>
      <c r="CT92" s="148"/>
      <c r="CU92" s="148"/>
      <c r="CV92" s="148"/>
      <c r="CW92" s="148"/>
      <c r="CX92" s="148"/>
      <c r="CY92" s="148"/>
      <c r="CZ92" s="124"/>
    </row>
    <row r="93" spans="1:104" s="122" customFormat="1" x14ac:dyDescent="0.25">
      <c r="A93" s="147"/>
      <c r="B93" s="148"/>
      <c r="C93" s="148"/>
      <c r="D93" s="148"/>
      <c r="E93" s="148"/>
      <c r="F93" s="148"/>
      <c r="G93" s="148"/>
      <c r="H93" s="148"/>
      <c r="I93" s="148"/>
      <c r="J93" s="148"/>
      <c r="K93" s="148"/>
      <c r="L93" s="148"/>
      <c r="M93" s="148"/>
      <c r="N93" s="148"/>
      <c r="O93" s="148"/>
      <c r="P93" s="148"/>
      <c r="Q93" s="148"/>
      <c r="R93" s="148"/>
      <c r="S93" s="148"/>
      <c r="T93" s="148"/>
      <c r="U93" s="148"/>
      <c r="V93" s="148"/>
      <c r="W93" s="148"/>
      <c r="X93" s="148"/>
      <c r="Y93" s="148"/>
      <c r="Z93" s="148"/>
      <c r="AA93" s="148"/>
      <c r="AB93" s="148"/>
      <c r="AC93" s="148"/>
      <c r="AD93" s="148"/>
      <c r="AE93" s="148"/>
      <c r="AF93" s="148"/>
      <c r="AG93" s="148"/>
      <c r="AH93" s="148"/>
      <c r="AI93" s="148"/>
      <c r="AJ93" s="148"/>
      <c r="AK93" s="148"/>
      <c r="AL93" s="148"/>
      <c r="AM93" s="148"/>
      <c r="AN93" s="148"/>
      <c r="AO93" s="148"/>
      <c r="AP93" s="148"/>
      <c r="AQ93" s="148"/>
      <c r="AR93" s="148"/>
      <c r="AS93" s="148"/>
      <c r="AT93" s="148"/>
      <c r="AU93" s="148"/>
      <c r="AV93" s="148"/>
      <c r="AW93" s="148"/>
      <c r="AX93" s="148"/>
      <c r="AY93" s="148"/>
      <c r="AZ93" s="148"/>
      <c r="BA93" s="148"/>
      <c r="BB93" s="148"/>
      <c r="BC93" s="148"/>
      <c r="BD93" s="148"/>
      <c r="BE93" s="148"/>
      <c r="BF93" s="148"/>
      <c r="BG93" s="148"/>
      <c r="BH93" s="148"/>
      <c r="BI93" s="148"/>
      <c r="BJ93" s="148"/>
      <c r="BK93" s="148"/>
      <c r="BL93" s="148"/>
      <c r="BM93" s="148"/>
      <c r="BN93" s="148"/>
      <c r="BO93" s="148"/>
      <c r="BP93" s="148"/>
      <c r="BQ93" s="148"/>
      <c r="BR93" s="148"/>
      <c r="BS93" s="148"/>
      <c r="BT93" s="148"/>
      <c r="BU93" s="148"/>
      <c r="BV93" s="148"/>
      <c r="BW93" s="148"/>
      <c r="BX93" s="148"/>
      <c r="BY93" s="148"/>
      <c r="BZ93" s="148"/>
      <c r="CA93" s="148"/>
      <c r="CB93" s="148"/>
      <c r="CC93" s="148"/>
      <c r="CD93" s="148"/>
      <c r="CE93" s="148"/>
      <c r="CF93" s="148"/>
      <c r="CG93" s="148"/>
      <c r="CH93" s="148"/>
      <c r="CI93" s="148"/>
      <c r="CJ93" s="148"/>
      <c r="CK93" s="148"/>
      <c r="CL93" s="148"/>
      <c r="CM93" s="148"/>
      <c r="CN93" s="148"/>
      <c r="CO93" s="148"/>
      <c r="CP93" s="148"/>
      <c r="CQ93" s="148"/>
      <c r="CR93" s="148"/>
      <c r="CS93" s="148"/>
      <c r="CT93" s="148"/>
      <c r="CU93" s="148"/>
      <c r="CV93" s="148"/>
      <c r="CW93" s="148"/>
      <c r="CX93" s="148"/>
      <c r="CY93" s="148"/>
      <c r="CZ93" s="124"/>
    </row>
    <row r="94" spans="1:104" s="122" customFormat="1" x14ac:dyDescent="0.25">
      <c r="A94" s="147"/>
      <c r="B94" s="148"/>
      <c r="C94" s="148"/>
      <c r="D94" s="148"/>
      <c r="E94" s="148"/>
      <c r="F94" s="148"/>
      <c r="G94" s="148"/>
      <c r="H94" s="148"/>
      <c r="I94" s="148"/>
      <c r="J94" s="148"/>
      <c r="K94" s="148"/>
      <c r="L94" s="148"/>
      <c r="M94" s="148"/>
      <c r="N94" s="148"/>
      <c r="O94" s="148"/>
      <c r="P94" s="148"/>
      <c r="Q94" s="148"/>
      <c r="R94" s="148"/>
      <c r="S94" s="148"/>
      <c r="T94" s="148"/>
      <c r="U94" s="148"/>
      <c r="V94" s="148"/>
      <c r="W94" s="148"/>
      <c r="X94" s="148"/>
      <c r="Y94" s="148"/>
      <c r="Z94" s="148"/>
      <c r="AA94" s="148"/>
      <c r="AB94" s="148"/>
      <c r="AC94" s="148"/>
      <c r="AD94" s="148"/>
      <c r="AE94" s="148"/>
      <c r="AF94" s="148"/>
      <c r="AG94" s="148"/>
      <c r="AH94" s="148"/>
      <c r="AI94" s="148"/>
      <c r="AJ94" s="148"/>
      <c r="AK94" s="148"/>
      <c r="AL94" s="148"/>
      <c r="AM94" s="148"/>
      <c r="AN94" s="148"/>
      <c r="AO94" s="148"/>
      <c r="AP94" s="148"/>
      <c r="AQ94" s="148"/>
      <c r="AR94" s="148"/>
      <c r="AS94" s="148"/>
      <c r="AT94" s="148"/>
      <c r="AU94" s="148"/>
      <c r="AV94" s="148"/>
      <c r="AW94" s="148"/>
      <c r="AX94" s="148"/>
      <c r="AY94" s="148"/>
      <c r="AZ94" s="148"/>
      <c r="BA94" s="148"/>
      <c r="BB94" s="148"/>
      <c r="BC94" s="148"/>
      <c r="BD94" s="148"/>
      <c r="BE94" s="148"/>
      <c r="BF94" s="148"/>
      <c r="BG94" s="148"/>
      <c r="BH94" s="148"/>
      <c r="BI94" s="148"/>
      <c r="BJ94" s="148"/>
      <c r="BK94" s="148"/>
      <c r="BL94" s="148"/>
      <c r="BM94" s="148"/>
      <c r="BN94" s="148"/>
      <c r="BO94" s="148"/>
      <c r="BP94" s="148"/>
      <c r="BQ94" s="148"/>
      <c r="BR94" s="148"/>
      <c r="BS94" s="148"/>
      <c r="BT94" s="148"/>
      <c r="BU94" s="148"/>
      <c r="BV94" s="148"/>
      <c r="BW94" s="148"/>
      <c r="BX94" s="148"/>
      <c r="BY94" s="148"/>
      <c r="BZ94" s="148"/>
      <c r="CA94" s="148"/>
      <c r="CB94" s="148"/>
      <c r="CC94" s="148"/>
      <c r="CD94" s="148"/>
      <c r="CE94" s="148"/>
      <c r="CF94" s="148"/>
      <c r="CG94" s="148"/>
      <c r="CH94" s="148"/>
      <c r="CI94" s="148"/>
      <c r="CJ94" s="148"/>
      <c r="CK94" s="148"/>
      <c r="CL94" s="148"/>
      <c r="CM94" s="148"/>
      <c r="CN94" s="148"/>
      <c r="CO94" s="148"/>
      <c r="CP94" s="148"/>
      <c r="CQ94" s="148"/>
      <c r="CR94" s="148"/>
      <c r="CS94" s="148"/>
      <c r="CT94" s="148"/>
      <c r="CU94" s="148"/>
      <c r="CV94" s="148"/>
      <c r="CW94" s="148"/>
      <c r="CX94" s="148"/>
      <c r="CY94" s="148"/>
      <c r="CZ94" s="124"/>
    </row>
    <row r="95" spans="1:104" s="122" customFormat="1" x14ac:dyDescent="0.25">
      <c r="A95" s="147"/>
      <c r="B95" s="148"/>
      <c r="C95" s="148"/>
      <c r="D95" s="148"/>
      <c r="E95" s="148"/>
      <c r="F95" s="148"/>
      <c r="G95" s="148"/>
      <c r="H95" s="148"/>
      <c r="I95" s="148"/>
      <c r="J95" s="148"/>
      <c r="K95" s="148"/>
      <c r="L95" s="148"/>
      <c r="M95" s="148"/>
      <c r="N95" s="148"/>
      <c r="O95" s="148"/>
      <c r="P95" s="148"/>
      <c r="Q95" s="148"/>
      <c r="R95" s="148"/>
      <c r="S95" s="148"/>
      <c r="T95" s="148"/>
      <c r="U95" s="148"/>
      <c r="V95" s="148"/>
      <c r="W95" s="148"/>
      <c r="X95" s="148"/>
      <c r="Y95" s="148"/>
      <c r="Z95" s="148"/>
      <c r="AA95" s="148"/>
      <c r="AB95" s="148"/>
      <c r="AC95" s="148"/>
      <c r="AD95" s="148"/>
      <c r="AE95" s="148"/>
      <c r="AF95" s="148"/>
      <c r="AG95" s="148"/>
      <c r="AH95" s="148"/>
      <c r="AI95" s="148"/>
      <c r="AJ95" s="148"/>
      <c r="AK95" s="148"/>
      <c r="AL95" s="148"/>
      <c r="AM95" s="148"/>
      <c r="AN95" s="148"/>
      <c r="AO95" s="148"/>
      <c r="AP95" s="148"/>
      <c r="AQ95" s="148"/>
      <c r="AR95" s="148"/>
      <c r="AS95" s="148"/>
      <c r="AT95" s="148"/>
      <c r="AU95" s="148"/>
      <c r="AV95" s="148"/>
      <c r="AW95" s="148"/>
      <c r="AX95" s="148"/>
      <c r="AY95" s="148"/>
      <c r="AZ95" s="148"/>
      <c r="BA95" s="148"/>
      <c r="BB95" s="148"/>
      <c r="BC95" s="148"/>
      <c r="BD95" s="148"/>
      <c r="BE95" s="148"/>
      <c r="BF95" s="148"/>
      <c r="BG95" s="148"/>
      <c r="BH95" s="148"/>
      <c r="BI95" s="148"/>
      <c r="BJ95" s="148"/>
      <c r="BK95" s="148"/>
      <c r="BL95" s="148"/>
      <c r="BM95" s="148"/>
      <c r="BN95" s="148"/>
      <c r="BO95" s="148"/>
      <c r="BP95" s="148"/>
      <c r="BQ95" s="148"/>
      <c r="BR95" s="148"/>
      <c r="BS95" s="148"/>
      <c r="BT95" s="148"/>
      <c r="BU95" s="148"/>
      <c r="BV95" s="148"/>
      <c r="BW95" s="148"/>
      <c r="BX95" s="148"/>
      <c r="BY95" s="148"/>
      <c r="BZ95" s="148"/>
      <c r="CA95" s="148"/>
      <c r="CB95" s="148"/>
      <c r="CC95" s="148"/>
      <c r="CD95" s="148"/>
      <c r="CE95" s="148"/>
      <c r="CF95" s="148"/>
      <c r="CG95" s="148"/>
      <c r="CH95" s="148"/>
      <c r="CI95" s="148"/>
      <c r="CJ95" s="148"/>
      <c r="CK95" s="148"/>
      <c r="CL95" s="148"/>
      <c r="CM95" s="148"/>
      <c r="CN95" s="148"/>
      <c r="CO95" s="148"/>
      <c r="CP95" s="148"/>
      <c r="CQ95" s="148"/>
      <c r="CR95" s="148"/>
      <c r="CS95" s="148"/>
      <c r="CT95" s="148"/>
      <c r="CU95" s="148"/>
      <c r="CV95" s="148"/>
      <c r="CW95" s="148"/>
      <c r="CX95" s="148"/>
      <c r="CY95" s="148"/>
      <c r="CZ95" s="124"/>
    </row>
    <row r="96" spans="1:104" s="122" customFormat="1" x14ac:dyDescent="0.25">
      <c r="A96" s="147"/>
      <c r="B96" s="148"/>
      <c r="C96" s="148"/>
      <c r="D96" s="148"/>
      <c r="E96" s="148"/>
      <c r="F96" s="148"/>
      <c r="G96" s="148"/>
      <c r="H96" s="148"/>
      <c r="I96" s="148"/>
      <c r="J96" s="148"/>
      <c r="K96" s="148"/>
      <c r="L96" s="148"/>
      <c r="M96" s="148"/>
      <c r="N96" s="148"/>
      <c r="O96" s="148"/>
      <c r="P96" s="148"/>
      <c r="Q96" s="148"/>
      <c r="R96" s="148"/>
      <c r="S96" s="148"/>
      <c r="T96" s="148"/>
      <c r="U96" s="148"/>
      <c r="V96" s="148"/>
      <c r="W96" s="148"/>
      <c r="X96" s="148"/>
      <c r="Y96" s="148"/>
      <c r="Z96" s="148"/>
      <c r="AA96" s="148"/>
      <c r="AB96" s="148"/>
      <c r="AC96" s="148"/>
      <c r="AD96" s="148"/>
      <c r="AE96" s="148"/>
      <c r="AF96" s="148"/>
      <c r="AG96" s="148"/>
      <c r="AH96" s="148"/>
      <c r="AI96" s="148"/>
      <c r="AJ96" s="148"/>
      <c r="AK96" s="148"/>
      <c r="AL96" s="148"/>
      <c r="AM96" s="148"/>
      <c r="AN96" s="148"/>
      <c r="AO96" s="148"/>
      <c r="AP96" s="148"/>
      <c r="AQ96" s="148"/>
      <c r="AR96" s="148"/>
      <c r="AS96" s="148"/>
      <c r="AT96" s="148"/>
      <c r="AU96" s="148"/>
      <c r="AV96" s="148"/>
      <c r="AW96" s="148"/>
      <c r="AX96" s="148"/>
      <c r="AY96" s="148"/>
      <c r="AZ96" s="148"/>
      <c r="BA96" s="148"/>
      <c r="BB96" s="148"/>
      <c r="BC96" s="148"/>
      <c r="BD96" s="148"/>
      <c r="BE96" s="148"/>
      <c r="BF96" s="148"/>
      <c r="BG96" s="148"/>
      <c r="BH96" s="148"/>
      <c r="BI96" s="148"/>
      <c r="BJ96" s="148"/>
      <c r="BK96" s="148"/>
      <c r="BL96" s="148"/>
      <c r="BM96" s="148"/>
      <c r="BN96" s="148"/>
      <c r="BO96" s="148"/>
      <c r="BP96" s="148"/>
      <c r="BQ96" s="148"/>
      <c r="BR96" s="148"/>
      <c r="BS96" s="148"/>
      <c r="BT96" s="148"/>
      <c r="BU96" s="148"/>
      <c r="BV96" s="148"/>
      <c r="BW96" s="148"/>
      <c r="BX96" s="148"/>
      <c r="BY96" s="148"/>
      <c r="BZ96" s="148"/>
      <c r="CA96" s="148"/>
      <c r="CB96" s="148"/>
      <c r="CC96" s="148"/>
      <c r="CD96" s="148"/>
      <c r="CE96" s="148"/>
      <c r="CF96" s="148"/>
      <c r="CG96" s="148"/>
      <c r="CH96" s="148"/>
      <c r="CI96" s="148"/>
      <c r="CJ96" s="148"/>
      <c r="CK96" s="148"/>
      <c r="CL96" s="148"/>
      <c r="CM96" s="148"/>
      <c r="CN96" s="148"/>
      <c r="CO96" s="148"/>
      <c r="CP96" s="148"/>
      <c r="CQ96" s="148"/>
      <c r="CR96" s="148"/>
      <c r="CS96" s="148"/>
      <c r="CT96" s="148"/>
      <c r="CU96" s="148"/>
      <c r="CV96" s="148"/>
      <c r="CW96" s="148"/>
      <c r="CX96" s="148"/>
      <c r="CY96" s="148"/>
      <c r="CZ96" s="124"/>
    </row>
    <row r="97" spans="1:104" s="122" customFormat="1" x14ac:dyDescent="0.25">
      <c r="A97" s="147"/>
      <c r="B97" s="148"/>
      <c r="C97" s="148"/>
      <c r="D97" s="148"/>
      <c r="E97" s="148"/>
      <c r="F97" s="148"/>
      <c r="G97" s="148"/>
      <c r="H97" s="148"/>
      <c r="I97" s="148"/>
      <c r="J97" s="148"/>
      <c r="K97" s="148"/>
      <c r="L97" s="148"/>
      <c r="M97" s="148"/>
      <c r="N97" s="148"/>
      <c r="O97" s="148"/>
      <c r="P97" s="148"/>
      <c r="Q97" s="148"/>
      <c r="R97" s="148"/>
      <c r="S97" s="148"/>
      <c r="T97" s="148"/>
      <c r="U97" s="148"/>
      <c r="V97" s="148"/>
      <c r="W97" s="148"/>
      <c r="X97" s="148"/>
      <c r="Y97" s="148"/>
      <c r="Z97" s="148"/>
      <c r="AA97" s="148"/>
      <c r="AB97" s="148"/>
      <c r="AC97" s="148"/>
      <c r="AD97" s="148"/>
      <c r="AE97" s="148"/>
      <c r="AF97" s="148"/>
      <c r="AG97" s="148"/>
      <c r="AH97" s="148"/>
      <c r="AI97" s="148"/>
      <c r="AJ97" s="148"/>
      <c r="AK97" s="148"/>
      <c r="AL97" s="148"/>
      <c r="AM97" s="148"/>
      <c r="AN97" s="148"/>
      <c r="AO97" s="148"/>
      <c r="AP97" s="148"/>
      <c r="AQ97" s="148"/>
      <c r="AR97" s="148"/>
      <c r="AS97" s="148"/>
      <c r="AT97" s="148"/>
      <c r="AU97" s="148"/>
      <c r="AV97" s="148"/>
      <c r="AW97" s="148"/>
      <c r="AX97" s="148"/>
      <c r="AY97" s="148"/>
      <c r="AZ97" s="148"/>
      <c r="BA97" s="148"/>
      <c r="BB97" s="148"/>
      <c r="BC97" s="148"/>
      <c r="BD97" s="148"/>
      <c r="BE97" s="148"/>
      <c r="BF97" s="148"/>
      <c r="BG97" s="148"/>
      <c r="BH97" s="148"/>
      <c r="BI97" s="148"/>
      <c r="BJ97" s="148"/>
      <c r="BK97" s="148"/>
      <c r="BL97" s="148"/>
      <c r="BM97" s="148"/>
      <c r="BN97" s="148"/>
      <c r="BO97" s="148"/>
      <c r="BP97" s="148"/>
      <c r="BQ97" s="148"/>
      <c r="BR97" s="148"/>
      <c r="BS97" s="148"/>
      <c r="BT97" s="148"/>
      <c r="BU97" s="148"/>
      <c r="BV97" s="148"/>
      <c r="BW97" s="148"/>
      <c r="BX97" s="148"/>
      <c r="BY97" s="148"/>
      <c r="BZ97" s="148"/>
      <c r="CA97" s="148"/>
      <c r="CB97" s="148"/>
      <c r="CC97" s="148"/>
      <c r="CD97" s="148"/>
      <c r="CE97" s="148"/>
      <c r="CF97" s="148"/>
      <c r="CG97" s="148"/>
      <c r="CH97" s="148"/>
      <c r="CI97" s="148"/>
      <c r="CJ97" s="148"/>
      <c r="CK97" s="148"/>
      <c r="CL97" s="148"/>
      <c r="CM97" s="148"/>
      <c r="CN97" s="148"/>
      <c r="CO97" s="148"/>
      <c r="CP97" s="148"/>
      <c r="CQ97" s="148"/>
      <c r="CR97" s="148"/>
      <c r="CS97" s="148"/>
      <c r="CT97" s="148"/>
      <c r="CU97" s="148"/>
      <c r="CV97" s="148"/>
      <c r="CW97" s="148"/>
      <c r="CX97" s="148"/>
      <c r="CY97" s="148"/>
      <c r="CZ97" s="124"/>
    </row>
    <row r="98" spans="1:104" s="122" customFormat="1" x14ac:dyDescent="0.25">
      <c r="A98" s="147"/>
      <c r="B98" s="148"/>
      <c r="C98" s="148"/>
      <c r="D98" s="148"/>
      <c r="E98" s="148"/>
      <c r="F98" s="148"/>
      <c r="G98" s="148"/>
      <c r="H98" s="148"/>
      <c r="I98" s="148"/>
      <c r="J98" s="148"/>
      <c r="K98" s="148"/>
      <c r="L98" s="148"/>
      <c r="M98" s="148"/>
      <c r="N98" s="148"/>
      <c r="O98" s="148"/>
      <c r="P98" s="148"/>
      <c r="Q98" s="148"/>
      <c r="R98" s="148"/>
      <c r="S98" s="148"/>
      <c r="T98" s="148"/>
      <c r="U98" s="148"/>
      <c r="V98" s="148"/>
      <c r="W98" s="148"/>
      <c r="X98" s="148"/>
      <c r="Y98" s="148"/>
      <c r="Z98" s="148"/>
      <c r="AA98" s="148"/>
      <c r="AB98" s="148"/>
      <c r="AC98" s="148"/>
      <c r="AD98" s="148"/>
      <c r="AE98" s="148"/>
      <c r="AF98" s="148"/>
      <c r="AG98" s="148"/>
      <c r="AH98" s="148"/>
      <c r="AI98" s="148"/>
      <c r="AJ98" s="148"/>
      <c r="AK98" s="148"/>
      <c r="AL98" s="148"/>
      <c r="AM98" s="148"/>
      <c r="AN98" s="148"/>
      <c r="AO98" s="148"/>
      <c r="AP98" s="148"/>
      <c r="AQ98" s="148"/>
      <c r="AR98" s="148"/>
      <c r="AS98" s="148"/>
      <c r="AT98" s="148"/>
      <c r="AU98" s="148"/>
      <c r="AV98" s="148"/>
      <c r="AW98" s="148"/>
      <c r="AX98" s="148"/>
      <c r="AY98" s="148"/>
      <c r="AZ98" s="148"/>
      <c r="BA98" s="148"/>
      <c r="BB98" s="148"/>
      <c r="BC98" s="148"/>
      <c r="BD98" s="148"/>
      <c r="BE98" s="148"/>
      <c r="BF98" s="148"/>
      <c r="BG98" s="148"/>
      <c r="BH98" s="148"/>
      <c r="BI98" s="148"/>
      <c r="BJ98" s="148"/>
      <c r="BK98" s="148"/>
      <c r="BL98" s="148"/>
      <c r="BM98" s="148"/>
      <c r="BN98" s="148"/>
      <c r="BO98" s="148"/>
      <c r="BP98" s="148"/>
      <c r="BQ98" s="148"/>
      <c r="BR98" s="148"/>
      <c r="BS98" s="148"/>
      <c r="BT98" s="148"/>
      <c r="BU98" s="148"/>
      <c r="BV98" s="148"/>
      <c r="BW98" s="148"/>
      <c r="BX98" s="148"/>
      <c r="BY98" s="148"/>
      <c r="BZ98" s="148"/>
      <c r="CA98" s="148"/>
      <c r="CB98" s="148"/>
      <c r="CC98" s="148"/>
      <c r="CD98" s="148"/>
      <c r="CE98" s="148"/>
      <c r="CF98" s="148"/>
      <c r="CG98" s="148"/>
      <c r="CH98" s="148"/>
      <c r="CI98" s="148"/>
      <c r="CJ98" s="148"/>
      <c r="CK98" s="148"/>
      <c r="CL98" s="148"/>
      <c r="CM98" s="148"/>
      <c r="CN98" s="148"/>
      <c r="CO98" s="148"/>
      <c r="CP98" s="148"/>
      <c r="CQ98" s="148"/>
      <c r="CR98" s="148"/>
      <c r="CS98" s="148"/>
      <c r="CT98" s="148"/>
      <c r="CU98" s="148"/>
      <c r="CV98" s="148"/>
      <c r="CW98" s="148"/>
      <c r="CX98" s="148"/>
      <c r="CY98" s="148"/>
      <c r="CZ98" s="124"/>
    </row>
    <row r="99" spans="1:104" s="122" customFormat="1" x14ac:dyDescent="0.25">
      <c r="A99" s="147"/>
      <c r="B99" s="148"/>
      <c r="C99" s="148"/>
      <c r="D99" s="148"/>
      <c r="E99" s="148"/>
      <c r="F99" s="148"/>
      <c r="G99" s="148"/>
      <c r="H99" s="148"/>
      <c r="I99" s="148"/>
      <c r="J99" s="148"/>
      <c r="K99" s="148"/>
      <c r="L99" s="148"/>
      <c r="M99" s="148"/>
      <c r="N99" s="148"/>
      <c r="O99" s="148"/>
      <c r="P99" s="148"/>
      <c r="Q99" s="148"/>
      <c r="R99" s="148"/>
      <c r="S99" s="148"/>
      <c r="T99" s="148"/>
      <c r="U99" s="148"/>
      <c r="V99" s="148"/>
      <c r="W99" s="148"/>
      <c r="X99" s="148"/>
      <c r="Y99" s="148"/>
      <c r="Z99" s="148"/>
      <c r="AA99" s="148"/>
      <c r="AB99" s="148"/>
      <c r="AC99" s="148"/>
      <c r="AD99" s="148"/>
      <c r="AE99" s="148"/>
      <c r="AF99" s="148"/>
      <c r="AG99" s="148"/>
      <c r="AH99" s="148"/>
      <c r="AI99" s="148"/>
      <c r="AJ99" s="148"/>
      <c r="AK99" s="148"/>
      <c r="AL99" s="148"/>
      <c r="AM99" s="148"/>
      <c r="AN99" s="148"/>
      <c r="AO99" s="148"/>
      <c r="AP99" s="148"/>
      <c r="AQ99" s="148"/>
      <c r="AR99" s="148"/>
      <c r="AS99" s="148"/>
      <c r="AT99" s="148"/>
      <c r="AU99" s="148"/>
      <c r="AV99" s="148"/>
      <c r="AW99" s="148"/>
      <c r="AX99" s="148"/>
      <c r="AY99" s="148"/>
      <c r="AZ99" s="148"/>
      <c r="BA99" s="148"/>
      <c r="BB99" s="148"/>
      <c r="BC99" s="148"/>
      <c r="BD99" s="148"/>
      <c r="BE99" s="148"/>
      <c r="BF99" s="148"/>
      <c r="BG99" s="148"/>
      <c r="BH99" s="148"/>
      <c r="BI99" s="148"/>
      <c r="BJ99" s="148"/>
      <c r="BK99" s="148"/>
      <c r="BL99" s="148"/>
      <c r="BM99" s="148"/>
      <c r="BN99" s="148"/>
      <c r="BO99" s="148"/>
      <c r="BP99" s="148"/>
      <c r="BQ99" s="148"/>
      <c r="BR99" s="148"/>
      <c r="BS99" s="148"/>
      <c r="BT99" s="148"/>
      <c r="BU99" s="148"/>
      <c r="BV99" s="148"/>
      <c r="BW99" s="148"/>
      <c r="BX99" s="148"/>
      <c r="BY99" s="148"/>
      <c r="BZ99" s="148"/>
      <c r="CA99" s="148"/>
      <c r="CB99" s="148"/>
      <c r="CC99" s="148"/>
      <c r="CD99" s="148"/>
      <c r="CE99" s="148"/>
      <c r="CF99" s="148"/>
      <c r="CG99" s="148"/>
      <c r="CH99" s="148"/>
      <c r="CI99" s="148"/>
      <c r="CJ99" s="148"/>
      <c r="CK99" s="148"/>
      <c r="CL99" s="148"/>
      <c r="CM99" s="148"/>
      <c r="CN99" s="148"/>
      <c r="CO99" s="148"/>
      <c r="CP99" s="148"/>
      <c r="CQ99" s="148"/>
      <c r="CR99" s="148"/>
      <c r="CS99" s="148"/>
      <c r="CT99" s="148"/>
      <c r="CU99" s="148"/>
      <c r="CV99" s="148"/>
      <c r="CW99" s="148"/>
      <c r="CX99" s="148"/>
      <c r="CY99" s="148"/>
      <c r="CZ99" s="124"/>
    </row>
    <row r="100" spans="1:104" s="122" customFormat="1" x14ac:dyDescent="0.25">
      <c r="A100" s="147"/>
      <c r="B100" s="148"/>
      <c r="C100" s="148"/>
      <c r="D100" s="148"/>
      <c r="E100" s="148"/>
      <c r="F100" s="148"/>
      <c r="G100" s="148"/>
      <c r="H100" s="148"/>
      <c r="I100" s="148"/>
      <c r="J100" s="148"/>
      <c r="K100" s="148"/>
      <c r="L100" s="148"/>
      <c r="M100" s="148"/>
      <c r="N100" s="148"/>
      <c r="O100" s="148"/>
      <c r="P100" s="148"/>
      <c r="Q100" s="148"/>
      <c r="R100" s="148"/>
      <c r="S100" s="148"/>
      <c r="T100" s="148"/>
      <c r="U100" s="148"/>
      <c r="V100" s="148"/>
      <c r="W100" s="148"/>
      <c r="X100" s="148"/>
      <c r="Y100" s="148"/>
      <c r="Z100" s="148"/>
      <c r="AA100" s="148"/>
      <c r="AB100" s="148"/>
      <c r="AC100" s="148"/>
      <c r="AD100" s="148"/>
      <c r="AE100" s="148"/>
      <c r="AF100" s="148"/>
      <c r="AG100" s="148"/>
      <c r="AH100" s="148"/>
      <c r="AI100" s="148"/>
      <c r="AJ100" s="148"/>
      <c r="AK100" s="148"/>
      <c r="AL100" s="148"/>
      <c r="AM100" s="148"/>
      <c r="AN100" s="148"/>
      <c r="AO100" s="148"/>
      <c r="AP100" s="148"/>
      <c r="AQ100" s="148"/>
      <c r="AR100" s="148"/>
      <c r="AS100" s="148"/>
      <c r="AT100" s="148"/>
      <c r="AU100" s="148"/>
      <c r="AV100" s="148"/>
      <c r="AW100" s="148"/>
      <c r="AX100" s="148"/>
      <c r="AY100" s="148"/>
      <c r="AZ100" s="148"/>
      <c r="BA100" s="148"/>
      <c r="BB100" s="148"/>
      <c r="BC100" s="148"/>
      <c r="BD100" s="148"/>
      <c r="BE100" s="148"/>
      <c r="BF100" s="148"/>
      <c r="BG100" s="148"/>
      <c r="BH100" s="148"/>
      <c r="BI100" s="148"/>
      <c r="BJ100" s="148"/>
      <c r="BK100" s="148"/>
      <c r="BL100" s="148"/>
      <c r="BM100" s="148"/>
      <c r="BN100" s="148"/>
      <c r="BO100" s="148"/>
      <c r="BP100" s="148"/>
      <c r="BQ100" s="148"/>
      <c r="BR100" s="148"/>
      <c r="BS100" s="148"/>
      <c r="BT100" s="148"/>
      <c r="BU100" s="148"/>
      <c r="BV100" s="148"/>
      <c r="BW100" s="148"/>
      <c r="BX100" s="148"/>
      <c r="BY100" s="148"/>
      <c r="BZ100" s="148"/>
      <c r="CA100" s="148"/>
      <c r="CB100" s="148"/>
      <c r="CC100" s="148"/>
      <c r="CD100" s="148"/>
      <c r="CE100" s="148"/>
      <c r="CF100" s="148"/>
      <c r="CG100" s="148"/>
      <c r="CH100" s="148"/>
      <c r="CI100" s="148"/>
      <c r="CJ100" s="148"/>
      <c r="CK100" s="148"/>
      <c r="CL100" s="148"/>
      <c r="CM100" s="148"/>
      <c r="CN100" s="148"/>
      <c r="CO100" s="148"/>
      <c r="CP100" s="148"/>
      <c r="CQ100" s="148"/>
      <c r="CR100" s="148"/>
      <c r="CS100" s="148"/>
      <c r="CT100" s="148"/>
      <c r="CU100" s="148"/>
      <c r="CV100" s="148"/>
      <c r="CW100" s="148"/>
      <c r="CX100" s="148"/>
      <c r="CY100" s="148"/>
      <c r="CZ100" s="124"/>
    </row>
    <row r="101" spans="1:104" s="122" customFormat="1" x14ac:dyDescent="0.25">
      <c r="A101" s="147"/>
      <c r="B101" s="148"/>
      <c r="C101" s="148"/>
      <c r="D101" s="148"/>
      <c r="E101" s="148"/>
      <c r="F101" s="148"/>
      <c r="G101" s="148"/>
      <c r="H101" s="148"/>
      <c r="I101" s="148"/>
      <c r="J101" s="148"/>
      <c r="K101" s="148"/>
      <c r="L101" s="148"/>
      <c r="M101" s="148"/>
      <c r="N101" s="148"/>
      <c r="O101" s="148"/>
      <c r="P101" s="148"/>
      <c r="Q101" s="148"/>
      <c r="R101" s="148"/>
      <c r="S101" s="148"/>
      <c r="T101" s="148"/>
      <c r="U101" s="148"/>
      <c r="V101" s="148"/>
      <c r="W101" s="148"/>
      <c r="X101" s="148"/>
      <c r="Y101" s="148"/>
      <c r="Z101" s="148"/>
      <c r="AA101" s="148"/>
      <c r="AB101" s="148"/>
      <c r="AC101" s="148"/>
      <c r="AD101" s="148"/>
      <c r="AE101" s="148"/>
      <c r="AF101" s="148"/>
      <c r="AG101" s="148"/>
      <c r="AH101" s="148"/>
      <c r="AI101" s="148"/>
      <c r="AJ101" s="148"/>
      <c r="AK101" s="148"/>
      <c r="AL101" s="148"/>
      <c r="AM101" s="148"/>
      <c r="AN101" s="148"/>
      <c r="AO101" s="148"/>
      <c r="AP101" s="148"/>
      <c r="AQ101" s="148"/>
      <c r="AR101" s="148"/>
      <c r="AS101" s="148"/>
      <c r="AT101" s="148"/>
      <c r="AU101" s="148"/>
      <c r="AV101" s="148"/>
      <c r="AW101" s="148"/>
      <c r="AX101" s="148"/>
      <c r="AY101" s="148"/>
      <c r="AZ101" s="148"/>
      <c r="BA101" s="148"/>
      <c r="BB101" s="148"/>
      <c r="BC101" s="148"/>
      <c r="BD101" s="148"/>
      <c r="BE101" s="148"/>
      <c r="BF101" s="148"/>
      <c r="BG101" s="148"/>
      <c r="BH101" s="148"/>
      <c r="BI101" s="148"/>
      <c r="BJ101" s="148"/>
      <c r="BK101" s="148"/>
      <c r="BL101" s="148"/>
      <c r="BM101" s="148"/>
      <c r="BN101" s="148"/>
      <c r="BO101" s="148"/>
      <c r="BP101" s="148"/>
      <c r="BQ101" s="148"/>
      <c r="BR101" s="148"/>
      <c r="BS101" s="148"/>
      <c r="BT101" s="148"/>
      <c r="BU101" s="148"/>
      <c r="BV101" s="148"/>
      <c r="BW101" s="148"/>
      <c r="BX101" s="148"/>
      <c r="BY101" s="148"/>
      <c r="BZ101" s="148"/>
      <c r="CA101" s="148"/>
      <c r="CB101" s="148"/>
      <c r="CC101" s="148"/>
      <c r="CD101" s="148"/>
      <c r="CE101" s="148"/>
      <c r="CF101" s="148"/>
      <c r="CG101" s="148"/>
      <c r="CH101" s="148"/>
      <c r="CI101" s="148"/>
      <c r="CJ101" s="148"/>
      <c r="CK101" s="148"/>
      <c r="CL101" s="148"/>
      <c r="CM101" s="148"/>
      <c r="CN101" s="148"/>
      <c r="CO101" s="148"/>
      <c r="CP101" s="148"/>
      <c r="CQ101" s="148"/>
      <c r="CR101" s="148"/>
      <c r="CS101" s="148"/>
      <c r="CT101" s="148"/>
      <c r="CU101" s="148"/>
      <c r="CV101" s="148"/>
      <c r="CW101" s="148"/>
      <c r="CX101" s="148"/>
      <c r="CY101" s="148"/>
      <c r="CZ101" s="124"/>
    </row>
    <row r="102" spans="1:104" s="122" customFormat="1" x14ac:dyDescent="0.25">
      <c r="A102" s="147"/>
      <c r="B102" s="148"/>
      <c r="C102" s="148"/>
      <c r="D102" s="148"/>
      <c r="E102" s="148"/>
      <c r="F102" s="148"/>
      <c r="G102" s="148"/>
      <c r="H102" s="148"/>
      <c r="I102" s="148"/>
      <c r="J102" s="148"/>
      <c r="K102" s="148"/>
      <c r="L102" s="148"/>
      <c r="M102" s="148"/>
      <c r="N102" s="148"/>
      <c r="O102" s="148"/>
      <c r="P102" s="148"/>
      <c r="Q102" s="148"/>
      <c r="R102" s="148"/>
      <c r="S102" s="148"/>
      <c r="T102" s="148"/>
      <c r="U102" s="148"/>
      <c r="V102" s="148"/>
      <c r="W102" s="148"/>
      <c r="X102" s="148"/>
      <c r="Y102" s="148"/>
      <c r="Z102" s="148"/>
      <c r="AA102" s="148"/>
      <c r="AB102" s="148"/>
      <c r="AC102" s="148"/>
      <c r="AD102" s="148"/>
      <c r="AE102" s="148"/>
      <c r="AF102" s="148"/>
      <c r="AG102" s="148"/>
      <c r="AH102" s="148"/>
      <c r="AI102" s="148"/>
      <c r="AJ102" s="148"/>
      <c r="AK102" s="148"/>
      <c r="AL102" s="148"/>
      <c r="AM102" s="148"/>
      <c r="AN102" s="148"/>
      <c r="AO102" s="148"/>
      <c r="AP102" s="148"/>
      <c r="AQ102" s="148"/>
      <c r="AR102" s="148"/>
      <c r="AS102" s="148"/>
      <c r="AT102" s="148"/>
      <c r="AU102" s="148"/>
      <c r="AV102" s="148"/>
      <c r="AW102" s="148"/>
      <c r="AX102" s="148"/>
      <c r="AY102" s="148"/>
      <c r="AZ102" s="148"/>
      <c r="BA102" s="148"/>
      <c r="BB102" s="148"/>
      <c r="BC102" s="148"/>
      <c r="BD102" s="148"/>
      <c r="BE102" s="148"/>
      <c r="BF102" s="148"/>
      <c r="BG102" s="148"/>
      <c r="BH102" s="148"/>
      <c r="BI102" s="148"/>
      <c r="BJ102" s="148"/>
      <c r="BK102" s="148"/>
      <c r="BL102" s="148"/>
      <c r="BM102" s="148"/>
      <c r="BN102" s="148"/>
      <c r="BO102" s="148"/>
      <c r="BP102" s="148"/>
      <c r="BQ102" s="148"/>
      <c r="BR102" s="148"/>
      <c r="BS102" s="148"/>
      <c r="BT102" s="148"/>
      <c r="BU102" s="148"/>
      <c r="BV102" s="148"/>
      <c r="BW102" s="148"/>
      <c r="BX102" s="148"/>
      <c r="BY102" s="148"/>
      <c r="BZ102" s="148"/>
      <c r="CA102" s="148"/>
      <c r="CB102" s="148"/>
      <c r="CC102" s="148"/>
      <c r="CD102" s="148"/>
      <c r="CE102" s="148"/>
      <c r="CF102" s="148"/>
      <c r="CG102" s="148"/>
      <c r="CH102" s="148"/>
      <c r="CI102" s="148"/>
      <c r="CJ102" s="148"/>
      <c r="CK102" s="148"/>
      <c r="CL102" s="148"/>
      <c r="CM102" s="148"/>
      <c r="CN102" s="148"/>
      <c r="CO102" s="148"/>
      <c r="CP102" s="148"/>
      <c r="CQ102" s="148"/>
      <c r="CR102" s="148"/>
      <c r="CS102" s="148"/>
      <c r="CT102" s="148"/>
      <c r="CU102" s="148"/>
      <c r="CV102" s="148"/>
      <c r="CW102" s="148"/>
      <c r="CX102" s="148"/>
      <c r="CY102" s="148"/>
      <c r="CZ102" s="124"/>
    </row>
    <row r="103" spans="1:104" s="122" customFormat="1" x14ac:dyDescent="0.25">
      <c r="A103" s="147"/>
      <c r="B103" s="148"/>
      <c r="C103" s="148"/>
      <c r="D103" s="148"/>
      <c r="E103" s="148"/>
      <c r="F103" s="148"/>
      <c r="G103" s="148"/>
      <c r="H103" s="148"/>
      <c r="I103" s="148"/>
      <c r="J103" s="148"/>
      <c r="K103" s="148"/>
      <c r="L103" s="148"/>
      <c r="M103" s="148"/>
      <c r="N103" s="148"/>
      <c r="O103" s="148"/>
      <c r="P103" s="148"/>
      <c r="Q103" s="148"/>
      <c r="R103" s="148"/>
      <c r="S103" s="148"/>
      <c r="T103" s="148"/>
      <c r="U103" s="148"/>
      <c r="V103" s="148"/>
      <c r="W103" s="148"/>
      <c r="X103" s="148"/>
      <c r="Y103" s="148"/>
      <c r="Z103" s="148"/>
      <c r="AA103" s="148"/>
      <c r="AB103" s="148"/>
      <c r="AC103" s="148"/>
      <c r="AD103" s="148"/>
      <c r="AE103" s="148"/>
      <c r="AF103" s="148"/>
      <c r="AG103" s="148"/>
      <c r="AH103" s="148"/>
      <c r="AI103" s="148"/>
      <c r="AJ103" s="148"/>
      <c r="AK103" s="148"/>
      <c r="AL103" s="148"/>
      <c r="AM103" s="148"/>
      <c r="AN103" s="148"/>
      <c r="AO103" s="148"/>
      <c r="AP103" s="148"/>
      <c r="AQ103" s="148"/>
      <c r="AR103" s="148"/>
      <c r="AS103" s="148"/>
      <c r="AT103" s="148"/>
      <c r="AU103" s="148"/>
      <c r="AV103" s="148"/>
      <c r="AW103" s="148"/>
      <c r="AX103" s="148"/>
      <c r="AY103" s="148"/>
      <c r="AZ103" s="148"/>
      <c r="BA103" s="148"/>
      <c r="BB103" s="148"/>
      <c r="BC103" s="148"/>
      <c r="BD103" s="148"/>
      <c r="BE103" s="148"/>
      <c r="BF103" s="148"/>
      <c r="BG103" s="148"/>
      <c r="BH103" s="148"/>
      <c r="BI103" s="148"/>
      <c r="BJ103" s="148"/>
      <c r="BK103" s="148"/>
      <c r="BL103" s="148"/>
      <c r="BM103" s="148"/>
      <c r="BN103" s="148"/>
      <c r="BO103" s="148"/>
      <c r="BP103" s="148"/>
      <c r="BQ103" s="148"/>
      <c r="BR103" s="148"/>
      <c r="BS103" s="148"/>
      <c r="BT103" s="148"/>
      <c r="BU103" s="148"/>
      <c r="BV103" s="148"/>
      <c r="BW103" s="148"/>
      <c r="BX103" s="148"/>
      <c r="BY103" s="148"/>
      <c r="BZ103" s="148"/>
      <c r="CA103" s="148"/>
      <c r="CB103" s="148"/>
      <c r="CC103" s="148"/>
      <c r="CD103" s="148"/>
      <c r="CE103" s="148"/>
      <c r="CF103" s="148"/>
      <c r="CG103" s="148"/>
      <c r="CH103" s="148"/>
      <c r="CI103" s="148"/>
      <c r="CJ103" s="148"/>
      <c r="CK103" s="148"/>
      <c r="CL103" s="148"/>
      <c r="CM103" s="148"/>
      <c r="CN103" s="148"/>
      <c r="CO103" s="148"/>
      <c r="CP103" s="148"/>
      <c r="CQ103" s="148"/>
      <c r="CR103" s="148"/>
      <c r="CS103" s="148"/>
      <c r="CT103" s="148"/>
      <c r="CU103" s="148"/>
      <c r="CV103" s="148"/>
      <c r="CW103" s="148"/>
      <c r="CX103" s="148"/>
      <c r="CY103" s="148"/>
      <c r="CZ103" s="124"/>
    </row>
    <row r="104" spans="1:104" s="122" customFormat="1" x14ac:dyDescent="0.25">
      <c r="A104" s="147"/>
      <c r="B104" s="148"/>
      <c r="C104" s="148"/>
      <c r="D104" s="148"/>
      <c r="E104" s="148"/>
      <c r="F104" s="148"/>
      <c r="G104" s="148"/>
      <c r="H104" s="148"/>
      <c r="I104" s="148"/>
      <c r="J104" s="148"/>
      <c r="K104" s="148"/>
      <c r="L104" s="148"/>
      <c r="M104" s="148"/>
      <c r="N104" s="148"/>
      <c r="O104" s="148"/>
      <c r="P104" s="148"/>
      <c r="Q104" s="148"/>
      <c r="R104" s="148"/>
      <c r="S104" s="148"/>
      <c r="T104" s="148"/>
      <c r="U104" s="148"/>
      <c r="V104" s="148"/>
      <c r="W104" s="148"/>
      <c r="X104" s="148"/>
      <c r="Y104" s="148"/>
      <c r="Z104" s="148"/>
      <c r="AA104" s="148"/>
      <c r="AB104" s="148"/>
      <c r="AC104" s="148"/>
      <c r="AD104" s="148"/>
      <c r="AE104" s="148"/>
      <c r="AF104" s="148"/>
      <c r="AG104" s="148"/>
      <c r="AH104" s="148"/>
      <c r="AI104" s="148"/>
      <c r="AJ104" s="148"/>
      <c r="AK104" s="148"/>
      <c r="AL104" s="148"/>
      <c r="AM104" s="148"/>
      <c r="AN104" s="148"/>
      <c r="AO104" s="148"/>
      <c r="AP104" s="148"/>
      <c r="AQ104" s="148"/>
      <c r="AR104" s="148"/>
      <c r="AS104" s="148"/>
      <c r="AT104" s="148"/>
      <c r="AU104" s="148"/>
      <c r="AV104" s="148"/>
      <c r="AW104" s="148"/>
      <c r="AX104" s="148"/>
      <c r="AY104" s="148"/>
      <c r="AZ104" s="148"/>
      <c r="BA104" s="148"/>
      <c r="BB104" s="148"/>
      <c r="BC104" s="148"/>
      <c r="BD104" s="148"/>
      <c r="BE104" s="148"/>
      <c r="BF104" s="148"/>
      <c r="BG104" s="148"/>
      <c r="BH104" s="148"/>
      <c r="BI104" s="148"/>
      <c r="BJ104" s="148"/>
      <c r="BK104" s="148"/>
      <c r="BL104" s="148"/>
      <c r="BM104" s="148"/>
      <c r="BN104" s="148"/>
      <c r="BO104" s="148"/>
      <c r="BP104" s="148"/>
      <c r="BQ104" s="148"/>
      <c r="BR104" s="148"/>
      <c r="BS104" s="148"/>
      <c r="BT104" s="148"/>
      <c r="BU104" s="148"/>
      <c r="BV104" s="148"/>
      <c r="BW104" s="148"/>
      <c r="BX104" s="148"/>
      <c r="BY104" s="148"/>
      <c r="BZ104" s="148"/>
      <c r="CA104" s="148"/>
      <c r="CB104" s="148"/>
      <c r="CC104" s="148"/>
      <c r="CD104" s="148"/>
      <c r="CE104" s="148"/>
      <c r="CF104" s="148"/>
      <c r="CG104" s="148"/>
      <c r="CH104" s="148"/>
      <c r="CI104" s="148"/>
      <c r="CJ104" s="148"/>
      <c r="CK104" s="148"/>
      <c r="CL104" s="148"/>
      <c r="CM104" s="148"/>
      <c r="CN104" s="148"/>
      <c r="CO104" s="148"/>
      <c r="CP104" s="148"/>
      <c r="CQ104" s="148"/>
      <c r="CR104" s="148"/>
      <c r="CS104" s="148"/>
      <c r="CT104" s="148"/>
      <c r="CU104" s="148"/>
      <c r="CV104" s="148"/>
      <c r="CW104" s="148"/>
      <c r="CX104" s="148"/>
      <c r="CY104" s="148"/>
      <c r="CZ104" s="124"/>
    </row>
    <row r="105" spans="1:104" s="122" customFormat="1" x14ac:dyDescent="0.25">
      <c r="A105" s="147"/>
      <c r="B105" s="148"/>
      <c r="C105" s="148"/>
      <c r="D105" s="148"/>
      <c r="E105" s="148"/>
      <c r="F105" s="148"/>
      <c r="G105" s="148"/>
      <c r="H105" s="148"/>
      <c r="I105" s="148"/>
      <c r="J105" s="148"/>
      <c r="K105" s="148"/>
      <c r="L105" s="148"/>
      <c r="M105" s="148"/>
      <c r="N105" s="148"/>
      <c r="O105" s="148"/>
      <c r="P105" s="148"/>
      <c r="Q105" s="148"/>
      <c r="R105" s="148"/>
      <c r="S105" s="148"/>
      <c r="T105" s="148"/>
      <c r="U105" s="148"/>
      <c r="V105" s="148"/>
      <c r="W105" s="148"/>
      <c r="X105" s="148"/>
      <c r="Y105" s="148"/>
      <c r="Z105" s="148"/>
      <c r="AA105" s="148"/>
      <c r="AB105" s="148"/>
      <c r="AC105" s="148"/>
      <c r="AD105" s="148"/>
      <c r="AE105" s="148"/>
      <c r="AF105" s="148"/>
      <c r="AG105" s="148"/>
      <c r="AH105" s="148"/>
      <c r="AI105" s="148"/>
      <c r="AJ105" s="148"/>
      <c r="AK105" s="148"/>
      <c r="AL105" s="148"/>
      <c r="AM105" s="148"/>
      <c r="AN105" s="148"/>
      <c r="AO105" s="148"/>
      <c r="AP105" s="148"/>
      <c r="AQ105" s="148"/>
      <c r="AR105" s="148"/>
      <c r="AS105" s="148"/>
      <c r="AT105" s="148"/>
      <c r="AU105" s="148"/>
      <c r="AV105" s="148"/>
      <c r="AW105" s="148"/>
      <c r="AX105" s="148"/>
      <c r="AY105" s="148"/>
      <c r="AZ105" s="148"/>
      <c r="BA105" s="148"/>
      <c r="BB105" s="148"/>
      <c r="BC105" s="148"/>
      <c r="BD105" s="148"/>
      <c r="BE105" s="148"/>
      <c r="BF105" s="148"/>
      <c r="BG105" s="148"/>
      <c r="BH105" s="148"/>
      <c r="BI105" s="148"/>
      <c r="BJ105" s="148"/>
      <c r="BK105" s="148"/>
      <c r="BL105" s="148"/>
      <c r="BM105" s="148"/>
      <c r="BN105" s="148"/>
      <c r="BO105" s="148"/>
      <c r="BP105" s="148"/>
      <c r="BQ105" s="148"/>
      <c r="BR105" s="148"/>
      <c r="BS105" s="148"/>
      <c r="BT105" s="148"/>
      <c r="BU105" s="148"/>
      <c r="BV105" s="148"/>
      <c r="BW105" s="148"/>
      <c r="BX105" s="148"/>
      <c r="BY105" s="148"/>
      <c r="BZ105" s="148"/>
      <c r="CA105" s="148"/>
      <c r="CB105" s="148"/>
      <c r="CC105" s="148"/>
      <c r="CD105" s="148"/>
      <c r="CE105" s="148"/>
      <c r="CF105" s="148"/>
      <c r="CG105" s="148"/>
      <c r="CH105" s="148"/>
      <c r="CI105" s="148"/>
      <c r="CJ105" s="148"/>
      <c r="CK105" s="148"/>
      <c r="CL105" s="148"/>
      <c r="CM105" s="148"/>
      <c r="CN105" s="148"/>
      <c r="CO105" s="148"/>
      <c r="CP105" s="148"/>
      <c r="CQ105" s="148"/>
      <c r="CR105" s="148"/>
      <c r="CS105" s="148"/>
      <c r="CT105" s="148"/>
      <c r="CU105" s="148"/>
      <c r="CV105" s="148"/>
      <c r="CW105" s="148"/>
      <c r="CX105" s="148"/>
      <c r="CY105" s="148"/>
      <c r="CZ105" s="124"/>
    </row>
    <row r="106" spans="1:104" s="122" customFormat="1" x14ac:dyDescent="0.25">
      <c r="A106" s="147"/>
      <c r="B106" s="148"/>
      <c r="C106" s="148"/>
      <c r="D106" s="148"/>
      <c r="E106" s="148"/>
      <c r="F106" s="148"/>
      <c r="G106" s="148"/>
      <c r="H106" s="148"/>
      <c r="I106" s="148"/>
      <c r="J106" s="148"/>
      <c r="K106" s="148"/>
      <c r="L106" s="148"/>
      <c r="M106" s="148"/>
      <c r="N106" s="148"/>
      <c r="O106" s="148"/>
      <c r="P106" s="148"/>
      <c r="Q106" s="148"/>
      <c r="R106" s="148"/>
      <c r="S106" s="148"/>
      <c r="T106" s="148"/>
      <c r="U106" s="148"/>
      <c r="V106" s="148"/>
      <c r="W106" s="148"/>
      <c r="X106" s="148"/>
      <c r="Y106" s="148"/>
      <c r="Z106" s="148"/>
      <c r="AA106" s="148"/>
      <c r="AB106" s="148"/>
      <c r="AC106" s="148"/>
      <c r="AD106" s="148"/>
      <c r="AE106" s="148"/>
      <c r="AF106" s="148"/>
      <c r="AG106" s="148"/>
      <c r="AH106" s="148"/>
      <c r="AI106" s="148"/>
      <c r="AJ106" s="148"/>
      <c r="AK106" s="148"/>
      <c r="AL106" s="148"/>
      <c r="AM106" s="148"/>
      <c r="AN106" s="148"/>
      <c r="AO106" s="148"/>
      <c r="AP106" s="148"/>
      <c r="AQ106" s="148"/>
      <c r="AR106" s="148"/>
      <c r="AS106" s="148"/>
      <c r="AT106" s="148"/>
      <c r="AU106" s="148"/>
      <c r="AV106" s="148"/>
      <c r="AW106" s="148"/>
      <c r="AX106" s="148"/>
      <c r="AY106" s="148"/>
      <c r="AZ106" s="148"/>
      <c r="BA106" s="148"/>
      <c r="BB106" s="148"/>
      <c r="BC106" s="148"/>
      <c r="BD106" s="148"/>
      <c r="BE106" s="148"/>
      <c r="BF106" s="148"/>
      <c r="BG106" s="148"/>
      <c r="BH106" s="148"/>
      <c r="BI106" s="148"/>
      <c r="BJ106" s="148"/>
      <c r="BK106" s="148"/>
      <c r="BL106" s="148"/>
      <c r="BM106" s="148"/>
      <c r="BN106" s="148"/>
      <c r="BO106" s="148"/>
      <c r="BP106" s="148"/>
      <c r="BQ106" s="148"/>
      <c r="BR106" s="148"/>
      <c r="BS106" s="148"/>
      <c r="BT106" s="148"/>
      <c r="BU106" s="148"/>
      <c r="BV106" s="148"/>
      <c r="BW106" s="148"/>
      <c r="BX106" s="148"/>
      <c r="BY106" s="148"/>
      <c r="BZ106" s="148"/>
      <c r="CA106" s="148"/>
      <c r="CB106" s="148"/>
      <c r="CC106" s="148"/>
      <c r="CD106" s="148"/>
      <c r="CE106" s="148"/>
      <c r="CF106" s="148"/>
      <c r="CG106" s="148"/>
      <c r="CH106" s="148"/>
      <c r="CI106" s="148"/>
      <c r="CJ106" s="148"/>
      <c r="CK106" s="148"/>
      <c r="CL106" s="148"/>
      <c r="CM106" s="148"/>
      <c r="CN106" s="148"/>
      <c r="CO106" s="148"/>
      <c r="CP106" s="148"/>
      <c r="CQ106" s="148"/>
      <c r="CR106" s="148"/>
      <c r="CS106" s="148"/>
      <c r="CT106" s="148"/>
      <c r="CU106" s="148"/>
      <c r="CV106" s="148"/>
      <c r="CW106" s="148"/>
      <c r="CX106" s="148"/>
      <c r="CY106" s="148"/>
      <c r="CZ106" s="124"/>
    </row>
    <row r="107" spans="1:104" s="122" customFormat="1" x14ac:dyDescent="0.25">
      <c r="A107" s="147"/>
      <c r="B107" s="148"/>
      <c r="C107" s="148"/>
      <c r="D107" s="148"/>
      <c r="E107" s="148"/>
      <c r="F107" s="148"/>
      <c r="G107" s="148"/>
      <c r="H107" s="148"/>
      <c r="I107" s="148"/>
      <c r="J107" s="148"/>
      <c r="K107" s="148"/>
      <c r="L107" s="148"/>
      <c r="M107" s="148"/>
      <c r="N107" s="148"/>
      <c r="O107" s="148"/>
      <c r="P107" s="148"/>
      <c r="Q107" s="148"/>
      <c r="R107" s="148"/>
      <c r="S107" s="148"/>
      <c r="T107" s="148"/>
      <c r="U107" s="148"/>
      <c r="V107" s="148"/>
      <c r="W107" s="148"/>
      <c r="X107" s="148"/>
      <c r="Y107" s="148"/>
      <c r="Z107" s="148"/>
      <c r="AA107" s="148"/>
      <c r="AB107" s="148"/>
      <c r="AC107" s="148"/>
      <c r="AD107" s="148"/>
      <c r="AE107" s="148"/>
      <c r="AF107" s="148"/>
      <c r="AG107" s="148"/>
      <c r="AH107" s="148"/>
      <c r="AI107" s="148"/>
      <c r="AJ107" s="148"/>
      <c r="AK107" s="148"/>
      <c r="AL107" s="148"/>
      <c r="AM107" s="148"/>
      <c r="AN107" s="148"/>
      <c r="AO107" s="148"/>
      <c r="AP107" s="148"/>
      <c r="AQ107" s="148"/>
      <c r="AR107" s="148"/>
      <c r="AS107" s="148"/>
      <c r="AT107" s="148"/>
      <c r="AU107" s="148"/>
      <c r="AV107" s="148"/>
      <c r="AW107" s="148"/>
      <c r="AX107" s="148"/>
      <c r="AY107" s="148"/>
      <c r="AZ107" s="148"/>
      <c r="BA107" s="148"/>
      <c r="BB107" s="148"/>
      <c r="BC107" s="148"/>
      <c r="BD107" s="148"/>
      <c r="BE107" s="148"/>
      <c r="BF107" s="148"/>
      <c r="BG107" s="148"/>
      <c r="BH107" s="148"/>
      <c r="BI107" s="148"/>
      <c r="BJ107" s="148"/>
      <c r="BK107" s="148"/>
      <c r="BL107" s="148"/>
      <c r="BM107" s="148"/>
      <c r="BN107" s="148"/>
      <c r="BO107" s="148"/>
      <c r="BP107" s="148"/>
      <c r="BQ107" s="148"/>
      <c r="BR107" s="148"/>
      <c r="BS107" s="148"/>
      <c r="BT107" s="148"/>
      <c r="BU107" s="148"/>
      <c r="BV107" s="148"/>
      <c r="BW107" s="148"/>
      <c r="BX107" s="148"/>
      <c r="BY107" s="148"/>
      <c r="BZ107" s="148"/>
      <c r="CA107" s="148"/>
      <c r="CB107" s="148"/>
      <c r="CC107" s="148"/>
      <c r="CD107" s="148"/>
      <c r="CE107" s="148"/>
      <c r="CF107" s="148"/>
      <c r="CG107" s="148"/>
      <c r="CH107" s="148"/>
      <c r="CI107" s="148"/>
      <c r="CJ107" s="148"/>
      <c r="CK107" s="148"/>
      <c r="CL107" s="148"/>
      <c r="CM107" s="148"/>
      <c r="CN107" s="148"/>
      <c r="CO107" s="148"/>
      <c r="CP107" s="148"/>
      <c r="CQ107" s="148"/>
      <c r="CR107" s="148"/>
      <c r="CS107" s="148"/>
      <c r="CT107" s="148"/>
      <c r="CU107" s="148"/>
      <c r="CV107" s="148"/>
      <c r="CW107" s="148"/>
      <c r="CX107" s="148"/>
      <c r="CY107" s="148"/>
      <c r="CZ107" s="124"/>
    </row>
    <row r="108" spans="1:104" s="122" customFormat="1" x14ac:dyDescent="0.25">
      <c r="A108" s="147"/>
      <c r="B108" s="148"/>
      <c r="C108" s="148"/>
      <c r="D108" s="148"/>
      <c r="E108" s="148"/>
      <c r="F108" s="148"/>
      <c r="G108" s="148"/>
      <c r="H108" s="148"/>
      <c r="I108" s="148"/>
      <c r="J108" s="148"/>
      <c r="K108" s="148"/>
      <c r="L108" s="148"/>
      <c r="M108" s="148"/>
      <c r="N108" s="148"/>
      <c r="O108" s="148"/>
      <c r="P108" s="148"/>
      <c r="Q108" s="148"/>
      <c r="R108" s="148"/>
      <c r="S108" s="148"/>
      <c r="T108" s="148"/>
      <c r="U108" s="148"/>
      <c r="V108" s="148"/>
      <c r="W108" s="148"/>
      <c r="X108" s="148"/>
      <c r="Y108" s="148"/>
      <c r="Z108" s="148"/>
      <c r="AA108" s="148"/>
      <c r="AB108" s="148"/>
      <c r="AC108" s="148"/>
      <c r="AD108" s="148"/>
      <c r="AE108" s="148"/>
      <c r="AF108" s="148"/>
      <c r="AG108" s="148"/>
      <c r="AH108" s="148"/>
      <c r="AI108" s="148"/>
      <c r="AJ108" s="148"/>
      <c r="AK108" s="148"/>
      <c r="AL108" s="148"/>
      <c r="AM108" s="148"/>
      <c r="AN108" s="148"/>
      <c r="AO108" s="148"/>
      <c r="AP108" s="148"/>
      <c r="AQ108" s="148"/>
      <c r="AR108" s="148"/>
      <c r="AS108" s="148"/>
      <c r="AT108" s="148"/>
      <c r="AU108" s="148"/>
      <c r="AV108" s="148"/>
      <c r="AW108" s="148"/>
      <c r="AX108" s="148"/>
      <c r="AY108" s="148"/>
      <c r="AZ108" s="148"/>
      <c r="BA108" s="148"/>
      <c r="BB108" s="148"/>
      <c r="BC108" s="148"/>
      <c r="BD108" s="148"/>
      <c r="BE108" s="148"/>
      <c r="BF108" s="148"/>
      <c r="BG108" s="148"/>
      <c r="BH108" s="148"/>
      <c r="BI108" s="148"/>
      <c r="BJ108" s="148"/>
      <c r="BK108" s="148"/>
      <c r="BL108" s="148"/>
      <c r="BM108" s="148"/>
      <c r="BN108" s="148"/>
      <c r="BO108" s="148"/>
      <c r="BP108" s="148"/>
      <c r="BQ108" s="148"/>
      <c r="BR108" s="148"/>
      <c r="BS108" s="148"/>
      <c r="BT108" s="148"/>
      <c r="BU108" s="148"/>
      <c r="BV108" s="148"/>
      <c r="BW108" s="148"/>
      <c r="BX108" s="148"/>
      <c r="BY108" s="148"/>
      <c r="BZ108" s="148"/>
      <c r="CA108" s="148"/>
      <c r="CB108" s="148"/>
      <c r="CC108" s="148"/>
      <c r="CD108" s="148"/>
      <c r="CE108" s="148"/>
      <c r="CF108" s="148"/>
      <c r="CG108" s="148"/>
      <c r="CH108" s="148"/>
      <c r="CI108" s="148"/>
      <c r="CJ108" s="148"/>
      <c r="CK108" s="148"/>
      <c r="CL108" s="148"/>
      <c r="CM108" s="148"/>
      <c r="CN108" s="148"/>
      <c r="CO108" s="148"/>
      <c r="CP108" s="148"/>
      <c r="CQ108" s="148"/>
      <c r="CR108" s="148"/>
      <c r="CS108" s="148"/>
      <c r="CT108" s="148"/>
      <c r="CU108" s="148"/>
      <c r="CV108" s="148"/>
      <c r="CW108" s="148"/>
      <c r="CX108" s="148"/>
      <c r="CY108" s="148"/>
      <c r="CZ108" s="124"/>
    </row>
    <row r="109" spans="1:104" s="122" customFormat="1" x14ac:dyDescent="0.25">
      <c r="A109" s="147"/>
      <c r="B109" s="148"/>
      <c r="C109" s="148"/>
      <c r="D109" s="148"/>
      <c r="E109" s="148"/>
      <c r="F109" s="148"/>
      <c r="G109" s="148"/>
      <c r="H109" s="148"/>
      <c r="I109" s="148"/>
      <c r="J109" s="148"/>
      <c r="K109" s="148"/>
      <c r="L109" s="148"/>
      <c r="M109" s="148"/>
      <c r="N109" s="148"/>
      <c r="O109" s="148"/>
      <c r="P109" s="148"/>
      <c r="Q109" s="148"/>
      <c r="R109" s="148"/>
      <c r="S109" s="148"/>
      <c r="T109" s="148"/>
      <c r="U109" s="148"/>
      <c r="V109" s="148"/>
      <c r="W109" s="148"/>
      <c r="X109" s="148"/>
      <c r="Y109" s="148"/>
      <c r="Z109" s="148"/>
      <c r="AA109" s="148"/>
      <c r="AB109" s="148"/>
      <c r="AC109" s="148"/>
      <c r="AD109" s="148"/>
      <c r="AE109" s="148"/>
      <c r="AF109" s="148"/>
      <c r="AG109" s="148"/>
      <c r="AH109" s="148"/>
      <c r="AI109" s="148"/>
      <c r="AJ109" s="148"/>
      <c r="AK109" s="148"/>
      <c r="AL109" s="148"/>
      <c r="AM109" s="148"/>
      <c r="AN109" s="148"/>
      <c r="AO109" s="148"/>
      <c r="AP109" s="148"/>
      <c r="AQ109" s="148"/>
      <c r="AR109" s="148"/>
      <c r="AS109" s="148"/>
      <c r="AT109" s="148"/>
      <c r="AU109" s="148"/>
      <c r="AV109" s="148"/>
      <c r="AW109" s="148"/>
      <c r="AX109" s="148"/>
      <c r="AY109" s="148"/>
      <c r="AZ109" s="148"/>
      <c r="BA109" s="148"/>
      <c r="BB109" s="148"/>
      <c r="BC109" s="148"/>
      <c r="BD109" s="148"/>
      <c r="BE109" s="148"/>
      <c r="BF109" s="148"/>
      <c r="BG109" s="148"/>
      <c r="BH109" s="148"/>
      <c r="BI109" s="148"/>
      <c r="BJ109" s="148"/>
      <c r="BK109" s="148"/>
      <c r="BL109" s="148"/>
      <c r="BM109" s="148"/>
      <c r="BN109" s="148"/>
      <c r="BO109" s="148"/>
      <c r="BP109" s="148"/>
      <c r="BQ109" s="148"/>
      <c r="BR109" s="148"/>
      <c r="BS109" s="148"/>
      <c r="BT109" s="148"/>
      <c r="BU109" s="148"/>
      <c r="BV109" s="148"/>
      <c r="BW109" s="148"/>
      <c r="BX109" s="148"/>
      <c r="BY109" s="148"/>
      <c r="BZ109" s="148"/>
      <c r="CA109" s="148"/>
      <c r="CB109" s="148"/>
      <c r="CC109" s="148"/>
      <c r="CD109" s="148"/>
      <c r="CE109" s="148"/>
      <c r="CF109" s="148"/>
      <c r="CG109" s="148"/>
      <c r="CH109" s="148"/>
      <c r="CI109" s="148"/>
      <c r="CJ109" s="148"/>
      <c r="CK109" s="148"/>
      <c r="CL109" s="148"/>
      <c r="CM109" s="148"/>
      <c r="CN109" s="148"/>
      <c r="CO109" s="148"/>
      <c r="CP109" s="148"/>
      <c r="CQ109" s="148"/>
      <c r="CR109" s="148"/>
      <c r="CS109" s="148"/>
      <c r="CT109" s="148"/>
      <c r="CU109" s="148"/>
      <c r="CV109" s="148"/>
      <c r="CW109" s="148"/>
      <c r="CX109" s="148"/>
      <c r="CY109" s="148"/>
      <c r="CZ109" s="124"/>
    </row>
    <row r="110" spans="1:104" s="122" customFormat="1" x14ac:dyDescent="0.25">
      <c r="A110" s="147"/>
      <c r="B110" s="148"/>
      <c r="C110" s="148"/>
      <c r="D110" s="148"/>
      <c r="E110" s="148"/>
      <c r="F110" s="148"/>
      <c r="G110" s="148"/>
      <c r="H110" s="148"/>
      <c r="I110" s="148"/>
      <c r="J110" s="148"/>
      <c r="K110" s="148"/>
      <c r="L110" s="148"/>
      <c r="M110" s="148"/>
      <c r="N110" s="148"/>
      <c r="O110" s="148"/>
      <c r="P110" s="148"/>
      <c r="Q110" s="148"/>
      <c r="R110" s="148"/>
      <c r="S110" s="148"/>
      <c r="T110" s="148"/>
      <c r="U110" s="148"/>
      <c r="V110" s="148"/>
      <c r="W110" s="148"/>
      <c r="X110" s="148"/>
      <c r="Y110" s="148"/>
      <c r="Z110" s="148"/>
      <c r="AA110" s="148"/>
      <c r="AB110" s="148"/>
      <c r="AC110" s="148"/>
      <c r="AD110" s="148"/>
      <c r="AE110" s="148"/>
      <c r="AF110" s="148"/>
      <c r="AG110" s="148"/>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c r="BE110" s="148"/>
      <c r="BF110" s="148"/>
      <c r="BG110" s="148"/>
      <c r="BH110" s="148"/>
      <c r="BI110" s="148"/>
      <c r="BJ110" s="148"/>
      <c r="BK110" s="148"/>
      <c r="BL110" s="148"/>
      <c r="BM110" s="148"/>
      <c r="BN110" s="148"/>
      <c r="BO110" s="148"/>
      <c r="BP110" s="148"/>
      <c r="BQ110" s="148"/>
      <c r="BR110" s="148"/>
      <c r="BS110" s="148"/>
      <c r="BT110" s="148"/>
      <c r="BU110" s="148"/>
      <c r="BV110" s="148"/>
      <c r="BW110" s="148"/>
      <c r="BX110" s="148"/>
      <c r="BY110" s="148"/>
      <c r="BZ110" s="148"/>
      <c r="CA110" s="148"/>
      <c r="CB110" s="148"/>
      <c r="CC110" s="148"/>
      <c r="CD110" s="148"/>
      <c r="CE110" s="148"/>
      <c r="CF110" s="148"/>
      <c r="CG110" s="148"/>
      <c r="CH110" s="148"/>
      <c r="CI110" s="148"/>
      <c r="CJ110" s="148"/>
      <c r="CK110" s="148"/>
      <c r="CL110" s="148"/>
      <c r="CM110" s="148"/>
      <c r="CN110" s="148"/>
      <c r="CO110" s="148"/>
      <c r="CP110" s="148"/>
      <c r="CQ110" s="148"/>
      <c r="CR110" s="148"/>
      <c r="CS110" s="148"/>
      <c r="CT110" s="148"/>
      <c r="CU110" s="148"/>
      <c r="CV110" s="148"/>
      <c r="CW110" s="148"/>
      <c r="CX110" s="148"/>
      <c r="CY110" s="148"/>
      <c r="CZ110" s="124"/>
    </row>
    <row r="111" spans="1:104" s="122" customFormat="1" x14ac:dyDescent="0.25">
      <c r="A111" s="147"/>
      <c r="B111" s="148"/>
      <c r="C111" s="148"/>
      <c r="D111" s="148"/>
      <c r="E111" s="148"/>
      <c r="F111" s="148"/>
      <c r="G111" s="148"/>
      <c r="H111" s="148"/>
      <c r="I111" s="148"/>
      <c r="J111" s="148"/>
      <c r="K111" s="148"/>
      <c r="L111" s="148"/>
      <c r="M111" s="148"/>
      <c r="N111" s="148"/>
      <c r="O111" s="148"/>
      <c r="P111" s="148"/>
      <c r="Q111" s="148"/>
      <c r="R111" s="148"/>
      <c r="S111" s="148"/>
      <c r="T111" s="148"/>
      <c r="U111" s="148"/>
      <c r="V111" s="148"/>
      <c r="W111" s="148"/>
      <c r="X111" s="148"/>
      <c r="Y111" s="148"/>
      <c r="Z111" s="148"/>
      <c r="AA111" s="148"/>
      <c r="AB111" s="148"/>
      <c r="AC111" s="148"/>
      <c r="AD111" s="148"/>
      <c r="AE111" s="148"/>
      <c r="AF111" s="148"/>
      <c r="AG111" s="148"/>
      <c r="AH111" s="148"/>
      <c r="AI111" s="148"/>
      <c r="AJ111" s="148"/>
      <c r="AK111" s="148"/>
      <c r="AL111" s="148"/>
      <c r="AM111" s="148"/>
      <c r="AN111" s="148"/>
      <c r="AO111" s="148"/>
      <c r="AP111" s="148"/>
      <c r="AQ111" s="148"/>
      <c r="AR111" s="148"/>
      <c r="AS111" s="148"/>
      <c r="AT111" s="148"/>
      <c r="AU111" s="148"/>
      <c r="AV111" s="148"/>
      <c r="AW111" s="148"/>
      <c r="AX111" s="148"/>
      <c r="AY111" s="148"/>
      <c r="AZ111" s="148"/>
      <c r="BA111" s="148"/>
      <c r="BB111" s="148"/>
      <c r="BC111" s="148"/>
      <c r="BD111" s="148"/>
      <c r="BE111" s="148"/>
      <c r="BF111" s="148"/>
      <c r="BG111" s="148"/>
      <c r="BH111" s="148"/>
      <c r="BI111" s="148"/>
      <c r="BJ111" s="148"/>
      <c r="BK111" s="148"/>
      <c r="BL111" s="148"/>
      <c r="BM111" s="148"/>
      <c r="BN111" s="148"/>
      <c r="BO111" s="148"/>
      <c r="BP111" s="148"/>
      <c r="BQ111" s="148"/>
      <c r="BR111" s="148"/>
      <c r="BS111" s="148"/>
      <c r="BT111" s="148"/>
      <c r="BU111" s="148"/>
      <c r="BV111" s="148"/>
      <c r="BW111" s="148"/>
      <c r="BX111" s="148"/>
      <c r="BY111" s="148"/>
      <c r="BZ111" s="148"/>
      <c r="CA111" s="148"/>
      <c r="CB111" s="148"/>
      <c r="CC111" s="148"/>
      <c r="CD111" s="148"/>
      <c r="CE111" s="148"/>
      <c r="CF111" s="148"/>
      <c r="CG111" s="148"/>
      <c r="CH111" s="148"/>
      <c r="CI111" s="148"/>
      <c r="CJ111" s="148"/>
      <c r="CK111" s="148"/>
      <c r="CL111" s="148"/>
      <c r="CM111" s="148"/>
      <c r="CN111" s="148"/>
      <c r="CO111" s="148"/>
      <c r="CP111" s="148"/>
      <c r="CQ111" s="148"/>
      <c r="CR111" s="148"/>
      <c r="CS111" s="148"/>
      <c r="CT111" s="148"/>
      <c r="CU111" s="148"/>
      <c r="CV111" s="148"/>
      <c r="CW111" s="148"/>
      <c r="CX111" s="148"/>
      <c r="CY111" s="148"/>
      <c r="CZ111" s="124"/>
    </row>
    <row r="112" spans="1:104" s="122" customFormat="1" x14ac:dyDescent="0.25">
      <c r="A112" s="147"/>
      <c r="B112" s="148"/>
      <c r="C112" s="148"/>
      <c r="D112" s="148"/>
      <c r="E112" s="148"/>
      <c r="F112" s="148"/>
      <c r="G112" s="148"/>
      <c r="H112" s="148"/>
      <c r="I112" s="148"/>
      <c r="J112" s="148"/>
      <c r="K112" s="148"/>
      <c r="L112" s="148"/>
      <c r="M112" s="148"/>
      <c r="N112" s="148"/>
      <c r="O112" s="148"/>
      <c r="P112" s="148"/>
      <c r="Q112" s="148"/>
      <c r="R112" s="148"/>
      <c r="S112" s="148"/>
      <c r="T112" s="148"/>
      <c r="U112" s="148"/>
      <c r="V112" s="148"/>
      <c r="W112" s="148"/>
      <c r="X112" s="148"/>
      <c r="Y112" s="148"/>
      <c r="Z112" s="148"/>
      <c r="AA112" s="148"/>
      <c r="AB112" s="148"/>
      <c r="AC112" s="148"/>
      <c r="AD112" s="148"/>
      <c r="AE112" s="148"/>
      <c r="AF112" s="148"/>
      <c r="AG112" s="148"/>
      <c r="AH112" s="148"/>
      <c r="AI112" s="148"/>
      <c r="AJ112" s="148"/>
      <c r="AK112" s="148"/>
      <c r="AL112" s="148"/>
      <c r="AM112" s="148"/>
      <c r="AN112" s="148"/>
      <c r="AO112" s="148"/>
      <c r="AP112" s="148"/>
      <c r="AQ112" s="148"/>
      <c r="AR112" s="148"/>
      <c r="AS112" s="148"/>
      <c r="AT112" s="148"/>
      <c r="AU112" s="148"/>
      <c r="AV112" s="148"/>
      <c r="AW112" s="148"/>
      <c r="AX112" s="148"/>
      <c r="AY112" s="148"/>
      <c r="AZ112" s="148"/>
      <c r="BA112" s="148"/>
      <c r="BB112" s="148"/>
      <c r="BC112" s="148"/>
      <c r="BD112" s="148"/>
      <c r="BE112" s="148"/>
      <c r="BF112" s="148"/>
      <c r="BG112" s="148"/>
      <c r="BH112" s="148"/>
      <c r="BI112" s="148"/>
      <c r="BJ112" s="148"/>
      <c r="BK112" s="148"/>
      <c r="BL112" s="148"/>
      <c r="BM112" s="148"/>
      <c r="BN112" s="148"/>
      <c r="BO112" s="148"/>
      <c r="BP112" s="148"/>
      <c r="BQ112" s="148"/>
      <c r="BR112" s="148"/>
      <c r="BS112" s="148"/>
      <c r="BT112" s="148"/>
      <c r="BU112" s="148"/>
      <c r="BV112" s="148"/>
      <c r="BW112" s="148"/>
      <c r="BX112" s="148"/>
      <c r="BY112" s="148"/>
      <c r="BZ112" s="148"/>
      <c r="CA112" s="148"/>
      <c r="CB112" s="148"/>
      <c r="CC112" s="148"/>
      <c r="CD112" s="148"/>
      <c r="CE112" s="148"/>
      <c r="CF112" s="148"/>
      <c r="CG112" s="148"/>
      <c r="CH112" s="148"/>
      <c r="CI112" s="148"/>
      <c r="CJ112" s="148"/>
      <c r="CK112" s="148"/>
      <c r="CL112" s="148"/>
      <c r="CM112" s="148"/>
      <c r="CN112" s="148"/>
      <c r="CO112" s="148"/>
      <c r="CP112" s="148"/>
      <c r="CQ112" s="148"/>
      <c r="CR112" s="148"/>
      <c r="CS112" s="148"/>
      <c r="CT112" s="148"/>
      <c r="CU112" s="148"/>
      <c r="CV112" s="148"/>
      <c r="CW112" s="148"/>
      <c r="CX112" s="148"/>
      <c r="CY112" s="148"/>
      <c r="CZ112" s="124"/>
    </row>
    <row r="113" spans="1:104" s="122" customFormat="1" x14ac:dyDescent="0.25">
      <c r="A113" s="147"/>
      <c r="B113" s="148"/>
      <c r="C113" s="148"/>
      <c r="D113" s="148"/>
      <c r="E113" s="148"/>
      <c r="F113" s="148"/>
      <c r="G113" s="148"/>
      <c r="H113" s="148"/>
      <c r="I113" s="148"/>
      <c r="J113" s="148"/>
      <c r="K113" s="148"/>
      <c r="L113" s="148"/>
      <c r="M113" s="148"/>
      <c r="N113" s="148"/>
      <c r="O113" s="148"/>
      <c r="P113" s="148"/>
      <c r="Q113" s="148"/>
      <c r="R113" s="148"/>
      <c r="S113" s="148"/>
      <c r="T113" s="148"/>
      <c r="U113" s="148"/>
      <c r="V113" s="148"/>
      <c r="W113" s="148"/>
      <c r="X113" s="148"/>
      <c r="Y113" s="148"/>
      <c r="Z113" s="148"/>
      <c r="AA113" s="148"/>
      <c r="AB113" s="148"/>
      <c r="AC113" s="148"/>
      <c r="AD113" s="148"/>
      <c r="AE113" s="148"/>
      <c r="AF113" s="148"/>
      <c r="AG113" s="148"/>
      <c r="AH113" s="148"/>
      <c r="AI113" s="148"/>
      <c r="AJ113" s="148"/>
      <c r="AK113" s="148"/>
      <c r="AL113" s="148"/>
      <c r="AM113" s="148"/>
      <c r="AN113" s="148"/>
      <c r="AO113" s="148"/>
      <c r="AP113" s="148"/>
      <c r="AQ113" s="148"/>
      <c r="AR113" s="148"/>
      <c r="AS113" s="148"/>
      <c r="AT113" s="148"/>
      <c r="AU113" s="148"/>
      <c r="AV113" s="148"/>
      <c r="AW113" s="148"/>
      <c r="AX113" s="148"/>
      <c r="AY113" s="148"/>
      <c r="AZ113" s="148"/>
      <c r="BA113" s="148"/>
      <c r="BB113" s="148"/>
      <c r="BC113" s="148"/>
      <c r="BD113" s="148"/>
      <c r="BE113" s="148"/>
      <c r="BF113" s="148"/>
      <c r="BG113" s="148"/>
      <c r="BH113" s="148"/>
      <c r="BI113" s="148"/>
      <c r="BJ113" s="148"/>
      <c r="BK113" s="148"/>
      <c r="BL113" s="148"/>
      <c r="BM113" s="148"/>
      <c r="BN113" s="148"/>
      <c r="BO113" s="148"/>
      <c r="BP113" s="148"/>
      <c r="BQ113" s="148"/>
      <c r="BR113" s="148"/>
      <c r="BS113" s="148"/>
      <c r="BT113" s="148"/>
      <c r="BU113" s="148"/>
      <c r="BV113" s="148"/>
      <c r="BW113" s="148"/>
      <c r="BX113" s="148"/>
      <c r="BY113" s="148"/>
      <c r="BZ113" s="148"/>
      <c r="CA113" s="148"/>
      <c r="CB113" s="148"/>
      <c r="CC113" s="148"/>
      <c r="CD113" s="148"/>
      <c r="CE113" s="148"/>
      <c r="CF113" s="148"/>
      <c r="CG113" s="148"/>
      <c r="CH113" s="148"/>
      <c r="CI113" s="148"/>
      <c r="CJ113" s="148"/>
      <c r="CK113" s="148"/>
      <c r="CL113" s="148"/>
      <c r="CM113" s="148"/>
      <c r="CN113" s="148"/>
      <c r="CO113" s="148"/>
      <c r="CP113" s="148"/>
      <c r="CQ113" s="148"/>
      <c r="CR113" s="148"/>
      <c r="CS113" s="148"/>
      <c r="CT113" s="148"/>
      <c r="CU113" s="148"/>
      <c r="CV113" s="148"/>
      <c r="CW113" s="148"/>
      <c r="CX113" s="148"/>
      <c r="CY113" s="148"/>
      <c r="CZ113" s="124"/>
    </row>
    <row r="114" spans="1:104" s="122" customFormat="1" x14ac:dyDescent="0.25">
      <c r="A114" s="147"/>
      <c r="B114" s="148"/>
      <c r="C114" s="148"/>
      <c r="D114" s="148"/>
      <c r="E114" s="148"/>
      <c r="F114" s="148"/>
      <c r="G114" s="148"/>
      <c r="H114" s="148"/>
      <c r="I114" s="148"/>
      <c r="J114" s="148"/>
      <c r="K114" s="148"/>
      <c r="L114" s="148"/>
      <c r="M114" s="148"/>
      <c r="N114" s="148"/>
      <c r="O114" s="148"/>
      <c r="P114" s="148"/>
      <c r="Q114" s="148"/>
      <c r="R114" s="148"/>
      <c r="S114" s="148"/>
      <c r="T114" s="148"/>
      <c r="U114" s="148"/>
      <c r="V114" s="148"/>
      <c r="W114" s="148"/>
      <c r="X114" s="148"/>
      <c r="Y114" s="148"/>
      <c r="Z114" s="148"/>
      <c r="AA114" s="148"/>
      <c r="AB114" s="148"/>
      <c r="AC114" s="148"/>
      <c r="AD114" s="148"/>
      <c r="AE114" s="148"/>
      <c r="AF114" s="148"/>
      <c r="AG114" s="148"/>
      <c r="AH114" s="148"/>
      <c r="AI114" s="148"/>
      <c r="AJ114" s="148"/>
      <c r="AK114" s="148"/>
      <c r="AL114" s="148"/>
      <c r="AM114" s="148"/>
      <c r="AN114" s="148"/>
      <c r="AO114" s="148"/>
      <c r="AP114" s="148"/>
      <c r="AQ114" s="148"/>
      <c r="AR114" s="148"/>
      <c r="AS114" s="148"/>
      <c r="AT114" s="148"/>
      <c r="AU114" s="148"/>
      <c r="AV114" s="148"/>
      <c r="AW114" s="148"/>
      <c r="AX114" s="148"/>
      <c r="AY114" s="148"/>
      <c r="AZ114" s="148"/>
      <c r="BA114" s="148"/>
      <c r="BB114" s="148"/>
      <c r="BC114" s="148"/>
      <c r="BD114" s="148"/>
      <c r="BE114" s="148"/>
      <c r="BF114" s="148"/>
      <c r="BG114" s="148"/>
      <c r="BH114" s="148"/>
      <c r="BI114" s="148"/>
      <c r="BJ114" s="148"/>
      <c r="BK114" s="148"/>
      <c r="BL114" s="148"/>
      <c r="BM114" s="148"/>
      <c r="BN114" s="148"/>
      <c r="BO114" s="148"/>
      <c r="BP114" s="148"/>
      <c r="BQ114" s="148"/>
      <c r="BR114" s="148"/>
      <c r="BS114" s="148"/>
      <c r="BT114" s="148"/>
      <c r="BU114" s="148"/>
      <c r="BV114" s="148"/>
      <c r="BW114" s="148"/>
      <c r="BX114" s="148"/>
      <c r="BY114" s="148"/>
      <c r="BZ114" s="148"/>
      <c r="CA114" s="148"/>
      <c r="CB114" s="148"/>
      <c r="CC114" s="148"/>
      <c r="CD114" s="148"/>
      <c r="CE114" s="148"/>
      <c r="CF114" s="148"/>
      <c r="CG114" s="148"/>
      <c r="CH114" s="148"/>
      <c r="CI114" s="148"/>
      <c r="CJ114" s="148"/>
      <c r="CK114" s="148"/>
      <c r="CL114" s="148"/>
      <c r="CM114" s="148"/>
      <c r="CN114" s="148"/>
      <c r="CO114" s="148"/>
      <c r="CP114" s="148"/>
      <c r="CQ114" s="148"/>
      <c r="CR114" s="148"/>
      <c r="CS114" s="148"/>
      <c r="CT114" s="148"/>
      <c r="CU114" s="148"/>
      <c r="CV114" s="148"/>
      <c r="CW114" s="148"/>
      <c r="CX114" s="148"/>
      <c r="CY114" s="148"/>
      <c r="CZ114" s="124"/>
    </row>
    <row r="115" spans="1:104" s="122" customFormat="1" x14ac:dyDescent="0.25">
      <c r="A115" s="147"/>
      <c r="B115" s="148"/>
      <c r="C115" s="148"/>
      <c r="D115" s="148"/>
      <c r="E115" s="148"/>
      <c r="F115" s="148"/>
      <c r="G115" s="148"/>
      <c r="H115" s="148"/>
      <c r="I115" s="148"/>
      <c r="J115" s="148"/>
      <c r="K115" s="148"/>
      <c r="L115" s="148"/>
      <c r="M115" s="148"/>
      <c r="N115" s="148"/>
      <c r="O115" s="148"/>
      <c r="P115" s="148"/>
      <c r="Q115" s="148"/>
      <c r="R115" s="148"/>
      <c r="S115" s="148"/>
      <c r="T115" s="148"/>
      <c r="U115" s="148"/>
      <c r="V115" s="148"/>
      <c r="W115" s="148"/>
      <c r="X115" s="148"/>
      <c r="Y115" s="148"/>
      <c r="Z115" s="148"/>
      <c r="AA115" s="148"/>
      <c r="AB115" s="148"/>
      <c r="AC115" s="148"/>
      <c r="AD115" s="148"/>
      <c r="AE115" s="148"/>
      <c r="AF115" s="148"/>
      <c r="AG115" s="148"/>
      <c r="AH115" s="148"/>
      <c r="AI115" s="148"/>
      <c r="AJ115" s="148"/>
      <c r="AK115" s="148"/>
      <c r="AL115" s="148"/>
      <c r="AM115" s="148"/>
      <c r="AN115" s="148"/>
      <c r="AO115" s="148"/>
      <c r="AP115" s="148"/>
      <c r="AQ115" s="148"/>
      <c r="AR115" s="148"/>
      <c r="AS115" s="148"/>
      <c r="AT115" s="148"/>
      <c r="AU115" s="148"/>
      <c r="AV115" s="148"/>
      <c r="AW115" s="148"/>
      <c r="AX115" s="148"/>
      <c r="AY115" s="148"/>
      <c r="AZ115" s="148"/>
      <c r="BA115" s="148"/>
      <c r="BB115" s="148"/>
      <c r="BC115" s="148"/>
      <c r="BD115" s="148"/>
      <c r="BE115" s="148"/>
      <c r="BF115" s="148"/>
      <c r="BG115" s="148"/>
      <c r="BH115" s="148"/>
      <c r="BI115" s="148"/>
      <c r="BJ115" s="148"/>
      <c r="BK115" s="148"/>
      <c r="BL115" s="148"/>
      <c r="BM115" s="148"/>
      <c r="BN115" s="148"/>
      <c r="BO115" s="148"/>
      <c r="BP115" s="148"/>
      <c r="BQ115" s="148"/>
      <c r="BR115" s="148"/>
      <c r="BS115" s="148"/>
      <c r="BT115" s="148"/>
      <c r="BU115" s="148"/>
      <c r="BV115" s="148"/>
      <c r="BW115" s="148"/>
      <c r="BX115" s="148"/>
      <c r="BY115" s="148"/>
      <c r="BZ115" s="148"/>
      <c r="CA115" s="148"/>
      <c r="CB115" s="148"/>
      <c r="CC115" s="148"/>
      <c r="CD115" s="148"/>
      <c r="CE115" s="148"/>
      <c r="CF115" s="148"/>
      <c r="CG115" s="148"/>
      <c r="CH115" s="148"/>
      <c r="CI115" s="148"/>
      <c r="CJ115" s="148"/>
      <c r="CK115" s="148"/>
      <c r="CL115" s="148"/>
      <c r="CM115" s="148"/>
      <c r="CN115" s="148"/>
      <c r="CO115" s="148"/>
      <c r="CP115" s="148"/>
      <c r="CQ115" s="148"/>
      <c r="CR115" s="148"/>
      <c r="CS115" s="148"/>
      <c r="CT115" s="148"/>
      <c r="CU115" s="148"/>
      <c r="CV115" s="148"/>
      <c r="CW115" s="148"/>
      <c r="CX115" s="148"/>
      <c r="CY115" s="148"/>
      <c r="CZ115" s="124"/>
    </row>
    <row r="116" spans="1:104" s="122" customFormat="1" x14ac:dyDescent="0.25">
      <c r="A116" s="147"/>
      <c r="B116" s="148"/>
      <c r="C116" s="148"/>
      <c r="D116" s="148"/>
      <c r="E116" s="148"/>
      <c r="F116" s="148"/>
      <c r="G116" s="148"/>
      <c r="H116" s="148"/>
      <c r="I116" s="148"/>
      <c r="J116" s="148"/>
      <c r="K116" s="148"/>
      <c r="L116" s="148"/>
      <c r="M116" s="148"/>
      <c r="N116" s="148"/>
      <c r="O116" s="148"/>
      <c r="P116" s="148"/>
      <c r="Q116" s="148"/>
      <c r="R116" s="148"/>
      <c r="S116" s="148"/>
      <c r="T116" s="148"/>
      <c r="U116" s="148"/>
      <c r="V116" s="148"/>
      <c r="W116" s="148"/>
      <c r="X116" s="148"/>
      <c r="Y116" s="148"/>
      <c r="Z116" s="148"/>
      <c r="AA116" s="148"/>
      <c r="AB116" s="148"/>
      <c r="AC116" s="148"/>
      <c r="AD116" s="148"/>
      <c r="AE116" s="148"/>
      <c r="AF116" s="148"/>
      <c r="AG116" s="148"/>
      <c r="AH116" s="148"/>
      <c r="AI116" s="148"/>
      <c r="AJ116" s="148"/>
      <c r="AK116" s="148"/>
      <c r="AL116" s="148"/>
      <c r="AM116" s="148"/>
      <c r="AN116" s="148"/>
      <c r="AO116" s="148"/>
      <c r="AP116" s="148"/>
      <c r="AQ116" s="148"/>
      <c r="AR116" s="148"/>
      <c r="AS116" s="148"/>
      <c r="AT116" s="148"/>
      <c r="AU116" s="148"/>
      <c r="AV116" s="148"/>
      <c r="AW116" s="148"/>
      <c r="AX116" s="148"/>
      <c r="AY116" s="148"/>
      <c r="AZ116" s="148"/>
      <c r="BA116" s="148"/>
      <c r="BB116" s="148"/>
      <c r="BC116" s="148"/>
      <c r="BD116" s="148"/>
      <c r="BE116" s="148"/>
      <c r="BF116" s="148"/>
      <c r="BG116" s="148"/>
      <c r="BH116" s="148"/>
      <c r="BI116" s="148"/>
      <c r="BJ116" s="148"/>
      <c r="BK116" s="148"/>
      <c r="BL116" s="148"/>
      <c r="BM116" s="148"/>
      <c r="BN116" s="148"/>
      <c r="BO116" s="148"/>
      <c r="BP116" s="148"/>
      <c r="BQ116" s="148"/>
      <c r="BR116" s="148"/>
      <c r="BS116" s="148"/>
      <c r="BT116" s="148"/>
      <c r="BU116" s="148"/>
      <c r="BV116" s="148"/>
      <c r="BW116" s="148"/>
      <c r="BX116" s="148"/>
      <c r="BY116" s="148"/>
      <c r="BZ116" s="148"/>
      <c r="CA116" s="148"/>
      <c r="CB116" s="148"/>
      <c r="CC116" s="148"/>
      <c r="CD116" s="148"/>
      <c r="CE116" s="148"/>
      <c r="CF116" s="148"/>
      <c r="CG116" s="148"/>
      <c r="CH116" s="148"/>
      <c r="CI116" s="148"/>
      <c r="CJ116" s="148"/>
      <c r="CK116" s="148"/>
      <c r="CL116" s="148"/>
      <c r="CM116" s="148"/>
      <c r="CN116" s="148"/>
      <c r="CO116" s="148"/>
      <c r="CP116" s="148"/>
      <c r="CQ116" s="148"/>
      <c r="CR116" s="148"/>
      <c r="CS116" s="148"/>
      <c r="CT116" s="148"/>
      <c r="CU116" s="148"/>
      <c r="CV116" s="148"/>
      <c r="CW116" s="148"/>
      <c r="CX116" s="148"/>
      <c r="CY116" s="148"/>
      <c r="CZ116" s="124"/>
    </row>
    <row r="117" spans="1:104" s="122" customFormat="1" x14ac:dyDescent="0.25">
      <c r="A117" s="147"/>
      <c r="B117" s="148"/>
      <c r="C117" s="148"/>
      <c r="D117" s="148"/>
      <c r="E117" s="148"/>
      <c r="F117" s="148"/>
      <c r="G117" s="148"/>
      <c r="H117" s="148"/>
      <c r="I117" s="148"/>
      <c r="J117" s="148"/>
      <c r="K117" s="148"/>
      <c r="L117" s="148"/>
      <c r="M117" s="148"/>
      <c r="N117" s="148"/>
      <c r="O117" s="148"/>
      <c r="P117" s="148"/>
      <c r="Q117" s="148"/>
      <c r="R117" s="148"/>
      <c r="S117" s="148"/>
      <c r="T117" s="148"/>
      <c r="U117" s="148"/>
      <c r="V117" s="148"/>
      <c r="W117" s="148"/>
      <c r="X117" s="148"/>
      <c r="Y117" s="148"/>
      <c r="Z117" s="148"/>
      <c r="AA117" s="148"/>
      <c r="AB117" s="148"/>
      <c r="AC117" s="148"/>
      <c r="AD117" s="148"/>
      <c r="AE117" s="148"/>
      <c r="AF117" s="148"/>
      <c r="AG117" s="148"/>
      <c r="AH117" s="148"/>
      <c r="AI117" s="148"/>
      <c r="AJ117" s="148"/>
      <c r="AK117" s="148"/>
      <c r="AL117" s="148"/>
      <c r="AM117" s="148"/>
      <c r="AN117" s="148"/>
      <c r="AO117" s="148"/>
      <c r="AP117" s="148"/>
      <c r="AQ117" s="148"/>
      <c r="AR117" s="148"/>
      <c r="AS117" s="148"/>
      <c r="AT117" s="148"/>
      <c r="AU117" s="148"/>
      <c r="AV117" s="148"/>
      <c r="AW117" s="148"/>
      <c r="AX117" s="148"/>
      <c r="AY117" s="148"/>
      <c r="AZ117" s="148"/>
      <c r="BA117" s="148"/>
      <c r="BB117" s="148"/>
      <c r="BC117" s="148"/>
      <c r="BD117" s="148"/>
      <c r="BE117" s="148"/>
      <c r="BF117" s="148"/>
      <c r="BG117" s="148"/>
      <c r="BH117" s="148"/>
      <c r="BI117" s="148"/>
      <c r="BJ117" s="148"/>
      <c r="BK117" s="148"/>
      <c r="BL117" s="148"/>
      <c r="BM117" s="148"/>
      <c r="BN117" s="148"/>
      <c r="BO117" s="148"/>
      <c r="BP117" s="148"/>
      <c r="BQ117" s="148"/>
      <c r="BR117" s="148"/>
      <c r="BS117" s="148"/>
      <c r="BT117" s="148"/>
      <c r="BU117" s="148"/>
      <c r="BV117" s="148"/>
      <c r="BW117" s="148"/>
      <c r="BX117" s="148"/>
      <c r="BY117" s="148"/>
      <c r="BZ117" s="148"/>
      <c r="CA117" s="148"/>
      <c r="CB117" s="148"/>
      <c r="CC117" s="148"/>
      <c r="CD117" s="148"/>
      <c r="CE117" s="148"/>
      <c r="CF117" s="148"/>
      <c r="CG117" s="148"/>
      <c r="CH117" s="148"/>
      <c r="CI117" s="148"/>
      <c r="CJ117" s="148"/>
      <c r="CK117" s="148"/>
      <c r="CL117" s="148"/>
      <c r="CM117" s="148"/>
      <c r="CN117" s="148"/>
      <c r="CO117" s="148"/>
      <c r="CP117" s="148"/>
      <c r="CQ117" s="148"/>
      <c r="CR117" s="148"/>
      <c r="CS117" s="148"/>
      <c r="CT117" s="148"/>
      <c r="CU117" s="148"/>
      <c r="CV117" s="148"/>
      <c r="CW117" s="148"/>
      <c r="CX117" s="148"/>
      <c r="CY117" s="148"/>
      <c r="CZ117" s="124"/>
    </row>
    <row r="118" spans="1:104" s="122" customFormat="1" x14ac:dyDescent="0.25">
      <c r="A118" s="147"/>
      <c r="B118" s="148"/>
      <c r="C118" s="148"/>
      <c r="D118" s="148"/>
      <c r="E118" s="148"/>
      <c r="F118" s="148"/>
      <c r="G118" s="148"/>
      <c r="H118" s="148"/>
      <c r="I118" s="148"/>
      <c r="J118" s="148"/>
      <c r="K118" s="148"/>
      <c r="L118" s="148"/>
      <c r="M118" s="148"/>
      <c r="N118" s="148"/>
      <c r="O118" s="148"/>
      <c r="P118" s="148"/>
      <c r="Q118" s="148"/>
      <c r="R118" s="148"/>
      <c r="S118" s="148"/>
      <c r="T118" s="148"/>
      <c r="U118" s="148"/>
      <c r="V118" s="148"/>
      <c r="W118" s="148"/>
      <c r="X118" s="148"/>
      <c r="Y118" s="148"/>
      <c r="Z118" s="148"/>
      <c r="AA118" s="148"/>
      <c r="AB118" s="148"/>
      <c r="AC118" s="148"/>
      <c r="AD118" s="148"/>
      <c r="AE118" s="148"/>
      <c r="AF118" s="148"/>
      <c r="AG118" s="148"/>
      <c r="AH118" s="148"/>
      <c r="AI118" s="148"/>
      <c r="AJ118" s="148"/>
      <c r="AK118" s="148"/>
      <c r="AL118" s="148"/>
      <c r="AM118" s="148"/>
      <c r="AN118" s="148"/>
      <c r="AO118" s="148"/>
      <c r="AP118" s="148"/>
      <c r="AQ118" s="148"/>
      <c r="AR118" s="148"/>
      <c r="AS118" s="148"/>
      <c r="AT118" s="148"/>
      <c r="AU118" s="148"/>
      <c r="AV118" s="148"/>
      <c r="AW118" s="148"/>
      <c r="AX118" s="148"/>
      <c r="AY118" s="148"/>
      <c r="AZ118" s="148"/>
      <c r="BA118" s="148"/>
      <c r="BB118" s="148"/>
      <c r="BC118" s="148"/>
      <c r="BD118" s="148"/>
      <c r="BE118" s="148"/>
      <c r="BF118" s="148"/>
      <c r="BG118" s="148"/>
      <c r="BH118" s="148"/>
      <c r="BI118" s="148"/>
      <c r="BJ118" s="148"/>
      <c r="BK118" s="148"/>
      <c r="BL118" s="148"/>
      <c r="BM118" s="148"/>
      <c r="BN118" s="148"/>
      <c r="BO118" s="148"/>
      <c r="BP118" s="148"/>
      <c r="BQ118" s="148"/>
      <c r="BR118" s="148"/>
      <c r="BS118" s="148"/>
      <c r="BT118" s="148"/>
      <c r="BU118" s="148"/>
      <c r="BV118" s="148"/>
      <c r="BW118" s="148"/>
      <c r="BX118" s="148"/>
      <c r="BY118" s="148"/>
      <c r="BZ118" s="148"/>
      <c r="CA118" s="148"/>
      <c r="CB118" s="148"/>
      <c r="CC118" s="148"/>
      <c r="CD118" s="148"/>
      <c r="CE118" s="148"/>
      <c r="CF118" s="148"/>
      <c r="CG118" s="148"/>
      <c r="CH118" s="148"/>
      <c r="CI118" s="148"/>
      <c r="CJ118" s="148"/>
      <c r="CK118" s="148"/>
      <c r="CL118" s="148"/>
      <c r="CM118" s="148"/>
      <c r="CN118" s="148"/>
      <c r="CO118" s="148"/>
      <c r="CP118" s="148"/>
      <c r="CQ118" s="148"/>
      <c r="CR118" s="148"/>
      <c r="CS118" s="148"/>
      <c r="CT118" s="148"/>
      <c r="CU118" s="148"/>
      <c r="CV118" s="148"/>
      <c r="CW118" s="148"/>
      <c r="CX118" s="148"/>
      <c r="CY118" s="148"/>
      <c r="CZ118" s="124"/>
    </row>
    <row r="119" spans="1:104" s="122" customFormat="1" x14ac:dyDescent="0.25">
      <c r="A119" s="147"/>
      <c r="B119" s="148"/>
      <c r="C119" s="148"/>
      <c r="D119" s="148"/>
      <c r="E119" s="148"/>
      <c r="F119" s="148"/>
      <c r="G119" s="148"/>
      <c r="H119" s="148"/>
      <c r="I119" s="148"/>
      <c r="J119" s="148"/>
      <c r="K119" s="148"/>
      <c r="L119" s="148"/>
      <c r="M119" s="148"/>
      <c r="N119" s="148"/>
      <c r="O119" s="148"/>
      <c r="P119" s="148"/>
      <c r="Q119" s="148"/>
      <c r="R119" s="148"/>
      <c r="S119" s="148"/>
      <c r="T119" s="148"/>
      <c r="U119" s="148"/>
      <c r="V119" s="148"/>
      <c r="W119" s="148"/>
      <c r="X119" s="148"/>
      <c r="Y119" s="148"/>
      <c r="Z119" s="148"/>
      <c r="AA119" s="148"/>
      <c r="AB119" s="148"/>
      <c r="AC119" s="148"/>
      <c r="AD119" s="148"/>
      <c r="AE119" s="148"/>
      <c r="AF119" s="148"/>
      <c r="AG119" s="148"/>
      <c r="AH119" s="148"/>
      <c r="AI119" s="148"/>
      <c r="AJ119" s="148"/>
      <c r="AK119" s="148"/>
      <c r="AL119" s="148"/>
      <c r="AM119" s="148"/>
      <c r="AN119" s="148"/>
      <c r="AO119" s="148"/>
      <c r="AP119" s="148"/>
      <c r="AQ119" s="148"/>
      <c r="AR119" s="148"/>
      <c r="AS119" s="148"/>
      <c r="AT119" s="148"/>
      <c r="AU119" s="148"/>
      <c r="AV119" s="148"/>
      <c r="AW119" s="148"/>
      <c r="AX119" s="148"/>
      <c r="AY119" s="148"/>
      <c r="AZ119" s="148"/>
      <c r="BA119" s="148"/>
      <c r="BB119" s="148"/>
      <c r="BC119" s="148"/>
      <c r="BD119" s="148"/>
      <c r="BE119" s="148"/>
      <c r="BF119" s="148"/>
      <c r="BG119" s="148"/>
      <c r="BH119" s="148"/>
      <c r="BI119" s="148"/>
      <c r="BJ119" s="148"/>
      <c r="BK119" s="148"/>
      <c r="BL119" s="148"/>
      <c r="BM119" s="148"/>
      <c r="BN119" s="148"/>
      <c r="BO119" s="148"/>
      <c r="BP119" s="148"/>
      <c r="BQ119" s="148"/>
      <c r="BR119" s="148"/>
      <c r="BS119" s="148"/>
      <c r="BT119" s="148"/>
      <c r="BU119" s="148"/>
      <c r="BV119" s="148"/>
      <c r="BW119" s="148"/>
      <c r="BX119" s="148"/>
      <c r="BY119" s="148"/>
      <c r="BZ119" s="148"/>
      <c r="CA119" s="148"/>
      <c r="CB119" s="148"/>
      <c r="CC119" s="148"/>
      <c r="CD119" s="148"/>
      <c r="CE119" s="148"/>
      <c r="CF119" s="148"/>
      <c r="CG119" s="148"/>
      <c r="CH119" s="148"/>
      <c r="CI119" s="148"/>
      <c r="CJ119" s="148"/>
      <c r="CK119" s="148"/>
      <c r="CL119" s="148"/>
      <c r="CM119" s="148"/>
      <c r="CN119" s="148"/>
      <c r="CO119" s="148"/>
      <c r="CP119" s="148"/>
      <c r="CQ119" s="148"/>
      <c r="CR119" s="148"/>
      <c r="CS119" s="148"/>
      <c r="CT119" s="148"/>
      <c r="CU119" s="148"/>
      <c r="CV119" s="148"/>
      <c r="CW119" s="148"/>
      <c r="CX119" s="148"/>
      <c r="CY119" s="148"/>
      <c r="CZ119" s="124"/>
    </row>
    <row r="120" spans="1:104" s="122" customFormat="1" x14ac:dyDescent="0.25">
      <c r="A120" s="147"/>
      <c r="B120" s="148"/>
      <c r="C120" s="148"/>
      <c r="D120" s="148"/>
      <c r="E120" s="148"/>
      <c r="F120" s="148"/>
      <c r="G120" s="148"/>
      <c r="H120" s="148"/>
      <c r="I120" s="148"/>
      <c r="J120" s="148"/>
      <c r="K120" s="148"/>
      <c r="L120" s="148"/>
      <c r="M120" s="148"/>
      <c r="N120" s="148"/>
      <c r="O120" s="148"/>
      <c r="P120" s="148"/>
      <c r="Q120" s="148"/>
      <c r="R120" s="148"/>
      <c r="S120" s="148"/>
      <c r="T120" s="148"/>
      <c r="U120" s="148"/>
      <c r="V120" s="148"/>
      <c r="W120" s="148"/>
      <c r="X120" s="148"/>
      <c r="Y120" s="148"/>
      <c r="Z120" s="148"/>
      <c r="AA120" s="148"/>
      <c r="AB120" s="148"/>
      <c r="AC120" s="148"/>
      <c r="AD120" s="148"/>
      <c r="AE120" s="148"/>
      <c r="AF120" s="148"/>
      <c r="AG120" s="148"/>
      <c r="AH120" s="148"/>
      <c r="AI120" s="148"/>
      <c r="AJ120" s="148"/>
      <c r="AK120" s="148"/>
      <c r="AL120" s="148"/>
      <c r="AM120" s="148"/>
      <c r="AN120" s="148"/>
      <c r="AO120" s="148"/>
      <c r="AP120" s="148"/>
      <c r="AQ120" s="148"/>
      <c r="AR120" s="148"/>
      <c r="AS120" s="148"/>
      <c r="AT120" s="148"/>
      <c r="AU120" s="148"/>
      <c r="AV120" s="148"/>
      <c r="AW120" s="148"/>
      <c r="AX120" s="148"/>
      <c r="AY120" s="148"/>
      <c r="AZ120" s="148"/>
      <c r="BA120" s="148"/>
      <c r="BB120" s="148"/>
      <c r="BC120" s="148"/>
      <c r="BD120" s="148"/>
      <c r="BE120" s="148"/>
      <c r="BF120" s="148"/>
      <c r="BG120" s="148"/>
      <c r="BH120" s="148"/>
      <c r="BI120" s="148"/>
      <c r="BJ120" s="148"/>
      <c r="BK120" s="148"/>
      <c r="BL120" s="148"/>
      <c r="BM120" s="148"/>
      <c r="BN120" s="148"/>
      <c r="BO120" s="148"/>
      <c r="BP120" s="148"/>
      <c r="BQ120" s="148"/>
      <c r="BR120" s="148"/>
      <c r="BS120" s="148"/>
      <c r="BT120" s="148"/>
      <c r="BU120" s="148"/>
      <c r="BV120" s="148"/>
      <c r="BW120" s="148"/>
      <c r="BX120" s="148"/>
      <c r="BY120" s="148"/>
      <c r="BZ120" s="148"/>
      <c r="CA120" s="148"/>
      <c r="CB120" s="148"/>
      <c r="CC120" s="148"/>
      <c r="CD120" s="148"/>
      <c r="CE120" s="148"/>
      <c r="CF120" s="148"/>
      <c r="CG120" s="148"/>
      <c r="CH120" s="148"/>
      <c r="CI120" s="148"/>
      <c r="CJ120" s="148"/>
      <c r="CK120" s="148"/>
      <c r="CL120" s="148"/>
      <c r="CM120" s="148"/>
      <c r="CN120" s="148"/>
      <c r="CO120" s="148"/>
      <c r="CP120" s="148"/>
      <c r="CQ120" s="148"/>
      <c r="CR120" s="148"/>
      <c r="CS120" s="148"/>
      <c r="CT120" s="148"/>
      <c r="CU120" s="148"/>
      <c r="CV120" s="148"/>
      <c r="CW120" s="148"/>
      <c r="CX120" s="148"/>
      <c r="CY120" s="148"/>
      <c r="CZ120" s="124"/>
    </row>
    <row r="121" spans="1:104" s="122" customFormat="1" x14ac:dyDescent="0.25">
      <c r="A121" s="147"/>
      <c r="B121" s="148"/>
      <c r="C121" s="148"/>
      <c r="D121" s="148"/>
      <c r="E121" s="148"/>
      <c r="F121" s="148"/>
      <c r="G121" s="148"/>
      <c r="H121" s="148"/>
      <c r="I121" s="148"/>
      <c r="J121" s="148"/>
      <c r="K121" s="148"/>
      <c r="L121" s="148"/>
      <c r="M121" s="148"/>
      <c r="N121" s="148"/>
      <c r="O121" s="148"/>
      <c r="P121" s="148"/>
      <c r="Q121" s="148"/>
      <c r="R121" s="148"/>
      <c r="S121" s="148"/>
      <c r="T121" s="148"/>
      <c r="U121" s="148"/>
      <c r="V121" s="148"/>
      <c r="W121" s="148"/>
      <c r="X121" s="148"/>
      <c r="Y121" s="148"/>
      <c r="Z121" s="148"/>
      <c r="AA121" s="148"/>
      <c r="AB121" s="148"/>
      <c r="AC121" s="148"/>
      <c r="AD121" s="148"/>
      <c r="AE121" s="148"/>
      <c r="AF121" s="148"/>
      <c r="AG121" s="148"/>
      <c r="AH121" s="148"/>
      <c r="AI121" s="148"/>
      <c r="AJ121" s="148"/>
      <c r="AK121" s="148"/>
      <c r="AL121" s="148"/>
      <c r="AM121" s="148"/>
      <c r="AN121" s="148"/>
      <c r="AO121" s="148"/>
      <c r="AP121" s="148"/>
      <c r="AQ121" s="148"/>
      <c r="AR121" s="148"/>
      <c r="AS121" s="148"/>
      <c r="AT121" s="148"/>
      <c r="AU121" s="148"/>
      <c r="AV121" s="148"/>
      <c r="AW121" s="148"/>
      <c r="AX121" s="148"/>
      <c r="AY121" s="148"/>
      <c r="AZ121" s="148"/>
      <c r="BA121" s="148"/>
      <c r="BB121" s="148"/>
      <c r="BC121" s="148"/>
      <c r="BD121" s="148"/>
      <c r="BE121" s="148"/>
      <c r="BF121" s="148"/>
      <c r="BG121" s="148"/>
      <c r="BH121" s="148"/>
      <c r="BI121" s="148"/>
      <c r="BJ121" s="148"/>
      <c r="BK121" s="148"/>
      <c r="BL121" s="148"/>
      <c r="BM121" s="148"/>
      <c r="BN121" s="148"/>
      <c r="BO121" s="148"/>
      <c r="BP121" s="148"/>
      <c r="BQ121" s="148"/>
      <c r="BR121" s="148"/>
      <c r="BS121" s="148"/>
      <c r="BT121" s="148"/>
      <c r="BU121" s="148"/>
      <c r="BV121" s="148"/>
      <c r="BW121" s="148"/>
      <c r="BX121" s="148"/>
      <c r="BY121" s="148"/>
      <c r="BZ121" s="148"/>
      <c r="CA121" s="148"/>
      <c r="CB121" s="148"/>
      <c r="CC121" s="148"/>
      <c r="CD121" s="148"/>
      <c r="CE121" s="148"/>
      <c r="CF121" s="148"/>
      <c r="CG121" s="148"/>
      <c r="CH121" s="148"/>
      <c r="CI121" s="148"/>
      <c r="CJ121" s="148"/>
      <c r="CK121" s="148"/>
      <c r="CL121" s="148"/>
      <c r="CM121" s="148"/>
      <c r="CN121" s="148"/>
      <c r="CO121" s="148"/>
      <c r="CP121" s="148"/>
      <c r="CQ121" s="148"/>
      <c r="CR121" s="148"/>
      <c r="CS121" s="148"/>
      <c r="CT121" s="148"/>
      <c r="CU121" s="148"/>
      <c r="CV121" s="148"/>
      <c r="CW121" s="148"/>
      <c r="CX121" s="148"/>
      <c r="CY121" s="148"/>
      <c r="CZ121" s="124"/>
    </row>
    <row r="122" spans="1:104" s="122" customFormat="1" x14ac:dyDescent="0.25">
      <c r="A122" s="147"/>
      <c r="B122" s="148"/>
      <c r="C122" s="148"/>
      <c r="D122" s="148"/>
      <c r="E122" s="148"/>
      <c r="F122" s="148"/>
      <c r="G122" s="148"/>
      <c r="H122" s="148"/>
      <c r="I122" s="148"/>
      <c r="J122" s="148"/>
      <c r="K122" s="148"/>
      <c r="L122" s="148"/>
      <c r="M122" s="148"/>
      <c r="N122" s="148"/>
      <c r="O122" s="148"/>
      <c r="P122" s="148"/>
      <c r="Q122" s="148"/>
      <c r="R122" s="148"/>
      <c r="S122" s="148"/>
      <c r="T122" s="148"/>
      <c r="U122" s="148"/>
      <c r="V122" s="148"/>
      <c r="W122" s="148"/>
      <c r="X122" s="148"/>
      <c r="Y122" s="148"/>
      <c r="Z122" s="148"/>
      <c r="AA122" s="148"/>
      <c r="AB122" s="148"/>
      <c r="AC122" s="148"/>
      <c r="AD122" s="148"/>
      <c r="AE122" s="148"/>
      <c r="AF122" s="148"/>
      <c r="AG122" s="148"/>
      <c r="AH122" s="148"/>
      <c r="AI122" s="148"/>
      <c r="AJ122" s="148"/>
      <c r="AK122" s="148"/>
      <c r="AL122" s="148"/>
      <c r="AM122" s="148"/>
      <c r="AN122" s="148"/>
      <c r="AO122" s="148"/>
      <c r="AP122" s="148"/>
      <c r="AQ122" s="148"/>
      <c r="AR122" s="148"/>
      <c r="AS122" s="148"/>
      <c r="AT122" s="148"/>
      <c r="AU122" s="148"/>
      <c r="AV122" s="148"/>
      <c r="AW122" s="148"/>
      <c r="AX122" s="148"/>
      <c r="AY122" s="148"/>
      <c r="AZ122" s="148"/>
      <c r="BA122" s="148"/>
      <c r="BB122" s="148"/>
      <c r="BC122" s="148"/>
      <c r="BD122" s="148"/>
      <c r="BE122" s="148"/>
      <c r="BF122" s="148"/>
      <c r="BG122" s="148"/>
      <c r="BH122" s="148"/>
      <c r="BI122" s="148"/>
      <c r="BJ122" s="148"/>
      <c r="BK122" s="148"/>
      <c r="BL122" s="148"/>
      <c r="BM122" s="148"/>
      <c r="BN122" s="148"/>
      <c r="BO122" s="148"/>
      <c r="BP122" s="148"/>
      <c r="BQ122" s="148"/>
      <c r="BR122" s="148"/>
      <c r="BS122" s="148"/>
      <c r="BT122" s="148"/>
      <c r="BU122" s="148"/>
      <c r="BV122" s="148"/>
      <c r="BW122" s="148"/>
      <c r="BX122" s="148"/>
      <c r="BY122" s="148"/>
      <c r="BZ122" s="148"/>
      <c r="CA122" s="148"/>
      <c r="CB122" s="148"/>
      <c r="CC122" s="148"/>
      <c r="CD122" s="148"/>
      <c r="CE122" s="148"/>
      <c r="CF122" s="148"/>
      <c r="CG122" s="148"/>
      <c r="CH122" s="148"/>
      <c r="CI122" s="148"/>
      <c r="CJ122" s="148"/>
      <c r="CK122" s="148"/>
      <c r="CL122" s="148"/>
      <c r="CM122" s="148"/>
      <c r="CN122" s="148"/>
      <c r="CO122" s="148"/>
      <c r="CP122" s="148"/>
      <c r="CQ122" s="148"/>
      <c r="CR122" s="148"/>
      <c r="CS122" s="148"/>
      <c r="CT122" s="148"/>
      <c r="CU122" s="148"/>
      <c r="CV122" s="148"/>
      <c r="CW122" s="148"/>
      <c r="CX122" s="148"/>
      <c r="CY122" s="148"/>
      <c r="CZ122" s="124"/>
    </row>
    <row r="123" spans="1:104" s="122" customFormat="1" x14ac:dyDescent="0.25">
      <c r="A123" s="147"/>
      <c r="B123" s="148"/>
      <c r="C123" s="148"/>
      <c r="D123" s="148"/>
      <c r="E123" s="148"/>
      <c r="F123" s="148"/>
      <c r="G123" s="148"/>
      <c r="H123" s="148"/>
      <c r="I123" s="148"/>
      <c r="J123" s="148"/>
      <c r="K123" s="148"/>
      <c r="L123" s="148"/>
      <c r="M123" s="148"/>
      <c r="N123" s="148"/>
      <c r="O123" s="148"/>
      <c r="P123" s="148"/>
      <c r="Q123" s="148"/>
      <c r="R123" s="148"/>
      <c r="S123" s="148"/>
      <c r="T123" s="148"/>
      <c r="U123" s="148"/>
      <c r="V123" s="148"/>
      <c r="W123" s="148"/>
      <c r="X123" s="148"/>
      <c r="Y123" s="148"/>
      <c r="Z123" s="148"/>
      <c r="AA123" s="148"/>
      <c r="AB123" s="148"/>
      <c r="AC123" s="148"/>
      <c r="AD123" s="148"/>
      <c r="AE123" s="148"/>
      <c r="AF123" s="148"/>
      <c r="AG123" s="148"/>
      <c r="AH123" s="148"/>
      <c r="AI123" s="148"/>
      <c r="AJ123" s="148"/>
      <c r="AK123" s="148"/>
      <c r="AL123" s="148"/>
      <c r="AM123" s="148"/>
      <c r="AN123" s="148"/>
      <c r="AO123" s="148"/>
      <c r="AP123" s="148"/>
      <c r="AQ123" s="148"/>
      <c r="AR123" s="148"/>
      <c r="AS123" s="148"/>
      <c r="AT123" s="148"/>
      <c r="AU123" s="148"/>
      <c r="AV123" s="148"/>
      <c r="AW123" s="148"/>
      <c r="AX123" s="148"/>
      <c r="AY123" s="148"/>
      <c r="AZ123" s="148"/>
      <c r="BA123" s="148"/>
      <c r="BB123" s="148"/>
      <c r="BC123" s="148"/>
      <c r="BD123" s="148"/>
      <c r="BE123" s="148"/>
      <c r="BF123" s="148"/>
      <c r="BG123" s="148"/>
      <c r="BH123" s="148"/>
      <c r="BI123" s="148"/>
      <c r="BJ123" s="148"/>
      <c r="BK123" s="148"/>
      <c r="BL123" s="148"/>
      <c r="BM123" s="148"/>
      <c r="BN123" s="148"/>
      <c r="BO123" s="148"/>
      <c r="BP123" s="148"/>
      <c r="BQ123" s="148"/>
      <c r="BR123" s="148"/>
      <c r="BS123" s="148"/>
      <c r="BT123" s="148"/>
      <c r="BU123" s="148"/>
      <c r="BV123" s="148"/>
      <c r="BW123" s="148"/>
      <c r="BX123" s="148"/>
      <c r="BY123" s="148"/>
      <c r="BZ123" s="148"/>
      <c r="CA123" s="148"/>
      <c r="CB123" s="148"/>
      <c r="CC123" s="148"/>
      <c r="CD123" s="148"/>
      <c r="CE123" s="148"/>
      <c r="CF123" s="148"/>
      <c r="CG123" s="148"/>
      <c r="CH123" s="148"/>
      <c r="CI123" s="148"/>
      <c r="CJ123" s="148"/>
      <c r="CK123" s="148"/>
      <c r="CL123" s="148"/>
      <c r="CM123" s="148"/>
      <c r="CN123" s="148"/>
      <c r="CO123" s="148"/>
      <c r="CP123" s="148"/>
      <c r="CQ123" s="148"/>
      <c r="CR123" s="148"/>
      <c r="CS123" s="148"/>
      <c r="CT123" s="148"/>
      <c r="CU123" s="148"/>
      <c r="CV123" s="148"/>
      <c r="CW123" s="148"/>
      <c r="CX123" s="148"/>
      <c r="CY123" s="148"/>
      <c r="CZ123" s="124"/>
    </row>
    <row r="124" spans="1:104" s="122" customFormat="1" x14ac:dyDescent="0.25">
      <c r="A124" s="147"/>
      <c r="B124" s="148"/>
      <c r="C124" s="148"/>
      <c r="D124" s="148"/>
      <c r="E124" s="148"/>
      <c r="F124" s="148"/>
      <c r="G124" s="148"/>
      <c r="H124" s="148"/>
      <c r="I124" s="148"/>
      <c r="J124" s="148"/>
      <c r="K124" s="148"/>
      <c r="L124" s="148"/>
      <c r="M124" s="148"/>
      <c r="N124" s="148"/>
      <c r="O124" s="148"/>
      <c r="P124" s="148"/>
      <c r="Q124" s="148"/>
      <c r="R124" s="148"/>
      <c r="S124" s="148"/>
      <c r="T124" s="148"/>
      <c r="U124" s="148"/>
      <c r="V124" s="148"/>
      <c r="W124" s="148"/>
      <c r="X124" s="148"/>
      <c r="Y124" s="148"/>
      <c r="Z124" s="148"/>
      <c r="AA124" s="148"/>
      <c r="AB124" s="148"/>
      <c r="AC124" s="148"/>
      <c r="AD124" s="148"/>
      <c r="AE124" s="148"/>
      <c r="AF124" s="148"/>
      <c r="AG124" s="148"/>
      <c r="AH124" s="148"/>
      <c r="AI124" s="148"/>
      <c r="AJ124" s="148"/>
      <c r="AK124" s="148"/>
      <c r="AL124" s="148"/>
      <c r="AM124" s="148"/>
      <c r="AN124" s="148"/>
      <c r="AO124" s="148"/>
      <c r="AP124" s="148"/>
      <c r="AQ124" s="148"/>
      <c r="AR124" s="148"/>
      <c r="AS124" s="148"/>
      <c r="AT124" s="148"/>
      <c r="AU124" s="148"/>
      <c r="AV124" s="148"/>
      <c r="AW124" s="148"/>
      <c r="AX124" s="148"/>
      <c r="AY124" s="148"/>
      <c r="AZ124" s="148"/>
      <c r="BA124" s="148"/>
      <c r="BB124" s="148"/>
      <c r="BC124" s="148"/>
      <c r="BD124" s="148"/>
      <c r="BE124" s="148"/>
      <c r="BF124" s="148"/>
      <c r="BG124" s="148"/>
      <c r="BH124" s="148"/>
      <c r="BI124" s="148"/>
      <c r="BJ124" s="148"/>
      <c r="BK124" s="148"/>
      <c r="BL124" s="148"/>
      <c r="BM124" s="148"/>
      <c r="BN124" s="148"/>
      <c r="BO124" s="148"/>
      <c r="BP124" s="148"/>
      <c r="BQ124" s="148"/>
      <c r="BR124" s="148"/>
      <c r="BS124" s="148"/>
      <c r="BT124" s="148"/>
      <c r="BU124" s="148"/>
      <c r="BV124" s="148"/>
      <c r="BW124" s="148"/>
      <c r="BX124" s="148"/>
      <c r="BY124" s="148"/>
      <c r="BZ124" s="148"/>
      <c r="CA124" s="148"/>
      <c r="CB124" s="148"/>
      <c r="CC124" s="148"/>
      <c r="CD124" s="148"/>
      <c r="CE124" s="148"/>
      <c r="CF124" s="148"/>
      <c r="CG124" s="148"/>
      <c r="CH124" s="148"/>
      <c r="CI124" s="148"/>
      <c r="CJ124" s="148"/>
      <c r="CK124" s="148"/>
      <c r="CL124" s="148"/>
      <c r="CM124" s="148"/>
      <c r="CN124" s="148"/>
      <c r="CO124" s="148"/>
      <c r="CP124" s="148"/>
      <c r="CQ124" s="148"/>
      <c r="CR124" s="148"/>
      <c r="CS124" s="148"/>
      <c r="CT124" s="148"/>
      <c r="CU124" s="148"/>
      <c r="CV124" s="148"/>
      <c r="CW124" s="148"/>
      <c r="CX124" s="148"/>
      <c r="CY124" s="148"/>
      <c r="CZ124" s="124"/>
    </row>
    <row r="125" spans="1:104" s="122" customFormat="1" x14ac:dyDescent="0.25">
      <c r="A125" s="147"/>
      <c r="B125" s="148"/>
      <c r="C125" s="148"/>
      <c r="D125" s="148"/>
      <c r="E125" s="148"/>
      <c r="F125" s="148"/>
      <c r="G125" s="148"/>
      <c r="H125" s="148"/>
      <c r="I125" s="148"/>
      <c r="J125" s="148"/>
      <c r="K125" s="148"/>
      <c r="L125" s="148"/>
      <c r="M125" s="148"/>
      <c r="N125" s="148"/>
      <c r="O125" s="148"/>
      <c r="P125" s="148"/>
      <c r="Q125" s="148"/>
      <c r="R125" s="148"/>
      <c r="S125" s="148"/>
      <c r="T125" s="148"/>
      <c r="U125" s="148"/>
      <c r="V125" s="148"/>
      <c r="W125" s="148"/>
      <c r="X125" s="148"/>
      <c r="Y125" s="148"/>
      <c r="Z125" s="148"/>
      <c r="AA125" s="148"/>
      <c r="AB125" s="148"/>
      <c r="AC125" s="148"/>
      <c r="AD125" s="148"/>
      <c r="AE125" s="148"/>
      <c r="AF125" s="148"/>
      <c r="AG125" s="148"/>
      <c r="AH125" s="148"/>
      <c r="AI125" s="148"/>
      <c r="AJ125" s="148"/>
      <c r="AK125" s="148"/>
      <c r="AL125" s="148"/>
      <c r="AM125" s="148"/>
      <c r="AN125" s="148"/>
      <c r="AO125" s="148"/>
      <c r="AP125" s="148"/>
      <c r="AQ125" s="148"/>
      <c r="AR125" s="148"/>
      <c r="AS125" s="148"/>
      <c r="AT125" s="148"/>
      <c r="AU125" s="148"/>
      <c r="AV125" s="148"/>
      <c r="AW125" s="148"/>
      <c r="AX125" s="148"/>
      <c r="AY125" s="148"/>
      <c r="AZ125" s="148"/>
      <c r="BA125" s="148"/>
      <c r="BB125" s="148"/>
      <c r="BC125" s="148"/>
      <c r="BD125" s="148"/>
      <c r="BE125" s="148"/>
      <c r="BF125" s="148"/>
      <c r="BG125" s="148"/>
      <c r="BH125" s="148"/>
      <c r="BI125" s="148"/>
      <c r="BJ125" s="148"/>
      <c r="BK125" s="148"/>
      <c r="BL125" s="148"/>
      <c r="BM125" s="148"/>
      <c r="BN125" s="148"/>
      <c r="BO125" s="148"/>
      <c r="BP125" s="148"/>
      <c r="BQ125" s="148"/>
      <c r="BR125" s="148"/>
      <c r="BS125" s="148"/>
      <c r="BT125" s="148"/>
      <c r="BU125" s="148"/>
      <c r="BV125" s="148"/>
      <c r="BW125" s="148"/>
      <c r="BX125" s="148"/>
      <c r="BY125" s="148"/>
      <c r="BZ125" s="148"/>
      <c r="CA125" s="148"/>
      <c r="CB125" s="148"/>
      <c r="CC125" s="148"/>
      <c r="CD125" s="148"/>
      <c r="CE125" s="148"/>
      <c r="CF125" s="148"/>
      <c r="CG125" s="148"/>
      <c r="CH125" s="148"/>
      <c r="CI125" s="148"/>
      <c r="CJ125" s="148"/>
      <c r="CK125" s="148"/>
      <c r="CL125" s="148"/>
      <c r="CM125" s="148"/>
      <c r="CN125" s="148"/>
      <c r="CO125" s="148"/>
      <c r="CP125" s="148"/>
      <c r="CQ125" s="148"/>
      <c r="CR125" s="148"/>
      <c r="CS125" s="148"/>
      <c r="CT125" s="148"/>
      <c r="CU125" s="148"/>
      <c r="CV125" s="148"/>
      <c r="CW125" s="148"/>
      <c r="CX125" s="148"/>
      <c r="CY125" s="148"/>
      <c r="CZ125" s="124"/>
    </row>
    <row r="126" spans="1:104" s="122" customFormat="1" x14ac:dyDescent="0.25">
      <c r="A126" s="147"/>
      <c r="B126" s="148"/>
      <c r="C126" s="148"/>
      <c r="D126" s="148"/>
      <c r="E126" s="148"/>
      <c r="F126" s="148"/>
      <c r="G126" s="148"/>
      <c r="H126" s="148"/>
      <c r="I126" s="148"/>
      <c r="J126" s="148"/>
      <c r="K126" s="148"/>
      <c r="L126" s="148"/>
      <c r="M126" s="148"/>
      <c r="N126" s="148"/>
      <c r="O126" s="148"/>
      <c r="P126" s="148"/>
      <c r="Q126" s="148"/>
      <c r="R126" s="148"/>
      <c r="S126" s="148"/>
      <c r="T126" s="148"/>
      <c r="U126" s="148"/>
      <c r="V126" s="148"/>
      <c r="W126" s="148"/>
      <c r="X126" s="148"/>
      <c r="Y126" s="148"/>
      <c r="Z126" s="148"/>
      <c r="AA126" s="148"/>
      <c r="AB126" s="148"/>
      <c r="AC126" s="148"/>
      <c r="AD126" s="148"/>
      <c r="AE126" s="148"/>
      <c r="AF126" s="148"/>
      <c r="AG126" s="148"/>
      <c r="AH126" s="148"/>
      <c r="AI126" s="148"/>
      <c r="AJ126" s="148"/>
      <c r="AK126" s="148"/>
      <c r="AL126" s="148"/>
      <c r="AM126" s="148"/>
      <c r="AN126" s="148"/>
      <c r="AO126" s="148"/>
      <c r="AP126" s="148"/>
      <c r="AQ126" s="148"/>
      <c r="AR126" s="148"/>
      <c r="AS126" s="148"/>
      <c r="AT126" s="148"/>
      <c r="AU126" s="148"/>
      <c r="AV126" s="148"/>
      <c r="AW126" s="148"/>
      <c r="AX126" s="148"/>
      <c r="AY126" s="148"/>
      <c r="AZ126" s="148"/>
      <c r="BA126" s="148"/>
      <c r="BB126" s="148"/>
      <c r="BC126" s="148"/>
      <c r="BD126" s="148"/>
      <c r="BE126" s="148"/>
      <c r="BF126" s="148"/>
      <c r="BG126" s="148"/>
      <c r="BH126" s="148"/>
      <c r="BI126" s="148"/>
      <c r="BJ126" s="148"/>
      <c r="BK126" s="148"/>
      <c r="BL126" s="148"/>
      <c r="BM126" s="148"/>
      <c r="BN126" s="148"/>
      <c r="BO126" s="148"/>
      <c r="BP126" s="148"/>
      <c r="BQ126" s="148"/>
      <c r="BR126" s="148"/>
      <c r="BS126" s="148"/>
      <c r="BT126" s="148"/>
      <c r="BU126" s="148"/>
      <c r="BV126" s="148"/>
      <c r="BW126" s="148"/>
      <c r="BX126" s="148"/>
      <c r="BY126" s="148"/>
      <c r="BZ126" s="148"/>
      <c r="CA126" s="148"/>
      <c r="CB126" s="148"/>
      <c r="CC126" s="148"/>
      <c r="CD126" s="148"/>
      <c r="CE126" s="148"/>
      <c r="CF126" s="148"/>
      <c r="CG126" s="148"/>
      <c r="CH126" s="148"/>
      <c r="CI126" s="148"/>
      <c r="CJ126" s="148"/>
      <c r="CK126" s="148"/>
      <c r="CL126" s="148"/>
      <c r="CM126" s="148"/>
      <c r="CN126" s="148"/>
      <c r="CO126" s="148"/>
      <c r="CP126" s="148"/>
      <c r="CQ126" s="148"/>
      <c r="CR126" s="148"/>
      <c r="CS126" s="148"/>
      <c r="CT126" s="148"/>
      <c r="CU126" s="148"/>
      <c r="CV126" s="148"/>
      <c r="CW126" s="148"/>
      <c r="CX126" s="148"/>
      <c r="CY126" s="148"/>
      <c r="CZ126" s="124"/>
    </row>
    <row r="127" spans="1:104" s="122" customFormat="1" x14ac:dyDescent="0.25">
      <c r="A127" s="147"/>
      <c r="B127" s="148"/>
      <c r="C127" s="148"/>
      <c r="D127" s="148"/>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c r="AB127" s="148"/>
      <c r="AC127" s="148"/>
      <c r="AD127" s="148"/>
      <c r="AE127" s="148"/>
      <c r="AF127" s="148"/>
      <c r="AG127" s="148"/>
      <c r="AH127" s="148"/>
      <c r="AI127" s="148"/>
      <c r="AJ127" s="148"/>
      <c r="AK127" s="148"/>
      <c r="AL127" s="148"/>
      <c r="AM127" s="148"/>
      <c r="AN127" s="148"/>
      <c r="AO127" s="148"/>
      <c r="AP127" s="148"/>
      <c r="AQ127" s="148"/>
      <c r="AR127" s="148"/>
      <c r="AS127" s="148"/>
      <c r="AT127" s="148"/>
      <c r="AU127" s="148"/>
      <c r="AV127" s="148"/>
      <c r="AW127" s="148"/>
      <c r="AX127" s="148"/>
      <c r="AY127" s="148"/>
      <c r="AZ127" s="148"/>
      <c r="BA127" s="148"/>
      <c r="BB127" s="148"/>
      <c r="BC127" s="148"/>
      <c r="BD127" s="148"/>
      <c r="BE127" s="148"/>
      <c r="BF127" s="148"/>
      <c r="BG127" s="148"/>
      <c r="BH127" s="148"/>
      <c r="BI127" s="148"/>
      <c r="BJ127" s="148"/>
      <c r="BK127" s="148"/>
      <c r="BL127" s="148"/>
      <c r="BM127" s="148"/>
      <c r="BN127" s="148"/>
      <c r="BO127" s="148"/>
      <c r="BP127" s="148"/>
      <c r="BQ127" s="148"/>
      <c r="BR127" s="148"/>
      <c r="BS127" s="148"/>
      <c r="BT127" s="148"/>
      <c r="BU127" s="148"/>
      <c r="BV127" s="148"/>
      <c r="BW127" s="148"/>
      <c r="BX127" s="148"/>
      <c r="BY127" s="148"/>
      <c r="BZ127" s="148"/>
      <c r="CA127" s="148"/>
      <c r="CB127" s="148"/>
      <c r="CC127" s="148"/>
      <c r="CD127" s="148"/>
      <c r="CE127" s="148"/>
      <c r="CF127" s="148"/>
      <c r="CG127" s="148"/>
      <c r="CH127" s="148"/>
      <c r="CI127" s="148"/>
      <c r="CJ127" s="148"/>
      <c r="CK127" s="148"/>
      <c r="CL127" s="148"/>
      <c r="CM127" s="148"/>
      <c r="CN127" s="148"/>
      <c r="CO127" s="148"/>
      <c r="CP127" s="148"/>
      <c r="CQ127" s="148"/>
      <c r="CR127" s="148"/>
      <c r="CS127" s="148"/>
      <c r="CT127" s="148"/>
      <c r="CU127" s="148"/>
      <c r="CV127" s="148"/>
      <c r="CW127" s="148"/>
      <c r="CX127" s="148"/>
      <c r="CY127" s="148"/>
      <c r="CZ127" s="124"/>
    </row>
    <row r="128" spans="1:104" s="122" customFormat="1" x14ac:dyDescent="0.25">
      <c r="A128" s="147"/>
      <c r="B128" s="148"/>
      <c r="C128" s="148"/>
      <c r="D128" s="148"/>
      <c r="E128" s="148"/>
      <c r="F128" s="148"/>
      <c r="G128" s="148"/>
      <c r="H128" s="148"/>
      <c r="I128" s="148"/>
      <c r="J128" s="148"/>
      <c r="K128" s="148"/>
      <c r="L128" s="148"/>
      <c r="M128" s="148"/>
      <c r="N128" s="148"/>
      <c r="O128" s="148"/>
      <c r="P128" s="148"/>
      <c r="Q128" s="148"/>
      <c r="R128" s="148"/>
      <c r="S128" s="148"/>
      <c r="T128" s="148"/>
      <c r="U128" s="148"/>
      <c r="V128" s="148"/>
      <c r="W128" s="148"/>
      <c r="X128" s="148"/>
      <c r="Y128" s="148"/>
      <c r="Z128" s="148"/>
      <c r="AA128" s="148"/>
      <c r="AB128" s="148"/>
      <c r="AC128" s="148"/>
      <c r="AD128" s="148"/>
      <c r="AE128" s="148"/>
      <c r="AF128" s="148"/>
      <c r="AG128" s="148"/>
      <c r="AH128" s="148"/>
      <c r="AI128" s="148"/>
      <c r="AJ128" s="148"/>
      <c r="AK128" s="148"/>
      <c r="AL128" s="148"/>
      <c r="AM128" s="148"/>
      <c r="AN128" s="148"/>
      <c r="AO128" s="148"/>
      <c r="AP128" s="148"/>
      <c r="AQ128" s="148"/>
      <c r="AR128" s="148"/>
      <c r="AS128" s="148"/>
      <c r="AT128" s="148"/>
      <c r="AU128" s="148"/>
      <c r="AV128" s="148"/>
      <c r="AW128" s="148"/>
      <c r="AX128" s="148"/>
      <c r="AY128" s="148"/>
      <c r="AZ128" s="148"/>
      <c r="BA128" s="148"/>
      <c r="BB128" s="148"/>
      <c r="BC128" s="148"/>
      <c r="BD128" s="148"/>
      <c r="BE128" s="148"/>
      <c r="BF128" s="148"/>
      <c r="BG128" s="148"/>
      <c r="BH128" s="148"/>
      <c r="BI128" s="148"/>
      <c r="BJ128" s="148"/>
      <c r="BK128" s="148"/>
      <c r="BL128" s="148"/>
      <c r="BM128" s="148"/>
      <c r="BN128" s="148"/>
      <c r="BO128" s="148"/>
      <c r="BP128" s="148"/>
      <c r="BQ128" s="148"/>
      <c r="BR128" s="148"/>
      <c r="BS128" s="148"/>
      <c r="BT128" s="148"/>
      <c r="BU128" s="148"/>
      <c r="BV128" s="148"/>
      <c r="BW128" s="148"/>
      <c r="BX128" s="148"/>
      <c r="BY128" s="148"/>
      <c r="BZ128" s="148"/>
      <c r="CA128" s="148"/>
      <c r="CB128" s="148"/>
      <c r="CC128" s="148"/>
      <c r="CD128" s="148"/>
      <c r="CE128" s="148"/>
      <c r="CF128" s="148"/>
      <c r="CG128" s="148"/>
      <c r="CH128" s="148"/>
      <c r="CI128" s="148"/>
      <c r="CJ128" s="148"/>
      <c r="CK128" s="148"/>
      <c r="CL128" s="148"/>
      <c r="CM128" s="148"/>
      <c r="CN128" s="148"/>
      <c r="CO128" s="148"/>
      <c r="CP128" s="148"/>
      <c r="CQ128" s="148"/>
      <c r="CR128" s="148"/>
      <c r="CS128" s="148"/>
      <c r="CT128" s="148"/>
      <c r="CU128" s="148"/>
      <c r="CV128" s="148"/>
      <c r="CW128" s="148"/>
      <c r="CX128" s="148"/>
      <c r="CY128" s="148"/>
      <c r="CZ128" s="124"/>
    </row>
    <row r="129" spans="1:104" s="122" customFormat="1" x14ac:dyDescent="0.25">
      <c r="A129" s="147"/>
      <c r="B129" s="148"/>
      <c r="C129" s="148"/>
      <c r="D129" s="148"/>
      <c r="E129" s="148"/>
      <c r="F129" s="148"/>
      <c r="G129" s="148"/>
      <c r="H129" s="148"/>
      <c r="I129" s="148"/>
      <c r="J129" s="148"/>
      <c r="K129" s="148"/>
      <c r="L129" s="148"/>
      <c r="M129" s="148"/>
      <c r="N129" s="148"/>
      <c r="O129" s="148"/>
      <c r="P129" s="148"/>
      <c r="Q129" s="148"/>
      <c r="R129" s="148"/>
      <c r="S129" s="148"/>
      <c r="T129" s="148"/>
      <c r="U129" s="148"/>
      <c r="V129" s="148"/>
      <c r="W129" s="148"/>
      <c r="X129" s="148"/>
      <c r="Y129" s="148"/>
      <c r="Z129" s="148"/>
      <c r="AA129" s="148"/>
      <c r="AB129" s="148"/>
      <c r="AC129" s="148"/>
      <c r="AD129" s="148"/>
      <c r="AE129" s="148"/>
      <c r="AF129" s="148"/>
      <c r="AG129" s="148"/>
      <c r="AH129" s="148"/>
      <c r="AI129" s="148"/>
      <c r="AJ129" s="148"/>
      <c r="AK129" s="148"/>
      <c r="AL129" s="148"/>
      <c r="AM129" s="148"/>
      <c r="AN129" s="148"/>
      <c r="AO129" s="148"/>
      <c r="AP129" s="148"/>
      <c r="AQ129" s="148"/>
      <c r="AR129" s="148"/>
      <c r="AS129" s="148"/>
      <c r="AT129" s="148"/>
      <c r="AU129" s="148"/>
      <c r="AV129" s="148"/>
      <c r="AW129" s="148"/>
      <c r="AX129" s="148"/>
      <c r="AY129" s="148"/>
      <c r="AZ129" s="148"/>
      <c r="BA129" s="148"/>
      <c r="BB129" s="148"/>
      <c r="BC129" s="148"/>
      <c r="BD129" s="148"/>
      <c r="BE129" s="148"/>
      <c r="BF129" s="148"/>
      <c r="BG129" s="148"/>
      <c r="BH129" s="148"/>
      <c r="BI129" s="148"/>
      <c r="BJ129" s="148"/>
      <c r="BK129" s="148"/>
      <c r="BL129" s="148"/>
      <c r="BM129" s="148"/>
      <c r="BN129" s="148"/>
      <c r="BO129" s="148"/>
      <c r="BP129" s="148"/>
      <c r="BQ129" s="148"/>
      <c r="BR129" s="148"/>
      <c r="BS129" s="148"/>
      <c r="BT129" s="148"/>
      <c r="BU129" s="148"/>
      <c r="BV129" s="148"/>
      <c r="BW129" s="148"/>
      <c r="BX129" s="148"/>
      <c r="BY129" s="148"/>
      <c r="BZ129" s="148"/>
      <c r="CA129" s="148"/>
      <c r="CB129" s="148"/>
      <c r="CC129" s="148"/>
      <c r="CD129" s="148"/>
      <c r="CE129" s="148"/>
      <c r="CF129" s="148"/>
      <c r="CG129" s="148"/>
      <c r="CH129" s="148"/>
      <c r="CI129" s="148"/>
      <c r="CJ129" s="148"/>
      <c r="CK129" s="148"/>
      <c r="CL129" s="148"/>
      <c r="CM129" s="148"/>
      <c r="CN129" s="148"/>
      <c r="CO129" s="148"/>
      <c r="CP129" s="148"/>
      <c r="CQ129" s="148"/>
      <c r="CR129" s="148"/>
      <c r="CS129" s="148"/>
      <c r="CT129" s="148"/>
      <c r="CU129" s="148"/>
      <c r="CV129" s="148"/>
      <c r="CW129" s="148"/>
      <c r="CX129" s="148"/>
      <c r="CY129" s="148"/>
      <c r="CZ129" s="124"/>
    </row>
    <row r="130" spans="1:104" s="122" customFormat="1" x14ac:dyDescent="0.25">
      <c r="A130" s="147"/>
      <c r="B130" s="148"/>
      <c r="C130" s="148"/>
      <c r="D130" s="148"/>
      <c r="E130" s="148"/>
      <c r="F130" s="148"/>
      <c r="G130" s="148"/>
      <c r="H130" s="148"/>
      <c r="I130" s="148"/>
      <c r="J130" s="148"/>
      <c r="K130" s="148"/>
      <c r="L130" s="148"/>
      <c r="M130" s="148"/>
      <c r="N130" s="148"/>
      <c r="O130" s="148"/>
      <c r="P130" s="148"/>
      <c r="Q130" s="148"/>
      <c r="R130" s="148"/>
      <c r="S130" s="148"/>
      <c r="T130" s="148"/>
      <c r="U130" s="148"/>
      <c r="V130" s="148"/>
      <c r="W130" s="148"/>
      <c r="X130" s="148"/>
      <c r="Y130" s="148"/>
      <c r="Z130" s="148"/>
      <c r="AA130" s="148"/>
      <c r="AB130" s="148"/>
      <c r="AC130" s="148"/>
      <c r="AD130" s="148"/>
      <c r="AE130" s="148"/>
      <c r="AF130" s="148"/>
      <c r="AG130" s="148"/>
      <c r="AH130" s="148"/>
      <c r="AI130" s="148"/>
      <c r="AJ130" s="148"/>
      <c r="AK130" s="148"/>
      <c r="AL130" s="148"/>
      <c r="AM130" s="148"/>
      <c r="AN130" s="148"/>
      <c r="AO130" s="148"/>
      <c r="AP130" s="148"/>
      <c r="AQ130" s="148"/>
      <c r="AR130" s="148"/>
      <c r="AS130" s="148"/>
      <c r="AT130" s="148"/>
      <c r="AU130" s="148"/>
      <c r="AV130" s="148"/>
      <c r="AW130" s="148"/>
      <c r="AX130" s="148"/>
      <c r="AY130" s="148"/>
      <c r="AZ130" s="148"/>
      <c r="BA130" s="148"/>
      <c r="BB130" s="148"/>
      <c r="BC130" s="148"/>
      <c r="BD130" s="148"/>
      <c r="BE130" s="148"/>
      <c r="BF130" s="148"/>
      <c r="BG130" s="148"/>
      <c r="BH130" s="148"/>
      <c r="BI130" s="148"/>
      <c r="BJ130" s="148"/>
      <c r="BK130" s="148"/>
      <c r="BL130" s="148"/>
      <c r="BM130" s="148"/>
      <c r="BN130" s="148"/>
      <c r="BO130" s="148"/>
      <c r="BP130" s="148"/>
      <c r="BQ130" s="148"/>
      <c r="BR130" s="148"/>
      <c r="BS130" s="148"/>
      <c r="BT130" s="148"/>
      <c r="BU130" s="148"/>
      <c r="BV130" s="148"/>
      <c r="BW130" s="148"/>
      <c r="BX130" s="148"/>
      <c r="BY130" s="148"/>
      <c r="BZ130" s="148"/>
      <c r="CA130" s="148"/>
      <c r="CB130" s="148"/>
      <c r="CC130" s="148"/>
      <c r="CD130" s="148"/>
      <c r="CE130" s="148"/>
      <c r="CF130" s="148"/>
      <c r="CG130" s="148"/>
      <c r="CH130" s="148"/>
      <c r="CI130" s="148"/>
      <c r="CJ130" s="148"/>
      <c r="CK130" s="148"/>
      <c r="CL130" s="148"/>
      <c r="CM130" s="148"/>
      <c r="CN130" s="148"/>
      <c r="CO130" s="148"/>
      <c r="CP130" s="148"/>
      <c r="CQ130" s="148"/>
      <c r="CR130" s="148"/>
      <c r="CS130" s="148"/>
      <c r="CT130" s="148"/>
      <c r="CU130" s="148"/>
      <c r="CV130" s="148"/>
      <c r="CW130" s="148"/>
      <c r="CX130" s="148"/>
      <c r="CY130" s="148"/>
      <c r="CZ130" s="124"/>
    </row>
    <row r="131" spans="1:104" s="122" customFormat="1" x14ac:dyDescent="0.25">
      <c r="A131" s="147"/>
      <c r="B131" s="148"/>
      <c r="C131" s="148"/>
      <c r="D131" s="148"/>
      <c r="E131" s="148"/>
      <c r="F131" s="148"/>
      <c r="G131" s="148"/>
      <c r="H131" s="148"/>
      <c r="I131" s="148"/>
      <c r="J131" s="148"/>
      <c r="K131" s="148"/>
      <c r="L131" s="148"/>
      <c r="M131" s="148"/>
      <c r="N131" s="148"/>
      <c r="O131" s="148"/>
      <c r="P131" s="148"/>
      <c r="Q131" s="148"/>
      <c r="R131" s="148"/>
      <c r="S131" s="148"/>
      <c r="T131" s="148"/>
      <c r="U131" s="148"/>
      <c r="V131" s="148"/>
      <c r="W131" s="148"/>
      <c r="X131" s="148"/>
      <c r="Y131" s="148"/>
      <c r="Z131" s="148"/>
      <c r="AA131" s="148"/>
      <c r="AB131" s="148"/>
      <c r="AC131" s="148"/>
      <c r="AD131" s="148"/>
      <c r="AE131" s="148"/>
      <c r="AF131" s="148"/>
      <c r="AG131" s="148"/>
      <c r="AH131" s="148"/>
      <c r="AI131" s="148"/>
      <c r="AJ131" s="148"/>
      <c r="AK131" s="148"/>
      <c r="AL131" s="148"/>
      <c r="AM131" s="148"/>
      <c r="AN131" s="148"/>
      <c r="AO131" s="148"/>
      <c r="AP131" s="148"/>
      <c r="AQ131" s="148"/>
      <c r="AR131" s="148"/>
      <c r="AS131" s="148"/>
      <c r="AT131" s="148"/>
      <c r="AU131" s="148"/>
      <c r="AV131" s="148"/>
      <c r="AW131" s="148"/>
      <c r="AX131" s="148"/>
      <c r="AY131" s="148"/>
      <c r="AZ131" s="148"/>
      <c r="BA131" s="148"/>
      <c r="BB131" s="148"/>
      <c r="BC131" s="148"/>
      <c r="BD131" s="148"/>
      <c r="BE131" s="148"/>
      <c r="BF131" s="148"/>
      <c r="BG131" s="148"/>
      <c r="BH131" s="148"/>
      <c r="BI131" s="148"/>
      <c r="BJ131" s="148"/>
      <c r="BK131" s="148"/>
      <c r="BL131" s="148"/>
      <c r="BM131" s="148"/>
      <c r="BN131" s="148"/>
      <c r="BO131" s="148"/>
      <c r="BP131" s="148"/>
      <c r="BQ131" s="148"/>
      <c r="BR131" s="148"/>
      <c r="BS131" s="148"/>
      <c r="BT131" s="148"/>
      <c r="BU131" s="148"/>
      <c r="BV131" s="148"/>
      <c r="BW131" s="148"/>
      <c r="BX131" s="148"/>
      <c r="BY131" s="148"/>
      <c r="BZ131" s="148"/>
      <c r="CA131" s="148"/>
      <c r="CB131" s="148"/>
      <c r="CC131" s="148"/>
      <c r="CD131" s="148"/>
      <c r="CE131" s="148"/>
      <c r="CF131" s="148"/>
      <c r="CG131" s="148"/>
      <c r="CH131" s="148"/>
      <c r="CI131" s="148"/>
      <c r="CJ131" s="148"/>
      <c r="CK131" s="148"/>
      <c r="CL131" s="148"/>
      <c r="CM131" s="148"/>
      <c r="CN131" s="148"/>
      <c r="CO131" s="148"/>
      <c r="CP131" s="148"/>
      <c r="CQ131" s="148"/>
      <c r="CR131" s="148"/>
      <c r="CS131" s="148"/>
      <c r="CT131" s="148"/>
      <c r="CU131" s="148"/>
      <c r="CV131" s="148"/>
      <c r="CW131" s="148"/>
      <c r="CX131" s="148"/>
      <c r="CY131" s="148"/>
      <c r="CZ131" s="124"/>
    </row>
    <row r="132" spans="1:104" s="122" customFormat="1" x14ac:dyDescent="0.25">
      <c r="A132" s="147"/>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c r="AB132" s="148"/>
      <c r="AC132" s="148"/>
      <c r="AD132" s="148"/>
      <c r="AE132" s="148"/>
      <c r="AF132" s="148"/>
      <c r="AG132" s="148"/>
      <c r="AH132" s="148"/>
      <c r="AI132" s="148"/>
      <c r="AJ132" s="148"/>
      <c r="AK132" s="148"/>
      <c r="AL132" s="148"/>
      <c r="AM132" s="148"/>
      <c r="AN132" s="148"/>
      <c r="AO132" s="148"/>
      <c r="AP132" s="148"/>
      <c r="AQ132" s="148"/>
      <c r="AR132" s="148"/>
      <c r="AS132" s="148"/>
      <c r="AT132" s="148"/>
      <c r="AU132" s="148"/>
      <c r="AV132" s="148"/>
      <c r="AW132" s="148"/>
      <c r="AX132" s="148"/>
      <c r="AY132" s="148"/>
      <c r="AZ132" s="148"/>
      <c r="BA132" s="148"/>
      <c r="BB132" s="148"/>
      <c r="BC132" s="148"/>
      <c r="BD132" s="148"/>
      <c r="BE132" s="148"/>
      <c r="BF132" s="148"/>
      <c r="BG132" s="148"/>
      <c r="BH132" s="148"/>
      <c r="BI132" s="148"/>
      <c r="BJ132" s="148"/>
      <c r="BK132" s="148"/>
      <c r="BL132" s="148"/>
      <c r="BM132" s="148"/>
      <c r="BN132" s="148"/>
      <c r="BO132" s="148"/>
      <c r="BP132" s="148"/>
      <c r="BQ132" s="148"/>
      <c r="BR132" s="148"/>
      <c r="BS132" s="148"/>
      <c r="BT132" s="148"/>
      <c r="BU132" s="148"/>
      <c r="BV132" s="148"/>
      <c r="BW132" s="148"/>
      <c r="BX132" s="148"/>
      <c r="BY132" s="148"/>
      <c r="BZ132" s="148"/>
      <c r="CA132" s="148"/>
      <c r="CB132" s="148"/>
      <c r="CC132" s="148"/>
      <c r="CD132" s="148"/>
      <c r="CE132" s="148"/>
      <c r="CF132" s="148"/>
      <c r="CG132" s="148"/>
      <c r="CH132" s="148"/>
      <c r="CI132" s="148"/>
      <c r="CJ132" s="148"/>
      <c r="CK132" s="148"/>
      <c r="CL132" s="148"/>
      <c r="CM132" s="148"/>
      <c r="CN132" s="148"/>
      <c r="CO132" s="148"/>
      <c r="CP132" s="148"/>
      <c r="CQ132" s="148"/>
      <c r="CR132" s="148"/>
      <c r="CS132" s="148"/>
      <c r="CT132" s="148"/>
      <c r="CU132" s="148"/>
      <c r="CV132" s="148"/>
      <c r="CW132" s="148"/>
      <c r="CX132" s="148"/>
      <c r="CY132" s="148"/>
      <c r="CZ132" s="124"/>
    </row>
    <row r="133" spans="1:104" s="122" customFormat="1" x14ac:dyDescent="0.25">
      <c r="A133" s="147"/>
      <c r="B133" s="148"/>
      <c r="C133" s="148"/>
      <c r="D133" s="148"/>
      <c r="E133" s="148"/>
      <c r="F133" s="148"/>
      <c r="G133" s="148"/>
      <c r="H133" s="148"/>
      <c r="I133" s="148"/>
      <c r="J133" s="148"/>
      <c r="K133" s="148"/>
      <c r="L133" s="148"/>
      <c r="M133" s="148"/>
      <c r="N133" s="148"/>
      <c r="O133" s="148"/>
      <c r="P133" s="148"/>
      <c r="Q133" s="148"/>
      <c r="R133" s="148"/>
      <c r="S133" s="148"/>
      <c r="T133" s="148"/>
      <c r="U133" s="148"/>
      <c r="V133" s="148"/>
      <c r="W133" s="148"/>
      <c r="X133" s="148"/>
      <c r="Y133" s="148"/>
      <c r="Z133" s="148"/>
      <c r="AA133" s="148"/>
      <c r="AB133" s="148"/>
      <c r="AC133" s="148"/>
      <c r="AD133" s="148"/>
      <c r="AE133" s="148"/>
      <c r="AF133" s="148"/>
      <c r="AG133" s="148"/>
      <c r="AH133" s="148"/>
      <c r="AI133" s="148"/>
      <c r="AJ133" s="148"/>
      <c r="AK133" s="148"/>
      <c r="AL133" s="148"/>
      <c r="AM133" s="148"/>
      <c r="AN133" s="148"/>
      <c r="AO133" s="148"/>
      <c r="AP133" s="148"/>
      <c r="AQ133" s="148"/>
      <c r="AR133" s="148"/>
      <c r="AS133" s="148"/>
      <c r="AT133" s="148"/>
      <c r="AU133" s="148"/>
      <c r="AV133" s="148"/>
      <c r="AW133" s="148"/>
      <c r="AX133" s="148"/>
      <c r="AY133" s="148"/>
      <c r="AZ133" s="148"/>
      <c r="BA133" s="148"/>
      <c r="BB133" s="148"/>
      <c r="BC133" s="148"/>
      <c r="BD133" s="148"/>
      <c r="BE133" s="148"/>
      <c r="BF133" s="148"/>
      <c r="BG133" s="148"/>
      <c r="BH133" s="148"/>
      <c r="BI133" s="148"/>
      <c r="BJ133" s="148"/>
      <c r="BK133" s="148"/>
      <c r="BL133" s="148"/>
      <c r="BM133" s="148"/>
      <c r="BN133" s="148"/>
      <c r="BO133" s="148"/>
      <c r="BP133" s="148"/>
      <c r="BQ133" s="148"/>
      <c r="BR133" s="148"/>
      <c r="BS133" s="148"/>
      <c r="BT133" s="148"/>
      <c r="BU133" s="148"/>
      <c r="BV133" s="148"/>
      <c r="BW133" s="148"/>
      <c r="BX133" s="148"/>
      <c r="BY133" s="148"/>
      <c r="BZ133" s="148"/>
      <c r="CA133" s="148"/>
      <c r="CB133" s="148"/>
      <c r="CC133" s="148"/>
      <c r="CD133" s="148"/>
      <c r="CE133" s="148"/>
      <c r="CF133" s="148"/>
      <c r="CG133" s="148"/>
      <c r="CH133" s="148"/>
      <c r="CI133" s="148"/>
      <c r="CJ133" s="148"/>
      <c r="CK133" s="148"/>
      <c r="CL133" s="148"/>
      <c r="CM133" s="148"/>
      <c r="CN133" s="148"/>
      <c r="CO133" s="148"/>
      <c r="CP133" s="148"/>
      <c r="CQ133" s="148"/>
      <c r="CR133" s="148"/>
      <c r="CS133" s="148"/>
      <c r="CT133" s="148"/>
      <c r="CU133" s="148"/>
      <c r="CV133" s="148"/>
      <c r="CW133" s="148"/>
      <c r="CX133" s="148"/>
      <c r="CY133" s="148"/>
      <c r="CZ133" s="124"/>
    </row>
    <row r="134" spans="1:104" s="122" customFormat="1" x14ac:dyDescent="0.25">
      <c r="A134" s="147"/>
      <c r="B134" s="148"/>
      <c r="C134" s="148"/>
      <c r="D134" s="148"/>
      <c r="E134" s="148"/>
      <c r="F134" s="148"/>
      <c r="G134" s="148"/>
      <c r="H134" s="148"/>
      <c r="I134" s="148"/>
      <c r="J134" s="148"/>
      <c r="K134" s="148"/>
      <c r="L134" s="148"/>
      <c r="M134" s="148"/>
      <c r="N134" s="148"/>
      <c r="O134" s="148"/>
      <c r="P134" s="148"/>
      <c r="Q134" s="148"/>
      <c r="R134" s="148"/>
      <c r="S134" s="148"/>
      <c r="T134" s="148"/>
      <c r="U134" s="148"/>
      <c r="V134" s="148"/>
      <c r="W134" s="148"/>
      <c r="X134" s="148"/>
      <c r="Y134" s="148"/>
      <c r="Z134" s="148"/>
      <c r="AA134" s="148"/>
      <c r="AB134" s="148"/>
      <c r="AC134" s="148"/>
      <c r="AD134" s="148"/>
      <c r="AE134" s="148"/>
      <c r="AF134" s="148"/>
      <c r="AG134" s="148"/>
      <c r="AH134" s="148"/>
      <c r="AI134" s="148"/>
      <c r="AJ134" s="148"/>
      <c r="AK134" s="148"/>
      <c r="AL134" s="148"/>
      <c r="AM134" s="148"/>
      <c r="AN134" s="148"/>
      <c r="AO134" s="148"/>
      <c r="AP134" s="148"/>
      <c r="AQ134" s="148"/>
      <c r="AR134" s="148"/>
      <c r="AS134" s="148"/>
      <c r="AT134" s="148"/>
      <c r="AU134" s="148"/>
      <c r="AV134" s="148"/>
      <c r="AW134" s="148"/>
      <c r="AX134" s="148"/>
      <c r="AY134" s="148"/>
      <c r="AZ134" s="148"/>
      <c r="BA134" s="148"/>
      <c r="BB134" s="148"/>
      <c r="BC134" s="148"/>
      <c r="BD134" s="148"/>
      <c r="BE134" s="148"/>
      <c r="BF134" s="148"/>
      <c r="BG134" s="148"/>
      <c r="BH134" s="148"/>
      <c r="BI134" s="148"/>
      <c r="BJ134" s="148"/>
      <c r="BK134" s="148"/>
      <c r="BL134" s="148"/>
      <c r="BM134" s="148"/>
      <c r="BN134" s="148"/>
      <c r="BO134" s="148"/>
      <c r="BP134" s="148"/>
      <c r="BQ134" s="148"/>
      <c r="BR134" s="148"/>
      <c r="BS134" s="148"/>
      <c r="BT134" s="148"/>
      <c r="BU134" s="148"/>
      <c r="BV134" s="148"/>
      <c r="BW134" s="148"/>
      <c r="BX134" s="148"/>
      <c r="BY134" s="148"/>
      <c r="BZ134" s="148"/>
      <c r="CA134" s="148"/>
      <c r="CB134" s="148"/>
      <c r="CC134" s="148"/>
      <c r="CD134" s="148"/>
      <c r="CE134" s="148"/>
      <c r="CF134" s="148"/>
      <c r="CG134" s="148"/>
      <c r="CH134" s="148"/>
      <c r="CI134" s="148"/>
      <c r="CJ134" s="148"/>
      <c r="CK134" s="148"/>
      <c r="CL134" s="148"/>
      <c r="CM134" s="148"/>
      <c r="CN134" s="148"/>
      <c r="CO134" s="148"/>
      <c r="CP134" s="148"/>
      <c r="CQ134" s="148"/>
      <c r="CR134" s="148"/>
      <c r="CS134" s="148"/>
      <c r="CT134" s="148"/>
      <c r="CU134" s="148"/>
      <c r="CV134" s="148"/>
      <c r="CW134" s="148"/>
      <c r="CX134" s="148"/>
      <c r="CY134" s="148"/>
      <c r="CZ134" s="124"/>
    </row>
    <row r="135" spans="1:104" s="122" customFormat="1" x14ac:dyDescent="0.25">
      <c r="A135" s="147"/>
      <c r="B135" s="148"/>
      <c r="C135" s="148"/>
      <c r="D135" s="148"/>
      <c r="E135" s="148"/>
      <c r="F135" s="148"/>
      <c r="G135" s="148"/>
      <c r="H135" s="148"/>
      <c r="I135" s="148"/>
      <c r="J135" s="148"/>
      <c r="K135" s="148"/>
      <c r="L135" s="148"/>
      <c r="M135" s="148"/>
      <c r="N135" s="148"/>
      <c r="O135" s="148"/>
      <c r="P135" s="148"/>
      <c r="Q135" s="148"/>
      <c r="R135" s="148"/>
      <c r="S135" s="148"/>
      <c r="T135" s="148"/>
      <c r="U135" s="148"/>
      <c r="V135" s="148"/>
      <c r="W135" s="148"/>
      <c r="X135" s="148"/>
      <c r="Y135" s="148"/>
      <c r="Z135" s="148"/>
      <c r="AA135" s="148"/>
      <c r="AB135" s="148"/>
      <c r="AC135" s="148"/>
      <c r="AD135" s="148"/>
      <c r="AE135" s="148"/>
      <c r="AF135" s="148"/>
      <c r="AG135" s="148"/>
      <c r="AH135" s="148"/>
      <c r="AI135" s="148"/>
      <c r="AJ135" s="148"/>
      <c r="AK135" s="148"/>
      <c r="AL135" s="148"/>
      <c r="AM135" s="148"/>
      <c r="AN135" s="148"/>
      <c r="AO135" s="148"/>
      <c r="AP135" s="148"/>
      <c r="AQ135" s="148"/>
      <c r="AR135" s="148"/>
      <c r="AS135" s="148"/>
      <c r="AT135" s="148"/>
      <c r="AU135" s="148"/>
      <c r="AV135" s="148"/>
      <c r="AW135" s="148"/>
      <c r="AX135" s="148"/>
      <c r="AY135" s="148"/>
      <c r="AZ135" s="148"/>
      <c r="BA135" s="148"/>
      <c r="BB135" s="148"/>
      <c r="BC135" s="148"/>
      <c r="BD135" s="148"/>
      <c r="BE135" s="148"/>
      <c r="BF135" s="148"/>
      <c r="BG135" s="148"/>
      <c r="BH135" s="148"/>
      <c r="BI135" s="148"/>
      <c r="BJ135" s="148"/>
      <c r="BK135" s="148"/>
      <c r="BL135" s="148"/>
      <c r="BM135" s="148"/>
      <c r="BN135" s="148"/>
      <c r="BO135" s="148"/>
      <c r="BP135" s="148"/>
      <c r="BQ135" s="148"/>
      <c r="BR135" s="148"/>
      <c r="BS135" s="148"/>
      <c r="BT135" s="148"/>
      <c r="BU135" s="148"/>
      <c r="BV135" s="148"/>
      <c r="BW135" s="148"/>
      <c r="BX135" s="148"/>
      <c r="BY135" s="148"/>
      <c r="BZ135" s="148"/>
      <c r="CA135" s="148"/>
      <c r="CB135" s="148"/>
      <c r="CC135" s="148"/>
      <c r="CD135" s="148"/>
      <c r="CE135" s="148"/>
      <c r="CF135" s="148"/>
      <c r="CG135" s="148"/>
      <c r="CH135" s="148"/>
      <c r="CI135" s="148"/>
      <c r="CJ135" s="148"/>
      <c r="CK135" s="148"/>
      <c r="CL135" s="148"/>
      <c r="CM135" s="148"/>
      <c r="CN135" s="148"/>
      <c r="CO135" s="148"/>
      <c r="CP135" s="148"/>
      <c r="CQ135" s="148"/>
      <c r="CR135" s="148"/>
      <c r="CS135" s="148"/>
      <c r="CT135" s="148"/>
      <c r="CU135" s="148"/>
      <c r="CV135" s="148"/>
      <c r="CW135" s="148"/>
      <c r="CX135" s="148"/>
      <c r="CY135" s="148"/>
      <c r="CZ135" s="124"/>
    </row>
    <row r="136" spans="1:104" s="122" customFormat="1" x14ac:dyDescent="0.25">
      <c r="A136" s="147"/>
      <c r="B136" s="148"/>
      <c r="C136" s="148"/>
      <c r="D136" s="148"/>
      <c r="E136" s="148"/>
      <c r="F136" s="148"/>
      <c r="G136" s="148"/>
      <c r="H136" s="148"/>
      <c r="I136" s="148"/>
      <c r="J136" s="148"/>
      <c r="K136" s="148"/>
      <c r="L136" s="148"/>
      <c r="M136" s="148"/>
      <c r="N136" s="148"/>
      <c r="O136" s="148"/>
      <c r="P136" s="148"/>
      <c r="Q136" s="148"/>
      <c r="R136" s="148"/>
      <c r="S136" s="148"/>
      <c r="T136" s="148"/>
      <c r="U136" s="148"/>
      <c r="V136" s="148"/>
      <c r="W136" s="148"/>
      <c r="X136" s="148"/>
      <c r="Y136" s="148"/>
      <c r="Z136" s="148"/>
      <c r="AA136" s="148"/>
      <c r="AB136" s="148"/>
      <c r="AC136" s="148"/>
      <c r="AD136" s="148"/>
      <c r="AE136" s="148"/>
      <c r="AF136" s="148"/>
      <c r="AG136" s="148"/>
      <c r="AH136" s="148"/>
      <c r="AI136" s="148"/>
      <c r="AJ136" s="148"/>
      <c r="AK136" s="148"/>
      <c r="AL136" s="148"/>
      <c r="AM136" s="148"/>
      <c r="AN136" s="148"/>
      <c r="AO136" s="148"/>
      <c r="AP136" s="148"/>
      <c r="AQ136" s="148"/>
      <c r="AR136" s="148"/>
      <c r="AS136" s="148"/>
      <c r="AT136" s="148"/>
      <c r="AU136" s="148"/>
      <c r="AV136" s="148"/>
      <c r="AW136" s="148"/>
      <c r="AX136" s="148"/>
      <c r="AY136" s="148"/>
      <c r="AZ136" s="148"/>
      <c r="BA136" s="148"/>
      <c r="BB136" s="148"/>
      <c r="BC136" s="148"/>
      <c r="BD136" s="148"/>
      <c r="BE136" s="148"/>
      <c r="BF136" s="148"/>
      <c r="BG136" s="148"/>
      <c r="BH136" s="148"/>
      <c r="BI136" s="148"/>
      <c r="BJ136" s="148"/>
      <c r="BK136" s="148"/>
      <c r="BL136" s="148"/>
      <c r="BM136" s="148"/>
      <c r="BN136" s="148"/>
      <c r="BO136" s="148"/>
      <c r="BP136" s="148"/>
      <c r="BQ136" s="148"/>
      <c r="BR136" s="148"/>
      <c r="BS136" s="148"/>
      <c r="BT136" s="148"/>
      <c r="BU136" s="148"/>
      <c r="BV136" s="148"/>
      <c r="BW136" s="148"/>
      <c r="BX136" s="148"/>
      <c r="BY136" s="148"/>
      <c r="BZ136" s="148"/>
      <c r="CA136" s="148"/>
      <c r="CB136" s="148"/>
      <c r="CC136" s="148"/>
      <c r="CD136" s="148"/>
      <c r="CE136" s="148"/>
      <c r="CF136" s="148"/>
      <c r="CG136" s="148"/>
      <c r="CH136" s="148"/>
      <c r="CI136" s="148"/>
      <c r="CJ136" s="148"/>
      <c r="CK136" s="148"/>
      <c r="CL136" s="148"/>
      <c r="CM136" s="148"/>
      <c r="CN136" s="148"/>
      <c r="CO136" s="148"/>
      <c r="CP136" s="148"/>
      <c r="CQ136" s="148"/>
      <c r="CR136" s="148"/>
      <c r="CS136" s="148"/>
      <c r="CT136" s="148"/>
      <c r="CU136" s="148"/>
      <c r="CV136" s="148"/>
      <c r="CW136" s="148"/>
      <c r="CX136" s="148"/>
      <c r="CY136" s="148"/>
      <c r="CZ136" s="124"/>
    </row>
    <row r="137" spans="1:104" s="122" customFormat="1" x14ac:dyDescent="0.25">
      <c r="A137" s="147"/>
      <c r="B137" s="148"/>
      <c r="C137" s="148"/>
      <c r="D137" s="148"/>
      <c r="E137" s="148"/>
      <c r="F137" s="148"/>
      <c r="G137" s="148"/>
      <c r="H137" s="148"/>
      <c r="I137" s="148"/>
      <c r="J137" s="148"/>
      <c r="K137" s="148"/>
      <c r="L137" s="148"/>
      <c r="M137" s="148"/>
      <c r="N137" s="148"/>
      <c r="O137" s="148"/>
      <c r="P137" s="148"/>
      <c r="Q137" s="148"/>
      <c r="R137" s="148"/>
      <c r="S137" s="148"/>
      <c r="T137" s="148"/>
      <c r="U137" s="148"/>
      <c r="V137" s="148"/>
      <c r="W137" s="148"/>
      <c r="X137" s="148"/>
      <c r="Y137" s="148"/>
      <c r="Z137" s="148"/>
      <c r="AA137" s="148"/>
      <c r="AB137" s="148"/>
      <c r="AC137" s="148"/>
      <c r="AD137" s="148"/>
      <c r="AE137" s="148"/>
      <c r="AF137" s="148"/>
      <c r="AG137" s="148"/>
      <c r="AH137" s="148"/>
      <c r="AI137" s="148"/>
      <c r="AJ137" s="148"/>
      <c r="AK137" s="148"/>
      <c r="AL137" s="148"/>
      <c r="AM137" s="148"/>
      <c r="AN137" s="148"/>
      <c r="AO137" s="148"/>
      <c r="AP137" s="148"/>
      <c r="AQ137" s="148"/>
      <c r="AR137" s="148"/>
      <c r="AS137" s="148"/>
      <c r="AT137" s="148"/>
      <c r="AU137" s="148"/>
      <c r="AV137" s="148"/>
      <c r="AW137" s="148"/>
      <c r="AX137" s="148"/>
      <c r="AY137" s="148"/>
      <c r="AZ137" s="148"/>
      <c r="BA137" s="148"/>
      <c r="BB137" s="148"/>
      <c r="BC137" s="148"/>
      <c r="BD137" s="148"/>
      <c r="BE137" s="148"/>
      <c r="BF137" s="148"/>
      <c r="BG137" s="148"/>
      <c r="BH137" s="148"/>
      <c r="BI137" s="148"/>
      <c r="BJ137" s="148"/>
      <c r="BK137" s="148"/>
      <c r="BL137" s="148"/>
      <c r="BM137" s="148"/>
      <c r="BN137" s="148"/>
      <c r="BO137" s="148"/>
      <c r="BP137" s="148"/>
      <c r="BQ137" s="148"/>
      <c r="BR137" s="148"/>
      <c r="BS137" s="148"/>
      <c r="BT137" s="148"/>
      <c r="BU137" s="148"/>
      <c r="BV137" s="148"/>
      <c r="BW137" s="148"/>
      <c r="BX137" s="148"/>
      <c r="BY137" s="148"/>
      <c r="BZ137" s="148"/>
      <c r="CA137" s="148"/>
      <c r="CB137" s="148"/>
      <c r="CC137" s="148"/>
      <c r="CD137" s="148"/>
      <c r="CE137" s="148"/>
      <c r="CF137" s="148"/>
      <c r="CG137" s="148"/>
      <c r="CH137" s="148"/>
      <c r="CI137" s="148"/>
      <c r="CJ137" s="148"/>
      <c r="CK137" s="148"/>
      <c r="CL137" s="148"/>
      <c r="CM137" s="148"/>
      <c r="CN137" s="148"/>
      <c r="CO137" s="148"/>
      <c r="CP137" s="148"/>
      <c r="CQ137" s="148"/>
      <c r="CR137" s="148"/>
      <c r="CS137" s="148"/>
      <c r="CT137" s="148"/>
      <c r="CU137" s="148"/>
      <c r="CV137" s="148"/>
      <c r="CW137" s="148"/>
      <c r="CX137" s="148"/>
      <c r="CY137" s="148"/>
      <c r="CZ137" s="124"/>
    </row>
    <row r="138" spans="1:104" s="122" customFormat="1" x14ac:dyDescent="0.25">
      <c r="A138" s="147"/>
      <c r="B138" s="148"/>
      <c r="C138" s="148"/>
      <c r="D138" s="148"/>
      <c r="E138" s="148"/>
      <c r="F138" s="148"/>
      <c r="G138" s="148"/>
      <c r="H138" s="148"/>
      <c r="I138" s="148"/>
      <c r="J138" s="148"/>
      <c r="K138" s="148"/>
      <c r="L138" s="148"/>
      <c r="M138" s="148"/>
      <c r="N138" s="148"/>
      <c r="O138" s="148"/>
      <c r="P138" s="148"/>
      <c r="Q138" s="148"/>
      <c r="R138" s="148"/>
      <c r="S138" s="148"/>
      <c r="T138" s="148"/>
      <c r="U138" s="148"/>
      <c r="V138" s="148"/>
      <c r="W138" s="148"/>
      <c r="X138" s="148"/>
      <c r="Y138" s="148"/>
      <c r="Z138" s="148"/>
      <c r="AA138" s="148"/>
      <c r="AB138" s="148"/>
      <c r="AC138" s="148"/>
      <c r="AD138" s="148"/>
      <c r="AE138" s="148"/>
      <c r="AF138" s="148"/>
      <c r="AG138" s="148"/>
      <c r="AH138" s="148"/>
      <c r="AI138" s="148"/>
      <c r="AJ138" s="148"/>
      <c r="AK138" s="148"/>
      <c r="AL138" s="148"/>
      <c r="AM138" s="148"/>
      <c r="AN138" s="148"/>
      <c r="AO138" s="148"/>
      <c r="AP138" s="148"/>
      <c r="AQ138" s="148"/>
      <c r="AR138" s="148"/>
      <c r="AS138" s="148"/>
      <c r="AT138" s="148"/>
      <c r="AU138" s="148"/>
      <c r="AV138" s="148"/>
      <c r="AW138" s="148"/>
      <c r="AX138" s="148"/>
      <c r="AY138" s="148"/>
      <c r="AZ138" s="148"/>
      <c r="BA138" s="148"/>
      <c r="BB138" s="148"/>
      <c r="BC138" s="148"/>
      <c r="BD138" s="148"/>
      <c r="BE138" s="148"/>
      <c r="BF138" s="148"/>
      <c r="BG138" s="148"/>
      <c r="BH138" s="148"/>
      <c r="BI138" s="148"/>
      <c r="BJ138" s="148"/>
      <c r="BK138" s="148"/>
      <c r="BL138" s="148"/>
      <c r="BM138" s="148"/>
      <c r="BN138" s="148"/>
      <c r="BO138" s="148"/>
      <c r="BP138" s="148"/>
      <c r="BQ138" s="148"/>
      <c r="BR138" s="148"/>
      <c r="BS138" s="148"/>
      <c r="BT138" s="148"/>
      <c r="BU138" s="148"/>
      <c r="BV138" s="148"/>
      <c r="BW138" s="148"/>
      <c r="BX138" s="148"/>
      <c r="BY138" s="148"/>
      <c r="BZ138" s="148"/>
      <c r="CA138" s="148"/>
      <c r="CB138" s="148"/>
      <c r="CC138" s="148"/>
      <c r="CD138" s="148"/>
      <c r="CE138" s="148"/>
      <c r="CF138" s="148"/>
      <c r="CG138" s="148"/>
      <c r="CH138" s="148"/>
      <c r="CI138" s="148"/>
      <c r="CJ138" s="148"/>
      <c r="CK138" s="148"/>
      <c r="CL138" s="148"/>
      <c r="CM138" s="148"/>
      <c r="CN138" s="148"/>
      <c r="CO138" s="148"/>
      <c r="CP138" s="148"/>
      <c r="CQ138" s="148"/>
      <c r="CR138" s="148"/>
      <c r="CS138" s="148"/>
      <c r="CT138" s="148"/>
      <c r="CU138" s="148"/>
      <c r="CV138" s="148"/>
      <c r="CW138" s="148"/>
      <c r="CX138" s="148"/>
      <c r="CY138" s="148"/>
      <c r="CZ138" s="124"/>
    </row>
    <row r="139" spans="1:104" s="122" customFormat="1" x14ac:dyDescent="0.25">
      <c r="A139" s="147"/>
      <c r="B139" s="148"/>
      <c r="C139" s="148"/>
      <c r="D139" s="148"/>
      <c r="E139" s="148"/>
      <c r="F139" s="148"/>
      <c r="G139" s="148"/>
      <c r="H139" s="148"/>
      <c r="I139" s="148"/>
      <c r="J139" s="148"/>
      <c r="K139" s="148"/>
      <c r="L139" s="148"/>
      <c r="M139" s="148"/>
      <c r="N139" s="148"/>
      <c r="O139" s="148"/>
      <c r="P139" s="148"/>
      <c r="Q139" s="148"/>
      <c r="R139" s="148"/>
      <c r="S139" s="148"/>
      <c r="T139" s="148"/>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24"/>
    </row>
    <row r="140" spans="1:104" s="122" customFormat="1" x14ac:dyDescent="0.25">
      <c r="A140" s="147"/>
      <c r="B140" s="148"/>
      <c r="C140" s="148"/>
      <c r="D140" s="148"/>
      <c r="E140" s="148"/>
      <c r="F140" s="148"/>
      <c r="G140" s="148"/>
      <c r="H140" s="148"/>
      <c r="I140" s="148"/>
      <c r="J140" s="148"/>
      <c r="K140" s="148"/>
      <c r="L140" s="148"/>
      <c r="M140" s="148"/>
      <c r="N140" s="148"/>
      <c r="O140" s="148"/>
      <c r="P140" s="148"/>
      <c r="Q140" s="148"/>
      <c r="R140" s="148"/>
      <c r="S140" s="148"/>
      <c r="T140" s="148"/>
      <c r="U140" s="148"/>
      <c r="V140" s="148"/>
      <c r="W140" s="148"/>
      <c r="X140" s="148"/>
      <c r="Y140" s="148"/>
      <c r="Z140" s="148"/>
      <c r="AA140" s="148"/>
      <c r="AB140" s="148"/>
      <c r="AC140" s="148"/>
      <c r="AD140" s="148"/>
      <c r="AE140" s="148"/>
      <c r="AF140" s="148"/>
      <c r="AG140" s="148"/>
      <c r="AH140" s="148"/>
      <c r="AI140" s="148"/>
      <c r="AJ140" s="148"/>
      <c r="AK140" s="148"/>
      <c r="AL140" s="148"/>
      <c r="AM140" s="148"/>
      <c r="AN140" s="148"/>
      <c r="AO140" s="148"/>
      <c r="AP140" s="148"/>
      <c r="AQ140" s="148"/>
      <c r="AR140" s="148"/>
      <c r="AS140" s="148"/>
      <c r="AT140" s="148"/>
      <c r="AU140" s="148"/>
      <c r="AV140" s="148"/>
      <c r="AW140" s="148"/>
      <c r="AX140" s="148"/>
      <c r="AY140" s="148"/>
      <c r="AZ140" s="148"/>
      <c r="BA140" s="148"/>
      <c r="BB140" s="148"/>
      <c r="BC140" s="148"/>
      <c r="BD140" s="148"/>
      <c r="BE140" s="148"/>
      <c r="BF140" s="148"/>
      <c r="BG140" s="148"/>
      <c r="BH140" s="148"/>
      <c r="BI140" s="148"/>
      <c r="BJ140" s="148"/>
      <c r="BK140" s="148"/>
      <c r="BL140" s="148"/>
      <c r="BM140" s="148"/>
      <c r="BN140" s="148"/>
      <c r="BO140" s="148"/>
      <c r="BP140" s="148"/>
      <c r="BQ140" s="148"/>
      <c r="BR140" s="148"/>
      <c r="BS140" s="148"/>
      <c r="BT140" s="148"/>
      <c r="BU140" s="148"/>
      <c r="BV140" s="148"/>
      <c r="BW140" s="148"/>
      <c r="BX140" s="148"/>
      <c r="BY140" s="148"/>
      <c r="BZ140" s="148"/>
      <c r="CA140" s="148"/>
      <c r="CB140" s="148"/>
      <c r="CC140" s="148"/>
      <c r="CD140" s="148"/>
      <c r="CE140" s="148"/>
      <c r="CF140" s="148"/>
      <c r="CG140" s="148"/>
      <c r="CH140" s="148"/>
      <c r="CI140" s="148"/>
      <c r="CJ140" s="148"/>
      <c r="CK140" s="148"/>
      <c r="CL140" s="148"/>
      <c r="CM140" s="148"/>
      <c r="CN140" s="148"/>
      <c r="CO140" s="148"/>
      <c r="CP140" s="148"/>
      <c r="CQ140" s="148"/>
      <c r="CR140" s="148"/>
      <c r="CS140" s="148"/>
      <c r="CT140" s="148"/>
      <c r="CU140" s="148"/>
      <c r="CV140" s="148"/>
      <c r="CW140" s="148"/>
      <c r="CX140" s="148"/>
      <c r="CY140" s="148"/>
      <c r="CZ140" s="124"/>
    </row>
    <row r="141" spans="1:104" s="122" customFormat="1" x14ac:dyDescent="0.25">
      <c r="A141" s="147"/>
      <c r="B141" s="148"/>
      <c r="C141" s="148"/>
      <c r="D141" s="148"/>
      <c r="E141" s="148"/>
      <c r="F141" s="148"/>
      <c r="G141" s="148"/>
      <c r="H141" s="148"/>
      <c r="I141" s="148"/>
      <c r="J141" s="148"/>
      <c r="K141" s="148"/>
      <c r="L141" s="148"/>
      <c r="M141" s="148"/>
      <c r="N141" s="148"/>
      <c r="O141" s="148"/>
      <c r="P141" s="148"/>
      <c r="Q141" s="148"/>
      <c r="R141" s="148"/>
      <c r="S141" s="148"/>
      <c r="T141" s="148"/>
      <c r="U141" s="148"/>
      <c r="V141" s="148"/>
      <c r="W141" s="148"/>
      <c r="X141" s="148"/>
      <c r="Y141" s="148"/>
      <c r="Z141" s="148"/>
      <c r="AA141" s="148"/>
      <c r="AB141" s="148"/>
      <c r="AC141" s="148"/>
      <c r="AD141" s="148"/>
      <c r="AE141" s="148"/>
      <c r="AF141" s="148"/>
      <c r="AG141" s="148"/>
      <c r="AH141" s="148"/>
      <c r="AI141" s="148"/>
      <c r="AJ141" s="148"/>
      <c r="AK141" s="148"/>
      <c r="AL141" s="148"/>
      <c r="AM141" s="148"/>
      <c r="AN141" s="148"/>
      <c r="AO141" s="148"/>
      <c r="AP141" s="148"/>
      <c r="AQ141" s="148"/>
      <c r="AR141" s="148"/>
      <c r="AS141" s="148"/>
      <c r="AT141" s="148"/>
      <c r="AU141" s="148"/>
      <c r="AV141" s="148"/>
      <c r="AW141" s="148"/>
      <c r="AX141" s="148"/>
      <c r="AY141" s="148"/>
      <c r="AZ141" s="148"/>
      <c r="BA141" s="148"/>
      <c r="BB141" s="148"/>
      <c r="BC141" s="148"/>
      <c r="BD141" s="148"/>
      <c r="BE141" s="148"/>
      <c r="BF141" s="148"/>
      <c r="BG141" s="148"/>
      <c r="BH141" s="148"/>
      <c r="BI141" s="148"/>
      <c r="BJ141" s="148"/>
      <c r="BK141" s="148"/>
      <c r="BL141" s="148"/>
      <c r="BM141" s="148"/>
      <c r="BN141" s="148"/>
      <c r="BO141" s="148"/>
      <c r="BP141" s="148"/>
      <c r="BQ141" s="148"/>
      <c r="BR141" s="148"/>
      <c r="BS141" s="148"/>
      <c r="BT141" s="148"/>
      <c r="BU141" s="148"/>
      <c r="BV141" s="148"/>
      <c r="BW141" s="148"/>
      <c r="BX141" s="148"/>
      <c r="BY141" s="148"/>
      <c r="BZ141" s="148"/>
      <c r="CA141" s="148"/>
      <c r="CB141" s="148"/>
      <c r="CC141" s="148"/>
      <c r="CD141" s="148"/>
      <c r="CE141" s="148"/>
      <c r="CF141" s="148"/>
      <c r="CG141" s="148"/>
      <c r="CH141" s="148"/>
      <c r="CI141" s="148"/>
      <c r="CJ141" s="148"/>
      <c r="CK141" s="148"/>
      <c r="CL141" s="148"/>
      <c r="CM141" s="148"/>
      <c r="CN141" s="148"/>
      <c r="CO141" s="148"/>
      <c r="CP141" s="148"/>
      <c r="CQ141" s="148"/>
      <c r="CR141" s="148"/>
      <c r="CS141" s="148"/>
      <c r="CT141" s="148"/>
      <c r="CU141" s="148"/>
      <c r="CV141" s="148"/>
      <c r="CW141" s="148"/>
      <c r="CX141" s="148"/>
      <c r="CY141" s="148"/>
      <c r="CZ141" s="124"/>
    </row>
    <row r="142" spans="1:104" s="122" customFormat="1" x14ac:dyDescent="0.25">
      <c r="A142" s="147"/>
      <c r="B142" s="148"/>
      <c r="C142" s="148"/>
      <c r="D142" s="148"/>
      <c r="E142" s="148"/>
      <c r="F142" s="148"/>
      <c r="G142" s="148"/>
      <c r="H142" s="148"/>
      <c r="I142" s="148"/>
      <c r="J142" s="148"/>
      <c r="K142" s="148"/>
      <c r="L142" s="148"/>
      <c r="M142" s="148"/>
      <c r="N142" s="148"/>
      <c r="O142" s="148"/>
      <c r="P142" s="148"/>
      <c r="Q142" s="148"/>
      <c r="R142" s="148"/>
      <c r="S142" s="148"/>
      <c r="T142" s="148"/>
      <c r="U142" s="148"/>
      <c r="V142" s="148"/>
      <c r="W142" s="148"/>
      <c r="X142" s="148"/>
      <c r="Y142" s="148"/>
      <c r="Z142" s="148"/>
      <c r="AA142" s="148"/>
      <c r="AB142" s="148"/>
      <c r="AC142" s="148"/>
      <c r="AD142" s="148"/>
      <c r="AE142" s="148"/>
      <c r="AF142" s="148"/>
      <c r="AG142" s="148"/>
      <c r="AH142" s="148"/>
      <c r="AI142" s="148"/>
      <c r="AJ142" s="148"/>
      <c r="AK142" s="148"/>
      <c r="AL142" s="148"/>
      <c r="AM142" s="148"/>
      <c r="AN142" s="148"/>
      <c r="AO142" s="148"/>
      <c r="AP142" s="148"/>
      <c r="AQ142" s="148"/>
      <c r="AR142" s="148"/>
      <c r="AS142" s="148"/>
      <c r="AT142" s="148"/>
      <c r="AU142" s="148"/>
      <c r="AV142" s="148"/>
      <c r="AW142" s="148"/>
      <c r="AX142" s="148"/>
      <c r="AY142" s="148"/>
      <c r="AZ142" s="148"/>
      <c r="BA142" s="148"/>
      <c r="BB142" s="148"/>
      <c r="BC142" s="148"/>
      <c r="BD142" s="148"/>
      <c r="BE142" s="148"/>
      <c r="BF142" s="148"/>
      <c r="BG142" s="148"/>
      <c r="BH142" s="148"/>
      <c r="BI142" s="148"/>
      <c r="BJ142" s="148"/>
      <c r="BK142" s="148"/>
      <c r="BL142" s="148"/>
      <c r="BM142" s="148"/>
      <c r="BN142" s="148"/>
      <c r="BO142" s="148"/>
      <c r="BP142" s="148"/>
      <c r="BQ142" s="148"/>
      <c r="BR142" s="148"/>
      <c r="BS142" s="148"/>
      <c r="BT142" s="148"/>
      <c r="BU142" s="148"/>
      <c r="BV142" s="148"/>
      <c r="BW142" s="148"/>
      <c r="BX142" s="148"/>
      <c r="BY142" s="148"/>
      <c r="BZ142" s="148"/>
      <c r="CA142" s="148"/>
      <c r="CB142" s="148"/>
      <c r="CC142" s="148"/>
      <c r="CD142" s="148"/>
      <c r="CE142" s="148"/>
      <c r="CF142" s="148"/>
      <c r="CG142" s="148"/>
      <c r="CH142" s="148"/>
      <c r="CI142" s="148"/>
      <c r="CJ142" s="148"/>
      <c r="CK142" s="148"/>
      <c r="CL142" s="148"/>
      <c r="CM142" s="148"/>
      <c r="CN142" s="148"/>
      <c r="CO142" s="148"/>
      <c r="CP142" s="148"/>
      <c r="CQ142" s="148"/>
      <c r="CR142" s="148"/>
      <c r="CS142" s="148"/>
      <c r="CT142" s="148"/>
      <c r="CU142" s="148"/>
      <c r="CV142" s="148"/>
      <c r="CW142" s="148"/>
      <c r="CX142" s="148"/>
      <c r="CY142" s="148"/>
      <c r="CZ142" s="124"/>
    </row>
    <row r="143" spans="1:104" s="122" customFormat="1" x14ac:dyDescent="0.25">
      <c r="A143" s="147"/>
      <c r="B143" s="148"/>
      <c r="C143" s="148"/>
      <c r="D143" s="148"/>
      <c r="E143" s="148"/>
      <c r="F143" s="148"/>
      <c r="G143" s="148"/>
      <c r="H143" s="148"/>
      <c r="I143" s="148"/>
      <c r="J143" s="148"/>
      <c r="K143" s="148"/>
      <c r="L143" s="148"/>
      <c r="M143" s="148"/>
      <c r="N143" s="148"/>
      <c r="O143" s="148"/>
      <c r="P143" s="148"/>
      <c r="Q143" s="148"/>
      <c r="R143" s="148"/>
      <c r="S143" s="148"/>
      <c r="T143" s="148"/>
      <c r="U143" s="148"/>
      <c r="V143" s="148"/>
      <c r="W143" s="148"/>
      <c r="X143" s="148"/>
      <c r="Y143" s="148"/>
      <c r="Z143" s="148"/>
      <c r="AA143" s="148"/>
      <c r="AB143" s="148"/>
      <c r="AC143" s="148"/>
      <c r="AD143" s="148"/>
      <c r="AE143" s="148"/>
      <c r="AF143" s="148"/>
      <c r="AG143" s="148"/>
      <c r="AH143" s="148"/>
      <c r="AI143" s="148"/>
      <c r="AJ143" s="148"/>
      <c r="AK143" s="148"/>
      <c r="AL143" s="148"/>
      <c r="AM143" s="148"/>
      <c r="AN143" s="148"/>
      <c r="AO143" s="148"/>
      <c r="AP143" s="148"/>
      <c r="AQ143" s="148"/>
      <c r="AR143" s="148"/>
      <c r="AS143" s="148"/>
      <c r="AT143" s="148"/>
      <c r="AU143" s="148"/>
      <c r="AV143" s="148"/>
      <c r="AW143" s="148"/>
      <c r="AX143" s="148"/>
      <c r="AY143" s="148"/>
      <c r="AZ143" s="148"/>
      <c r="BA143" s="148"/>
      <c r="BB143" s="148"/>
      <c r="BC143" s="148"/>
      <c r="BD143" s="148"/>
      <c r="BE143" s="148"/>
      <c r="BF143" s="148"/>
      <c r="BG143" s="148"/>
      <c r="BH143" s="148"/>
      <c r="BI143" s="148"/>
      <c r="BJ143" s="148"/>
      <c r="BK143" s="148"/>
      <c r="BL143" s="148"/>
      <c r="BM143" s="148"/>
      <c r="BN143" s="148"/>
      <c r="BO143" s="148"/>
      <c r="BP143" s="148"/>
      <c r="BQ143" s="148"/>
      <c r="BR143" s="148"/>
      <c r="BS143" s="148"/>
      <c r="BT143" s="148"/>
      <c r="BU143" s="148"/>
      <c r="BV143" s="148"/>
      <c r="BW143" s="148"/>
      <c r="BX143" s="148"/>
      <c r="BY143" s="148"/>
      <c r="BZ143" s="148"/>
      <c r="CA143" s="148"/>
      <c r="CB143" s="148"/>
      <c r="CC143" s="148"/>
      <c r="CD143" s="148"/>
      <c r="CE143" s="148"/>
      <c r="CF143" s="148"/>
      <c r="CG143" s="148"/>
      <c r="CH143" s="148"/>
      <c r="CI143" s="148"/>
      <c r="CJ143" s="148"/>
      <c r="CK143" s="148"/>
      <c r="CL143" s="148"/>
      <c r="CM143" s="148"/>
      <c r="CN143" s="148"/>
      <c r="CO143" s="148"/>
      <c r="CP143" s="148"/>
      <c r="CQ143" s="148"/>
      <c r="CR143" s="148"/>
      <c r="CS143" s="148"/>
      <c r="CT143" s="148"/>
      <c r="CU143" s="148"/>
      <c r="CV143" s="148"/>
      <c r="CW143" s="148"/>
      <c r="CX143" s="148"/>
      <c r="CY143" s="148"/>
      <c r="CZ143" s="124"/>
    </row>
    <row r="144" spans="1:104" s="122" customFormat="1" x14ac:dyDescent="0.25">
      <c r="A144" s="147"/>
      <c r="B144" s="148"/>
      <c r="C144" s="148"/>
      <c r="D144" s="148"/>
      <c r="E144" s="148"/>
      <c r="F144" s="148"/>
      <c r="G144" s="148"/>
      <c r="H144" s="148"/>
      <c r="I144" s="148"/>
      <c r="J144" s="148"/>
      <c r="K144" s="148"/>
      <c r="L144" s="148"/>
      <c r="M144" s="148"/>
      <c r="N144" s="148"/>
      <c r="O144" s="148"/>
      <c r="P144" s="148"/>
      <c r="Q144" s="148"/>
      <c r="R144" s="148"/>
      <c r="S144" s="148"/>
      <c r="T144" s="148"/>
      <c r="U144" s="148"/>
      <c r="V144" s="148"/>
      <c r="W144" s="148"/>
      <c r="X144" s="148"/>
      <c r="Y144" s="148"/>
      <c r="Z144" s="148"/>
      <c r="AA144" s="148"/>
      <c r="AB144" s="148"/>
      <c r="AC144" s="148"/>
      <c r="AD144" s="148"/>
      <c r="AE144" s="148"/>
      <c r="AF144" s="148"/>
      <c r="AG144" s="148"/>
      <c r="AH144" s="148"/>
      <c r="AI144" s="148"/>
      <c r="AJ144" s="148"/>
      <c r="AK144" s="148"/>
      <c r="AL144" s="148"/>
      <c r="AM144" s="148"/>
      <c r="AN144" s="148"/>
      <c r="AO144" s="148"/>
      <c r="AP144" s="148"/>
      <c r="AQ144" s="148"/>
      <c r="AR144" s="148"/>
      <c r="AS144" s="148"/>
      <c r="AT144" s="148"/>
      <c r="AU144" s="148"/>
      <c r="AV144" s="148"/>
      <c r="AW144" s="148"/>
      <c r="AX144" s="148"/>
      <c r="AY144" s="148"/>
      <c r="AZ144" s="148"/>
      <c r="BA144" s="148"/>
      <c r="BB144" s="148"/>
      <c r="BC144" s="148"/>
      <c r="BD144" s="148"/>
      <c r="BE144" s="148"/>
      <c r="BF144" s="148"/>
      <c r="BG144" s="148"/>
      <c r="BH144" s="148"/>
      <c r="BI144" s="148"/>
      <c r="BJ144" s="148"/>
      <c r="BK144" s="148"/>
      <c r="BL144" s="148"/>
      <c r="BM144" s="148"/>
      <c r="BN144" s="148"/>
      <c r="BO144" s="148"/>
      <c r="BP144" s="148"/>
      <c r="BQ144" s="148"/>
      <c r="BR144" s="148"/>
      <c r="BS144" s="148"/>
      <c r="BT144" s="148"/>
      <c r="BU144" s="148"/>
      <c r="BV144" s="148"/>
      <c r="BW144" s="148"/>
      <c r="BX144" s="148"/>
      <c r="BY144" s="148"/>
      <c r="BZ144" s="148"/>
      <c r="CA144" s="148"/>
      <c r="CB144" s="148"/>
      <c r="CC144" s="148"/>
      <c r="CD144" s="148"/>
      <c r="CE144" s="148"/>
      <c r="CF144" s="148"/>
      <c r="CG144" s="148"/>
      <c r="CH144" s="148"/>
      <c r="CI144" s="148"/>
      <c r="CJ144" s="148"/>
      <c r="CK144" s="148"/>
      <c r="CL144" s="148"/>
      <c r="CM144" s="148"/>
      <c r="CN144" s="148"/>
      <c r="CO144" s="148"/>
      <c r="CP144" s="148"/>
      <c r="CQ144" s="148"/>
      <c r="CR144" s="148"/>
      <c r="CS144" s="148"/>
      <c r="CT144" s="148"/>
      <c r="CU144" s="148"/>
      <c r="CV144" s="148"/>
      <c r="CW144" s="148"/>
      <c r="CX144" s="148"/>
      <c r="CY144" s="148"/>
      <c r="CZ144" s="124"/>
    </row>
    <row r="145" spans="1:104" s="122" customFormat="1" x14ac:dyDescent="0.25">
      <c r="A145" s="147"/>
      <c r="B145" s="148"/>
      <c r="C145" s="148"/>
      <c r="D145" s="148"/>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c r="AB145" s="148"/>
      <c r="AC145" s="148"/>
      <c r="AD145" s="148"/>
      <c r="AE145" s="148"/>
      <c r="AF145" s="148"/>
      <c r="AG145" s="148"/>
      <c r="AH145" s="148"/>
      <c r="AI145" s="148"/>
      <c r="AJ145" s="148"/>
      <c r="AK145" s="148"/>
      <c r="AL145" s="148"/>
      <c r="AM145" s="148"/>
      <c r="AN145" s="148"/>
      <c r="AO145" s="148"/>
      <c r="AP145" s="148"/>
      <c r="AQ145" s="148"/>
      <c r="AR145" s="148"/>
      <c r="AS145" s="148"/>
      <c r="AT145" s="148"/>
      <c r="AU145" s="148"/>
      <c r="AV145" s="148"/>
      <c r="AW145" s="148"/>
      <c r="AX145" s="148"/>
      <c r="AY145" s="148"/>
      <c r="AZ145" s="148"/>
      <c r="BA145" s="148"/>
      <c r="BB145" s="148"/>
      <c r="BC145" s="148"/>
      <c r="BD145" s="148"/>
      <c r="BE145" s="148"/>
      <c r="BF145" s="148"/>
      <c r="BG145" s="148"/>
      <c r="BH145" s="148"/>
      <c r="BI145" s="148"/>
      <c r="BJ145" s="148"/>
      <c r="BK145" s="148"/>
      <c r="BL145" s="148"/>
      <c r="BM145" s="148"/>
      <c r="BN145" s="148"/>
      <c r="BO145" s="148"/>
      <c r="BP145" s="148"/>
      <c r="BQ145" s="148"/>
      <c r="BR145" s="148"/>
      <c r="BS145" s="148"/>
      <c r="BT145" s="148"/>
      <c r="BU145" s="148"/>
      <c r="BV145" s="148"/>
      <c r="BW145" s="148"/>
      <c r="BX145" s="148"/>
      <c r="BY145" s="148"/>
      <c r="BZ145" s="148"/>
      <c r="CA145" s="148"/>
      <c r="CB145" s="148"/>
      <c r="CC145" s="148"/>
      <c r="CD145" s="148"/>
      <c r="CE145" s="148"/>
      <c r="CF145" s="148"/>
      <c r="CG145" s="148"/>
      <c r="CH145" s="148"/>
      <c r="CI145" s="148"/>
      <c r="CJ145" s="148"/>
      <c r="CK145" s="148"/>
      <c r="CL145" s="148"/>
      <c r="CM145" s="148"/>
      <c r="CN145" s="148"/>
      <c r="CO145" s="148"/>
      <c r="CP145" s="148"/>
      <c r="CQ145" s="148"/>
      <c r="CR145" s="148"/>
      <c r="CS145" s="148"/>
      <c r="CT145" s="148"/>
      <c r="CU145" s="148"/>
      <c r="CV145" s="148"/>
      <c r="CW145" s="148"/>
      <c r="CX145" s="148"/>
      <c r="CY145" s="148"/>
      <c r="CZ145" s="124"/>
    </row>
    <row r="146" spans="1:104" s="122" customFormat="1" x14ac:dyDescent="0.25">
      <c r="A146" s="147"/>
      <c r="B146" s="148"/>
      <c r="C146" s="148"/>
      <c r="D146" s="148"/>
      <c r="E146" s="148"/>
      <c r="F146" s="148"/>
      <c r="G146" s="148"/>
      <c r="H146" s="148"/>
      <c r="I146" s="148"/>
      <c r="J146" s="148"/>
      <c r="K146" s="148"/>
      <c r="L146" s="148"/>
      <c r="M146" s="148"/>
      <c r="N146" s="148"/>
      <c r="O146" s="148"/>
      <c r="P146" s="148"/>
      <c r="Q146" s="148"/>
      <c r="R146" s="148"/>
      <c r="S146" s="148"/>
      <c r="T146" s="148"/>
      <c r="U146" s="148"/>
      <c r="V146" s="148"/>
      <c r="W146" s="148"/>
      <c r="X146" s="148"/>
      <c r="Y146" s="148"/>
      <c r="Z146" s="148"/>
      <c r="AA146" s="148"/>
      <c r="AB146" s="148"/>
      <c r="AC146" s="148"/>
      <c r="AD146" s="148"/>
      <c r="AE146" s="148"/>
      <c r="AF146" s="148"/>
      <c r="AG146" s="148"/>
      <c r="AH146" s="148"/>
      <c r="AI146" s="148"/>
      <c r="AJ146" s="148"/>
      <c r="AK146" s="148"/>
      <c r="AL146" s="148"/>
      <c r="AM146" s="148"/>
      <c r="AN146" s="148"/>
      <c r="AO146" s="148"/>
      <c r="AP146" s="148"/>
      <c r="AQ146" s="148"/>
      <c r="AR146" s="148"/>
      <c r="AS146" s="148"/>
      <c r="AT146" s="148"/>
      <c r="AU146" s="148"/>
      <c r="AV146" s="148"/>
      <c r="AW146" s="148"/>
      <c r="AX146" s="148"/>
      <c r="AY146" s="148"/>
      <c r="AZ146" s="148"/>
      <c r="BA146" s="148"/>
      <c r="BB146" s="148"/>
      <c r="BC146" s="148"/>
      <c r="BD146" s="148"/>
      <c r="BE146" s="148"/>
      <c r="BF146" s="148"/>
      <c r="BG146" s="148"/>
      <c r="BH146" s="148"/>
      <c r="BI146" s="148"/>
      <c r="BJ146" s="148"/>
      <c r="BK146" s="148"/>
      <c r="BL146" s="148"/>
      <c r="BM146" s="148"/>
      <c r="BN146" s="148"/>
      <c r="BO146" s="148"/>
      <c r="BP146" s="148"/>
      <c r="BQ146" s="148"/>
      <c r="BR146" s="148"/>
      <c r="BS146" s="148"/>
      <c r="BT146" s="148"/>
      <c r="BU146" s="148"/>
      <c r="BV146" s="148"/>
      <c r="BW146" s="148"/>
      <c r="BX146" s="148"/>
      <c r="BY146" s="148"/>
      <c r="BZ146" s="148"/>
      <c r="CA146" s="148"/>
      <c r="CB146" s="148"/>
      <c r="CC146" s="148"/>
      <c r="CD146" s="148"/>
      <c r="CE146" s="148"/>
      <c r="CF146" s="148"/>
      <c r="CG146" s="148"/>
      <c r="CH146" s="148"/>
      <c r="CI146" s="148"/>
      <c r="CJ146" s="148"/>
      <c r="CK146" s="148"/>
      <c r="CL146" s="148"/>
      <c r="CM146" s="148"/>
      <c r="CN146" s="148"/>
      <c r="CO146" s="148"/>
      <c r="CP146" s="148"/>
      <c r="CQ146" s="148"/>
      <c r="CR146" s="148"/>
      <c r="CS146" s="148"/>
      <c r="CT146" s="148"/>
      <c r="CU146" s="148"/>
      <c r="CV146" s="148"/>
      <c r="CW146" s="148"/>
      <c r="CX146" s="148"/>
      <c r="CY146" s="148"/>
      <c r="CZ146" s="124"/>
    </row>
    <row r="147" spans="1:104" s="122" customFormat="1" x14ac:dyDescent="0.25">
      <c r="A147" s="147"/>
      <c r="B147" s="148"/>
      <c r="C147" s="148"/>
      <c r="D147" s="148"/>
      <c r="E147" s="148"/>
      <c r="F147" s="148"/>
      <c r="G147" s="148"/>
      <c r="H147" s="148"/>
      <c r="I147" s="148"/>
      <c r="J147" s="148"/>
      <c r="K147" s="148"/>
      <c r="L147" s="148"/>
      <c r="M147" s="148"/>
      <c r="N147" s="148"/>
      <c r="O147" s="148"/>
      <c r="P147" s="148"/>
      <c r="Q147" s="148"/>
      <c r="R147" s="148"/>
      <c r="S147" s="148"/>
      <c r="T147" s="148"/>
      <c r="U147" s="148"/>
      <c r="V147" s="148"/>
      <c r="W147" s="148"/>
      <c r="X147" s="148"/>
      <c r="Y147" s="148"/>
      <c r="Z147" s="148"/>
      <c r="AA147" s="148"/>
      <c r="AB147" s="148"/>
      <c r="AC147" s="148"/>
      <c r="AD147" s="148"/>
      <c r="AE147" s="148"/>
      <c r="AF147" s="148"/>
      <c r="AG147" s="148"/>
      <c r="AH147" s="148"/>
      <c r="AI147" s="148"/>
      <c r="AJ147" s="148"/>
      <c r="AK147" s="148"/>
      <c r="AL147" s="148"/>
      <c r="AM147" s="148"/>
      <c r="AN147" s="148"/>
      <c r="AO147" s="148"/>
      <c r="AP147" s="148"/>
      <c r="AQ147" s="148"/>
      <c r="AR147" s="148"/>
      <c r="AS147" s="148"/>
      <c r="AT147" s="148"/>
      <c r="AU147" s="148"/>
      <c r="AV147" s="148"/>
      <c r="AW147" s="148"/>
      <c r="AX147" s="148"/>
      <c r="AY147" s="148"/>
      <c r="AZ147" s="148"/>
      <c r="BA147" s="148"/>
      <c r="BB147" s="148"/>
      <c r="BC147" s="148"/>
      <c r="BD147" s="148"/>
      <c r="BE147" s="148"/>
      <c r="BF147" s="148"/>
      <c r="BG147" s="148"/>
      <c r="BH147" s="148"/>
      <c r="BI147" s="148"/>
      <c r="BJ147" s="148"/>
      <c r="BK147" s="148"/>
      <c r="BL147" s="148"/>
      <c r="BM147" s="148"/>
      <c r="BN147" s="148"/>
      <c r="BO147" s="148"/>
      <c r="BP147" s="148"/>
      <c r="BQ147" s="148"/>
      <c r="BR147" s="148"/>
      <c r="BS147" s="148"/>
      <c r="BT147" s="148"/>
      <c r="BU147" s="148"/>
      <c r="BV147" s="148"/>
      <c r="BW147" s="148"/>
      <c r="BX147" s="148"/>
      <c r="BY147" s="148"/>
      <c r="BZ147" s="148"/>
      <c r="CA147" s="148"/>
      <c r="CB147" s="148"/>
      <c r="CC147" s="148"/>
      <c r="CD147" s="148"/>
      <c r="CE147" s="148"/>
      <c r="CF147" s="148"/>
      <c r="CG147" s="148"/>
      <c r="CH147" s="148"/>
      <c r="CI147" s="148"/>
      <c r="CJ147" s="148"/>
      <c r="CK147" s="148"/>
      <c r="CL147" s="148"/>
      <c r="CM147" s="148"/>
      <c r="CN147" s="148"/>
      <c r="CO147" s="148"/>
      <c r="CP147" s="148"/>
      <c r="CQ147" s="148"/>
      <c r="CR147" s="148"/>
      <c r="CS147" s="148"/>
      <c r="CT147" s="148"/>
      <c r="CU147" s="148"/>
      <c r="CV147" s="148"/>
      <c r="CW147" s="148"/>
      <c r="CX147" s="148"/>
      <c r="CY147" s="148"/>
      <c r="CZ147" s="124"/>
    </row>
    <row r="148" spans="1:104" s="122" customFormat="1" x14ac:dyDescent="0.25">
      <c r="A148" s="147"/>
      <c r="B148" s="148"/>
      <c r="C148" s="148"/>
      <c r="D148" s="148"/>
      <c r="E148" s="148"/>
      <c r="F148" s="148"/>
      <c r="G148" s="148"/>
      <c r="H148" s="148"/>
      <c r="I148" s="148"/>
      <c r="J148" s="148"/>
      <c r="K148" s="148"/>
      <c r="L148" s="148"/>
      <c r="M148" s="148"/>
      <c r="N148" s="148"/>
      <c r="O148" s="148"/>
      <c r="P148" s="148"/>
      <c r="Q148" s="148"/>
      <c r="R148" s="148"/>
      <c r="S148" s="148"/>
      <c r="T148" s="148"/>
      <c r="U148" s="148"/>
      <c r="V148" s="148"/>
      <c r="W148" s="148"/>
      <c r="X148" s="148"/>
      <c r="Y148" s="148"/>
      <c r="Z148" s="148"/>
      <c r="AA148" s="148"/>
      <c r="AB148" s="148"/>
      <c r="AC148" s="148"/>
      <c r="AD148" s="148"/>
      <c r="AE148" s="148"/>
      <c r="AF148" s="148"/>
      <c r="AG148" s="148"/>
      <c r="AH148" s="148"/>
      <c r="AI148" s="148"/>
      <c r="AJ148" s="148"/>
      <c r="AK148" s="148"/>
      <c r="AL148" s="148"/>
      <c r="AM148" s="148"/>
      <c r="AN148" s="148"/>
      <c r="AO148" s="148"/>
      <c r="AP148" s="148"/>
      <c r="AQ148" s="148"/>
      <c r="AR148" s="148"/>
      <c r="AS148" s="148"/>
      <c r="AT148" s="148"/>
      <c r="AU148" s="148"/>
      <c r="AV148" s="148"/>
      <c r="AW148" s="148"/>
      <c r="AX148" s="148"/>
      <c r="AY148" s="148"/>
      <c r="AZ148" s="148"/>
      <c r="BA148" s="148"/>
      <c r="BB148" s="148"/>
      <c r="BC148" s="148"/>
      <c r="BD148" s="148"/>
      <c r="BE148" s="148"/>
      <c r="BF148" s="148"/>
      <c r="BG148" s="148"/>
      <c r="BH148" s="148"/>
      <c r="BI148" s="148"/>
      <c r="BJ148" s="148"/>
      <c r="BK148" s="148"/>
      <c r="BL148" s="148"/>
      <c r="BM148" s="148"/>
      <c r="BN148" s="148"/>
      <c r="BO148" s="148"/>
      <c r="BP148" s="148"/>
      <c r="BQ148" s="148"/>
      <c r="BR148" s="148"/>
      <c r="BS148" s="148"/>
      <c r="BT148" s="148"/>
      <c r="BU148" s="148"/>
      <c r="BV148" s="148"/>
      <c r="BW148" s="148"/>
      <c r="BX148" s="148"/>
      <c r="BY148" s="148"/>
      <c r="BZ148" s="148"/>
      <c r="CA148" s="148"/>
      <c r="CB148" s="148"/>
      <c r="CC148" s="148"/>
      <c r="CD148" s="148"/>
      <c r="CE148" s="148"/>
      <c r="CF148" s="148"/>
      <c r="CG148" s="148"/>
      <c r="CH148" s="148"/>
      <c r="CI148" s="148"/>
      <c r="CJ148" s="148"/>
      <c r="CK148" s="148"/>
      <c r="CL148" s="148"/>
      <c r="CM148" s="148"/>
      <c r="CN148" s="148"/>
      <c r="CO148" s="148"/>
      <c r="CP148" s="148"/>
      <c r="CQ148" s="148"/>
      <c r="CR148" s="148"/>
      <c r="CS148" s="148"/>
      <c r="CT148" s="148"/>
      <c r="CU148" s="148"/>
      <c r="CV148" s="148"/>
      <c r="CW148" s="148"/>
      <c r="CX148" s="148"/>
      <c r="CY148" s="148"/>
      <c r="CZ148" s="124"/>
    </row>
    <row r="149" spans="1:104" s="122" customFormat="1" x14ac:dyDescent="0.25">
      <c r="A149" s="147"/>
      <c r="B149" s="148"/>
      <c r="C149" s="148"/>
      <c r="D149" s="148"/>
      <c r="E149" s="148"/>
      <c r="F149" s="148"/>
      <c r="G149" s="148"/>
      <c r="H149" s="148"/>
      <c r="I149" s="148"/>
      <c r="J149" s="148"/>
      <c r="K149" s="148"/>
      <c r="L149" s="148"/>
      <c r="M149" s="148"/>
      <c r="N149" s="148"/>
      <c r="O149" s="148"/>
      <c r="P149" s="148"/>
      <c r="Q149" s="148"/>
      <c r="R149" s="148"/>
      <c r="S149" s="148"/>
      <c r="T149" s="148"/>
      <c r="U149" s="148"/>
      <c r="V149" s="148"/>
      <c r="W149" s="148"/>
      <c r="X149" s="148"/>
      <c r="Y149" s="148"/>
      <c r="Z149" s="148"/>
      <c r="AA149" s="148"/>
      <c r="AB149" s="148"/>
      <c r="AC149" s="148"/>
      <c r="AD149" s="148"/>
      <c r="AE149" s="148"/>
      <c r="AF149" s="148"/>
      <c r="AG149" s="148"/>
      <c r="AH149" s="148"/>
      <c r="AI149" s="148"/>
      <c r="AJ149" s="148"/>
      <c r="AK149" s="148"/>
      <c r="AL149" s="148"/>
      <c r="AM149" s="148"/>
      <c r="AN149" s="148"/>
      <c r="AO149" s="148"/>
      <c r="AP149" s="148"/>
      <c r="AQ149" s="148"/>
      <c r="AR149" s="148"/>
      <c r="AS149" s="148"/>
      <c r="AT149" s="148"/>
      <c r="AU149" s="148"/>
      <c r="AV149" s="148"/>
      <c r="AW149" s="148"/>
      <c r="AX149" s="148"/>
      <c r="AY149" s="148"/>
      <c r="AZ149" s="148"/>
      <c r="BA149" s="148"/>
      <c r="BB149" s="148"/>
      <c r="BC149" s="148"/>
      <c r="BD149" s="148"/>
      <c r="BE149" s="148"/>
      <c r="BF149" s="148"/>
      <c r="BG149" s="148"/>
      <c r="BH149" s="148"/>
      <c r="BI149" s="148"/>
      <c r="BJ149" s="148"/>
      <c r="BK149" s="148"/>
      <c r="BL149" s="148"/>
      <c r="BM149" s="148"/>
      <c r="BN149" s="148"/>
      <c r="BO149" s="148"/>
      <c r="BP149" s="148"/>
      <c r="BQ149" s="148"/>
      <c r="BR149" s="148"/>
      <c r="BS149" s="148"/>
      <c r="BT149" s="148"/>
      <c r="BU149" s="148"/>
      <c r="BV149" s="148"/>
      <c r="BW149" s="148"/>
      <c r="BX149" s="148"/>
      <c r="BY149" s="148"/>
      <c r="BZ149" s="148"/>
      <c r="CA149" s="148"/>
      <c r="CB149" s="148"/>
      <c r="CC149" s="148"/>
      <c r="CD149" s="148"/>
      <c r="CE149" s="148"/>
      <c r="CF149" s="148"/>
      <c r="CG149" s="148"/>
      <c r="CH149" s="148"/>
      <c r="CI149" s="148"/>
      <c r="CJ149" s="148"/>
      <c r="CK149" s="148"/>
      <c r="CL149" s="148"/>
      <c r="CM149" s="148"/>
      <c r="CN149" s="148"/>
      <c r="CO149" s="148"/>
      <c r="CP149" s="148"/>
      <c r="CQ149" s="148"/>
      <c r="CR149" s="148"/>
      <c r="CS149" s="148"/>
      <c r="CT149" s="148"/>
      <c r="CU149" s="148"/>
      <c r="CV149" s="148"/>
      <c r="CW149" s="148"/>
      <c r="CX149" s="148"/>
      <c r="CY149" s="148"/>
      <c r="CZ149" s="124"/>
    </row>
    <row r="150" spans="1:104" s="122" customFormat="1" x14ac:dyDescent="0.25">
      <c r="A150" s="147"/>
      <c r="B150" s="148"/>
      <c r="C150" s="148"/>
      <c r="D150" s="148"/>
      <c r="E150" s="148"/>
      <c r="F150" s="148"/>
      <c r="G150" s="148"/>
      <c r="H150" s="148"/>
      <c r="I150" s="148"/>
      <c r="J150" s="148"/>
      <c r="K150" s="148"/>
      <c r="L150" s="148"/>
      <c r="M150" s="148"/>
      <c r="N150" s="148"/>
      <c r="O150" s="148"/>
      <c r="P150" s="148"/>
      <c r="Q150" s="148"/>
      <c r="R150" s="148"/>
      <c r="S150" s="148"/>
      <c r="T150" s="148"/>
      <c r="U150" s="148"/>
      <c r="V150" s="148"/>
      <c r="W150" s="148"/>
      <c r="X150" s="148"/>
      <c r="Y150" s="148"/>
      <c r="Z150" s="148"/>
      <c r="AA150" s="148"/>
      <c r="AB150" s="148"/>
      <c r="AC150" s="148"/>
      <c r="AD150" s="148"/>
      <c r="AE150" s="148"/>
      <c r="AF150" s="148"/>
      <c r="AG150" s="148"/>
      <c r="AH150" s="148"/>
      <c r="AI150" s="148"/>
      <c r="AJ150" s="148"/>
      <c r="AK150" s="148"/>
      <c r="AL150" s="148"/>
      <c r="AM150" s="148"/>
      <c r="AN150" s="148"/>
      <c r="AO150" s="148"/>
      <c r="AP150" s="148"/>
      <c r="AQ150" s="148"/>
      <c r="AR150" s="148"/>
      <c r="AS150" s="148"/>
      <c r="AT150" s="148"/>
      <c r="AU150" s="148"/>
      <c r="AV150" s="148"/>
      <c r="AW150" s="148"/>
      <c r="AX150" s="148"/>
      <c r="AY150" s="148"/>
      <c r="AZ150" s="148"/>
      <c r="BA150" s="148"/>
      <c r="BB150" s="148"/>
      <c r="BC150" s="148"/>
      <c r="BD150" s="148"/>
      <c r="BE150" s="148"/>
      <c r="BF150" s="148"/>
      <c r="BG150" s="148"/>
      <c r="BH150" s="148"/>
      <c r="BI150" s="148"/>
      <c r="BJ150" s="148"/>
      <c r="BK150" s="148"/>
      <c r="BL150" s="148"/>
      <c r="BM150" s="148"/>
      <c r="BN150" s="148"/>
      <c r="BO150" s="148"/>
      <c r="BP150" s="148"/>
      <c r="BQ150" s="148"/>
      <c r="BR150" s="148"/>
      <c r="BS150" s="148"/>
      <c r="BT150" s="148"/>
      <c r="BU150" s="148"/>
      <c r="BV150" s="148"/>
      <c r="BW150" s="148"/>
      <c r="BX150" s="148"/>
      <c r="BY150" s="148"/>
      <c r="BZ150" s="148"/>
      <c r="CA150" s="148"/>
      <c r="CB150" s="148"/>
      <c r="CC150" s="148"/>
      <c r="CD150" s="148"/>
      <c r="CE150" s="148"/>
      <c r="CF150" s="148"/>
      <c r="CG150" s="148"/>
      <c r="CH150" s="148"/>
      <c r="CI150" s="148"/>
      <c r="CJ150" s="148"/>
      <c r="CK150" s="148"/>
      <c r="CL150" s="148"/>
      <c r="CM150" s="148"/>
      <c r="CN150" s="148"/>
      <c r="CO150" s="148"/>
      <c r="CP150" s="148"/>
      <c r="CQ150" s="148"/>
      <c r="CR150" s="148"/>
      <c r="CS150" s="148"/>
      <c r="CT150" s="148"/>
      <c r="CU150" s="148"/>
      <c r="CV150" s="148"/>
      <c r="CW150" s="148"/>
      <c r="CX150" s="148"/>
      <c r="CY150" s="148"/>
      <c r="CZ150" s="124"/>
    </row>
    <row r="151" spans="1:104" s="122" customFormat="1" x14ac:dyDescent="0.25">
      <c r="A151" s="147"/>
      <c r="B151" s="148"/>
      <c r="C151" s="148"/>
      <c r="D151" s="148"/>
      <c r="E151" s="148"/>
      <c r="F151" s="148"/>
      <c r="G151" s="148"/>
      <c r="H151" s="148"/>
      <c r="I151" s="148"/>
      <c r="J151" s="148"/>
      <c r="K151" s="148"/>
      <c r="L151" s="148"/>
      <c r="M151" s="148"/>
      <c r="N151" s="148"/>
      <c r="O151" s="148"/>
      <c r="P151" s="148"/>
      <c r="Q151" s="148"/>
      <c r="R151" s="148"/>
      <c r="S151" s="148"/>
      <c r="T151" s="148"/>
      <c r="U151" s="148"/>
      <c r="V151" s="148"/>
      <c r="W151" s="148"/>
      <c r="X151" s="148"/>
      <c r="Y151" s="148"/>
      <c r="Z151" s="148"/>
      <c r="AA151" s="148"/>
      <c r="AB151" s="148"/>
      <c r="AC151" s="148"/>
      <c r="AD151" s="148"/>
      <c r="AE151" s="148"/>
      <c r="AF151" s="148"/>
      <c r="AG151" s="148"/>
      <c r="AH151" s="148"/>
      <c r="AI151" s="148"/>
      <c r="AJ151" s="148"/>
      <c r="AK151" s="148"/>
      <c r="AL151" s="148"/>
      <c r="AM151" s="148"/>
      <c r="AN151" s="148"/>
      <c r="AO151" s="148"/>
      <c r="AP151" s="148"/>
      <c r="AQ151" s="148"/>
      <c r="AR151" s="148"/>
      <c r="AS151" s="148"/>
      <c r="AT151" s="148"/>
      <c r="AU151" s="148"/>
      <c r="AV151" s="148"/>
      <c r="AW151" s="148"/>
      <c r="AX151" s="148"/>
      <c r="AY151" s="148"/>
      <c r="AZ151" s="148"/>
      <c r="BA151" s="148"/>
      <c r="BB151" s="148"/>
      <c r="BC151" s="148"/>
      <c r="BD151" s="148"/>
      <c r="BE151" s="148"/>
      <c r="BF151" s="148"/>
      <c r="BG151" s="148"/>
      <c r="BH151" s="148"/>
      <c r="BI151" s="148"/>
      <c r="BJ151" s="148"/>
      <c r="BK151" s="148"/>
      <c r="BL151" s="148"/>
      <c r="BM151" s="148"/>
      <c r="BN151" s="148"/>
      <c r="BO151" s="148"/>
      <c r="BP151" s="148"/>
      <c r="BQ151" s="148"/>
      <c r="BR151" s="148"/>
      <c r="BS151" s="148"/>
      <c r="BT151" s="148"/>
      <c r="BU151" s="148"/>
      <c r="BV151" s="148"/>
      <c r="BW151" s="148"/>
      <c r="BX151" s="148"/>
      <c r="BY151" s="148"/>
      <c r="BZ151" s="148"/>
      <c r="CA151" s="148"/>
      <c r="CB151" s="148"/>
      <c r="CC151" s="148"/>
      <c r="CD151" s="148"/>
      <c r="CE151" s="148"/>
      <c r="CF151" s="148"/>
      <c r="CG151" s="148"/>
      <c r="CH151" s="148"/>
      <c r="CI151" s="148"/>
      <c r="CJ151" s="148"/>
      <c r="CK151" s="148"/>
      <c r="CL151" s="148"/>
      <c r="CM151" s="148"/>
      <c r="CN151" s="148"/>
      <c r="CO151" s="148"/>
      <c r="CP151" s="148"/>
      <c r="CQ151" s="148"/>
      <c r="CR151" s="148"/>
      <c r="CS151" s="148"/>
      <c r="CT151" s="148"/>
      <c r="CU151" s="148"/>
      <c r="CV151" s="148"/>
      <c r="CW151" s="148"/>
      <c r="CX151" s="148"/>
      <c r="CY151" s="148"/>
      <c r="CZ151" s="124"/>
    </row>
    <row r="152" spans="1:104" s="122" customFormat="1" x14ac:dyDescent="0.25">
      <c r="A152" s="147"/>
      <c r="B152" s="148"/>
      <c r="C152" s="148"/>
      <c r="D152" s="148"/>
      <c r="E152" s="148"/>
      <c r="F152" s="148"/>
      <c r="G152" s="148"/>
      <c r="H152" s="148"/>
      <c r="I152" s="148"/>
      <c r="J152" s="148"/>
      <c r="K152" s="148"/>
      <c r="L152" s="148"/>
      <c r="M152" s="148"/>
      <c r="N152" s="148"/>
      <c r="O152" s="148"/>
      <c r="P152" s="148"/>
      <c r="Q152" s="148"/>
      <c r="R152" s="148"/>
      <c r="S152" s="148"/>
      <c r="T152" s="148"/>
      <c r="U152" s="148"/>
      <c r="V152" s="148"/>
      <c r="W152" s="148"/>
      <c r="X152" s="148"/>
      <c r="Y152" s="148"/>
      <c r="Z152" s="148"/>
      <c r="AA152" s="148"/>
      <c r="AB152" s="148"/>
      <c r="AC152" s="148"/>
      <c r="AD152" s="148"/>
      <c r="AE152" s="148"/>
      <c r="AF152" s="148"/>
      <c r="AG152" s="148"/>
      <c r="AH152" s="148"/>
      <c r="AI152" s="148"/>
      <c r="AJ152" s="148"/>
      <c r="AK152" s="148"/>
      <c r="AL152" s="148"/>
      <c r="AM152" s="148"/>
      <c r="AN152" s="148"/>
      <c r="AO152" s="148"/>
      <c r="AP152" s="148"/>
      <c r="AQ152" s="148"/>
      <c r="AR152" s="148"/>
      <c r="AS152" s="148"/>
      <c r="AT152" s="148"/>
      <c r="AU152" s="148"/>
      <c r="AV152" s="148"/>
      <c r="AW152" s="148"/>
      <c r="AX152" s="148"/>
      <c r="AY152" s="148"/>
      <c r="AZ152" s="148"/>
      <c r="BA152" s="148"/>
      <c r="BB152" s="148"/>
      <c r="BC152" s="148"/>
      <c r="BD152" s="148"/>
      <c r="BE152" s="148"/>
      <c r="BF152" s="148"/>
      <c r="BG152" s="148"/>
      <c r="BH152" s="148"/>
      <c r="BI152" s="148"/>
      <c r="BJ152" s="148"/>
      <c r="BK152" s="148"/>
      <c r="BL152" s="148"/>
      <c r="BM152" s="148"/>
      <c r="BN152" s="148"/>
      <c r="BO152" s="148"/>
      <c r="BP152" s="148"/>
      <c r="BQ152" s="148"/>
      <c r="BR152" s="148"/>
      <c r="BS152" s="148"/>
      <c r="BT152" s="148"/>
      <c r="BU152" s="148"/>
      <c r="BV152" s="148"/>
      <c r="BW152" s="148"/>
      <c r="BX152" s="148"/>
      <c r="BY152" s="148"/>
      <c r="BZ152" s="148"/>
      <c r="CA152" s="148"/>
      <c r="CB152" s="148"/>
      <c r="CC152" s="148"/>
      <c r="CD152" s="148"/>
      <c r="CE152" s="148"/>
      <c r="CF152" s="148"/>
      <c r="CG152" s="148"/>
      <c r="CH152" s="148"/>
      <c r="CI152" s="148"/>
      <c r="CJ152" s="148"/>
      <c r="CK152" s="148"/>
      <c r="CL152" s="148"/>
      <c r="CM152" s="148"/>
      <c r="CN152" s="148"/>
      <c r="CO152" s="148"/>
      <c r="CP152" s="148"/>
      <c r="CQ152" s="148"/>
      <c r="CR152" s="148"/>
      <c r="CS152" s="148"/>
      <c r="CT152" s="148"/>
      <c r="CU152" s="148"/>
      <c r="CV152" s="148"/>
      <c r="CW152" s="148"/>
      <c r="CX152" s="148"/>
      <c r="CY152" s="148"/>
      <c r="CZ152" s="124"/>
    </row>
    <row r="153" spans="1:104" s="122" customFormat="1" x14ac:dyDescent="0.25">
      <c r="A153" s="147"/>
      <c r="B153" s="148"/>
      <c r="C153" s="148"/>
      <c r="D153" s="148"/>
      <c r="E153" s="148"/>
      <c r="F153" s="148"/>
      <c r="G153" s="148"/>
      <c r="H153" s="148"/>
      <c r="I153" s="148"/>
      <c r="J153" s="148"/>
      <c r="K153" s="148"/>
      <c r="L153" s="148"/>
      <c r="M153" s="148"/>
      <c r="N153" s="148"/>
      <c r="O153" s="148"/>
      <c r="P153" s="148"/>
      <c r="Q153" s="148"/>
      <c r="R153" s="148"/>
      <c r="S153" s="148"/>
      <c r="T153" s="148"/>
      <c r="U153" s="148"/>
      <c r="V153" s="148"/>
      <c r="W153" s="148"/>
      <c r="X153" s="148"/>
      <c r="Y153" s="148"/>
      <c r="Z153" s="148"/>
      <c r="AA153" s="148"/>
      <c r="AB153" s="148"/>
      <c r="AC153" s="148"/>
      <c r="AD153" s="148"/>
      <c r="AE153" s="148"/>
      <c r="AF153" s="148"/>
      <c r="AG153" s="148"/>
      <c r="AH153" s="148"/>
      <c r="AI153" s="148"/>
      <c r="AJ153" s="148"/>
      <c r="AK153" s="148"/>
      <c r="AL153" s="148"/>
      <c r="AM153" s="148"/>
      <c r="AN153" s="148"/>
      <c r="AO153" s="148"/>
      <c r="AP153" s="148"/>
      <c r="AQ153" s="148"/>
      <c r="AR153" s="148"/>
      <c r="AS153" s="148"/>
      <c r="AT153" s="148"/>
      <c r="AU153" s="148"/>
      <c r="AV153" s="148"/>
      <c r="AW153" s="148"/>
      <c r="AX153" s="148"/>
      <c r="AY153" s="148"/>
      <c r="AZ153" s="148"/>
      <c r="BA153" s="148"/>
      <c r="BB153" s="148"/>
      <c r="BC153" s="148"/>
      <c r="BD153" s="148"/>
      <c r="BE153" s="148"/>
      <c r="BF153" s="148"/>
      <c r="BG153" s="148"/>
      <c r="BH153" s="148"/>
      <c r="BI153" s="148"/>
      <c r="BJ153" s="148"/>
      <c r="BK153" s="148"/>
      <c r="BL153" s="148"/>
      <c r="BM153" s="148"/>
      <c r="BN153" s="148"/>
      <c r="BO153" s="148"/>
      <c r="BP153" s="148"/>
      <c r="BQ153" s="148"/>
      <c r="BR153" s="148"/>
      <c r="BS153" s="148"/>
      <c r="BT153" s="148"/>
      <c r="BU153" s="148"/>
      <c r="BV153" s="148"/>
      <c r="BW153" s="148"/>
      <c r="BX153" s="148"/>
      <c r="BY153" s="148"/>
      <c r="BZ153" s="148"/>
      <c r="CA153" s="148"/>
      <c r="CB153" s="148"/>
      <c r="CC153" s="148"/>
      <c r="CD153" s="148"/>
      <c r="CE153" s="148"/>
      <c r="CF153" s="148"/>
      <c r="CG153" s="148"/>
      <c r="CH153" s="148"/>
      <c r="CI153" s="148"/>
      <c r="CJ153" s="148"/>
      <c r="CK153" s="148"/>
      <c r="CL153" s="148"/>
      <c r="CM153" s="148"/>
      <c r="CN153" s="148"/>
      <c r="CO153" s="148"/>
      <c r="CP153" s="148"/>
      <c r="CQ153" s="148"/>
      <c r="CR153" s="148"/>
      <c r="CS153" s="148"/>
      <c r="CT153" s="148"/>
      <c r="CU153" s="148"/>
      <c r="CV153" s="148"/>
      <c r="CW153" s="148"/>
      <c r="CX153" s="148"/>
      <c r="CY153" s="148"/>
      <c r="CZ153" s="124"/>
    </row>
    <row r="154" spans="1:104" s="122" customFormat="1" x14ac:dyDescent="0.25">
      <c r="A154" s="147"/>
      <c r="B154" s="148"/>
      <c r="C154" s="148"/>
      <c r="D154" s="148"/>
      <c r="E154" s="148"/>
      <c r="F154" s="148"/>
      <c r="G154" s="148"/>
      <c r="H154" s="148"/>
      <c r="I154" s="148"/>
      <c r="J154" s="148"/>
      <c r="K154" s="148"/>
      <c r="L154" s="148"/>
      <c r="M154" s="148"/>
      <c r="N154" s="148"/>
      <c r="O154" s="148"/>
      <c r="P154" s="148"/>
      <c r="Q154" s="148"/>
      <c r="R154" s="148"/>
      <c r="S154" s="148"/>
      <c r="T154" s="148"/>
      <c r="U154" s="148"/>
      <c r="V154" s="148"/>
      <c r="W154" s="148"/>
      <c r="X154" s="148"/>
      <c r="Y154" s="148"/>
      <c r="Z154" s="148"/>
      <c r="AA154" s="148"/>
      <c r="AB154" s="148"/>
      <c r="AC154" s="148"/>
      <c r="AD154" s="148"/>
      <c r="AE154" s="148"/>
      <c r="AF154" s="148"/>
      <c r="AG154" s="148"/>
      <c r="AH154" s="148"/>
      <c r="AI154" s="148"/>
      <c r="AJ154" s="148"/>
      <c r="AK154" s="148"/>
      <c r="AL154" s="148"/>
      <c r="AM154" s="148"/>
      <c r="AN154" s="148"/>
      <c r="AO154" s="148"/>
      <c r="AP154" s="148"/>
      <c r="AQ154" s="148"/>
      <c r="AR154" s="148"/>
      <c r="AS154" s="148"/>
      <c r="AT154" s="148"/>
      <c r="AU154" s="148"/>
      <c r="AV154" s="148"/>
      <c r="AW154" s="148"/>
      <c r="AX154" s="148"/>
      <c r="AY154" s="148"/>
      <c r="AZ154" s="148"/>
      <c r="BA154" s="148"/>
      <c r="BB154" s="148"/>
      <c r="BC154" s="148"/>
      <c r="BD154" s="148"/>
      <c r="BE154" s="148"/>
      <c r="BF154" s="148"/>
      <c r="BG154" s="148"/>
      <c r="BH154" s="148"/>
      <c r="BI154" s="148"/>
      <c r="BJ154" s="148"/>
      <c r="BK154" s="148"/>
      <c r="BL154" s="148"/>
      <c r="BM154" s="148"/>
      <c r="BN154" s="148"/>
      <c r="BO154" s="148"/>
      <c r="BP154" s="148"/>
      <c r="BQ154" s="148"/>
      <c r="BR154" s="148"/>
      <c r="BS154" s="148"/>
      <c r="BT154" s="148"/>
      <c r="BU154" s="148"/>
      <c r="BV154" s="148"/>
      <c r="BW154" s="148"/>
      <c r="BX154" s="148"/>
      <c r="BY154" s="148"/>
      <c r="BZ154" s="148"/>
      <c r="CA154" s="148"/>
      <c r="CB154" s="148"/>
      <c r="CC154" s="148"/>
      <c r="CD154" s="148"/>
      <c r="CE154" s="148"/>
      <c r="CF154" s="148"/>
      <c r="CG154" s="148"/>
      <c r="CH154" s="148"/>
      <c r="CI154" s="148"/>
      <c r="CJ154" s="148"/>
      <c r="CK154" s="148"/>
      <c r="CL154" s="148"/>
      <c r="CM154" s="148"/>
      <c r="CN154" s="148"/>
      <c r="CO154" s="148"/>
      <c r="CP154" s="148"/>
      <c r="CQ154" s="148"/>
      <c r="CR154" s="148"/>
      <c r="CS154" s="148"/>
      <c r="CT154" s="148"/>
      <c r="CU154" s="148"/>
      <c r="CV154" s="148"/>
      <c r="CW154" s="148"/>
      <c r="CX154" s="148"/>
      <c r="CY154" s="148"/>
      <c r="CZ154" s="124"/>
    </row>
    <row r="155" spans="1:104" s="122" customFormat="1" x14ac:dyDescent="0.25">
      <c r="A155" s="147"/>
      <c r="B155" s="148"/>
      <c r="C155" s="148"/>
      <c r="D155" s="148"/>
      <c r="E155" s="148"/>
      <c r="F155" s="148"/>
      <c r="G155" s="148"/>
      <c r="H155" s="148"/>
      <c r="I155" s="148"/>
      <c r="J155" s="148"/>
      <c r="K155" s="148"/>
      <c r="L155" s="148"/>
      <c r="M155" s="148"/>
      <c r="N155" s="148"/>
      <c r="O155" s="148"/>
      <c r="P155" s="148"/>
      <c r="Q155" s="148"/>
      <c r="R155" s="148"/>
      <c r="S155" s="148"/>
      <c r="T155" s="148"/>
      <c r="U155" s="148"/>
      <c r="V155" s="148"/>
      <c r="W155" s="148"/>
      <c r="X155" s="148"/>
      <c r="Y155" s="148"/>
      <c r="Z155" s="148"/>
      <c r="AA155" s="148"/>
      <c r="AB155" s="148"/>
      <c r="AC155" s="148"/>
      <c r="AD155" s="148"/>
      <c r="AE155" s="148"/>
      <c r="AF155" s="148"/>
      <c r="AG155" s="148"/>
      <c r="AH155" s="148"/>
      <c r="AI155" s="148"/>
      <c r="AJ155" s="148"/>
      <c r="AK155" s="148"/>
      <c r="AL155" s="148"/>
      <c r="AM155" s="148"/>
      <c r="AN155" s="148"/>
      <c r="AO155" s="148"/>
      <c r="AP155" s="148"/>
      <c r="AQ155" s="148"/>
      <c r="AR155" s="148"/>
      <c r="AS155" s="148"/>
      <c r="AT155" s="148"/>
      <c r="AU155" s="148"/>
      <c r="AV155" s="148"/>
      <c r="AW155" s="148"/>
      <c r="AX155" s="148"/>
      <c r="AY155" s="148"/>
      <c r="AZ155" s="148"/>
      <c r="BA155" s="148"/>
      <c r="BB155" s="148"/>
      <c r="BC155" s="148"/>
      <c r="BD155" s="148"/>
      <c r="BE155" s="148"/>
      <c r="BF155" s="148"/>
      <c r="BG155" s="148"/>
      <c r="BH155" s="148"/>
      <c r="BI155" s="148"/>
      <c r="BJ155" s="148"/>
      <c r="BK155" s="148"/>
      <c r="BL155" s="148"/>
      <c r="BM155" s="148"/>
      <c r="BN155" s="148"/>
      <c r="BO155" s="148"/>
      <c r="BP155" s="148"/>
      <c r="BQ155" s="148"/>
      <c r="BR155" s="148"/>
      <c r="BS155" s="148"/>
      <c r="BT155" s="148"/>
      <c r="BU155" s="148"/>
      <c r="BV155" s="148"/>
      <c r="BW155" s="148"/>
      <c r="BX155" s="148"/>
      <c r="BY155" s="148"/>
      <c r="BZ155" s="148"/>
      <c r="CA155" s="148"/>
      <c r="CB155" s="148"/>
      <c r="CC155" s="148"/>
      <c r="CD155" s="148"/>
      <c r="CE155" s="148"/>
      <c r="CF155" s="148"/>
      <c r="CG155" s="148"/>
      <c r="CH155" s="148"/>
      <c r="CI155" s="148"/>
      <c r="CJ155" s="148"/>
      <c r="CK155" s="148"/>
      <c r="CL155" s="148"/>
      <c r="CM155" s="148"/>
      <c r="CN155" s="148"/>
      <c r="CO155" s="148"/>
      <c r="CP155" s="148"/>
      <c r="CQ155" s="148"/>
      <c r="CR155" s="148"/>
      <c r="CS155" s="148"/>
      <c r="CT155" s="148"/>
      <c r="CU155" s="148"/>
      <c r="CV155" s="148"/>
      <c r="CW155" s="148"/>
      <c r="CX155" s="148"/>
      <c r="CY155" s="148"/>
      <c r="CZ155" s="124"/>
    </row>
    <row r="156" spans="1:104" s="122" customFormat="1" x14ac:dyDescent="0.25">
      <c r="A156" s="147"/>
      <c r="B156" s="148"/>
      <c r="C156" s="148"/>
      <c r="D156" s="148"/>
      <c r="E156" s="148"/>
      <c r="F156" s="148"/>
      <c r="G156" s="148"/>
      <c r="H156" s="148"/>
      <c r="I156" s="148"/>
      <c r="J156" s="148"/>
      <c r="K156" s="148"/>
      <c r="L156" s="148"/>
      <c r="M156" s="148"/>
      <c r="N156" s="148"/>
      <c r="O156" s="148"/>
      <c r="P156" s="148"/>
      <c r="Q156" s="148"/>
      <c r="R156" s="148"/>
      <c r="S156" s="148"/>
      <c r="T156" s="148"/>
      <c r="U156" s="148"/>
      <c r="V156" s="148"/>
      <c r="W156" s="148"/>
      <c r="X156" s="148"/>
      <c r="Y156" s="148"/>
      <c r="Z156" s="148"/>
      <c r="AA156" s="148"/>
      <c r="AB156" s="148"/>
      <c r="AC156" s="148"/>
      <c r="AD156" s="148"/>
      <c r="AE156" s="148"/>
      <c r="AF156" s="148"/>
      <c r="AG156" s="148"/>
      <c r="AH156" s="148"/>
      <c r="AI156" s="148"/>
      <c r="AJ156" s="148"/>
      <c r="AK156" s="148"/>
      <c r="AL156" s="148"/>
      <c r="AM156" s="148"/>
      <c r="AN156" s="148"/>
      <c r="AO156" s="148"/>
      <c r="AP156" s="148"/>
      <c r="AQ156" s="148"/>
      <c r="AR156" s="148"/>
      <c r="AS156" s="148"/>
      <c r="AT156" s="148"/>
      <c r="AU156" s="148"/>
      <c r="AV156" s="148"/>
      <c r="AW156" s="148"/>
      <c r="AX156" s="148"/>
      <c r="AY156" s="148"/>
      <c r="AZ156" s="148"/>
      <c r="BA156" s="148"/>
      <c r="BB156" s="148"/>
      <c r="BC156" s="148"/>
      <c r="BD156" s="148"/>
      <c r="BE156" s="148"/>
      <c r="BF156" s="148"/>
      <c r="BG156" s="148"/>
      <c r="BH156" s="148"/>
      <c r="BI156" s="148"/>
      <c r="BJ156" s="148"/>
      <c r="BK156" s="148"/>
      <c r="BL156" s="148"/>
      <c r="BM156" s="148"/>
      <c r="BN156" s="148"/>
      <c r="BO156" s="148"/>
      <c r="BP156" s="148"/>
      <c r="BQ156" s="148"/>
      <c r="BR156" s="148"/>
      <c r="BS156" s="148"/>
      <c r="BT156" s="148"/>
      <c r="BU156" s="148"/>
      <c r="BV156" s="148"/>
      <c r="BW156" s="148"/>
      <c r="BX156" s="148"/>
      <c r="BY156" s="148"/>
      <c r="BZ156" s="148"/>
      <c r="CA156" s="148"/>
      <c r="CB156" s="148"/>
      <c r="CC156" s="148"/>
      <c r="CD156" s="148"/>
      <c r="CE156" s="148"/>
      <c r="CF156" s="148"/>
      <c r="CG156" s="148"/>
      <c r="CH156" s="148"/>
      <c r="CI156" s="148"/>
      <c r="CJ156" s="148"/>
      <c r="CK156" s="148"/>
      <c r="CL156" s="148"/>
      <c r="CM156" s="148"/>
      <c r="CN156" s="148"/>
      <c r="CO156" s="148"/>
      <c r="CP156" s="148"/>
      <c r="CQ156" s="148"/>
      <c r="CR156" s="148"/>
      <c r="CS156" s="148"/>
      <c r="CT156" s="148"/>
      <c r="CU156" s="148"/>
      <c r="CV156" s="148"/>
      <c r="CW156" s="148"/>
      <c r="CX156" s="148"/>
      <c r="CY156" s="148"/>
      <c r="CZ156" s="124"/>
    </row>
    <row r="157" spans="1:104" s="122" customFormat="1" x14ac:dyDescent="0.25">
      <c r="A157" s="147"/>
      <c r="B157" s="148"/>
      <c r="C157" s="148"/>
      <c r="D157" s="148"/>
      <c r="E157" s="148"/>
      <c r="F157" s="148"/>
      <c r="G157" s="148"/>
      <c r="H157" s="148"/>
      <c r="I157" s="148"/>
      <c r="J157" s="148"/>
      <c r="K157" s="148"/>
      <c r="L157" s="148"/>
      <c r="M157" s="148"/>
      <c r="N157" s="148"/>
      <c r="O157" s="148"/>
      <c r="P157" s="148"/>
      <c r="Q157" s="148"/>
      <c r="R157" s="148"/>
      <c r="S157" s="148"/>
      <c r="T157" s="148"/>
      <c r="U157" s="148"/>
      <c r="V157" s="148"/>
      <c r="W157" s="148"/>
      <c r="X157" s="148"/>
      <c r="Y157" s="148"/>
      <c r="Z157" s="148"/>
      <c r="AA157" s="148"/>
      <c r="AB157" s="148"/>
      <c r="AC157" s="148"/>
      <c r="AD157" s="148"/>
      <c r="AE157" s="148"/>
      <c r="AF157" s="148"/>
      <c r="AG157" s="148"/>
      <c r="AH157" s="148"/>
      <c r="AI157" s="148"/>
      <c r="AJ157" s="148"/>
      <c r="AK157" s="148"/>
      <c r="AL157" s="148"/>
      <c r="AM157" s="148"/>
      <c r="AN157" s="148"/>
      <c r="AO157" s="148"/>
      <c r="AP157" s="148"/>
      <c r="AQ157" s="148"/>
      <c r="AR157" s="148"/>
      <c r="AS157" s="148"/>
      <c r="AT157" s="148"/>
      <c r="AU157" s="148"/>
      <c r="AV157" s="148"/>
      <c r="AW157" s="148"/>
      <c r="AX157" s="148"/>
      <c r="AY157" s="148"/>
      <c r="AZ157" s="148"/>
      <c r="BA157" s="148"/>
      <c r="BB157" s="148"/>
      <c r="BC157" s="148"/>
      <c r="BD157" s="148"/>
      <c r="BE157" s="148"/>
      <c r="BF157" s="148"/>
      <c r="BG157" s="148"/>
      <c r="BH157" s="148"/>
      <c r="BI157" s="148"/>
      <c r="BJ157" s="148"/>
      <c r="BK157" s="148"/>
      <c r="BL157" s="148"/>
      <c r="BM157" s="148"/>
      <c r="BN157" s="148"/>
      <c r="BO157" s="148"/>
      <c r="BP157" s="148"/>
      <c r="BQ157" s="148"/>
      <c r="BR157" s="148"/>
      <c r="BS157" s="148"/>
      <c r="BT157" s="148"/>
      <c r="BU157" s="148"/>
      <c r="BV157" s="148"/>
      <c r="BW157" s="148"/>
      <c r="BX157" s="148"/>
      <c r="BY157" s="148"/>
      <c r="BZ157" s="148"/>
      <c r="CA157" s="148"/>
      <c r="CB157" s="148"/>
      <c r="CC157" s="148"/>
      <c r="CD157" s="148"/>
      <c r="CE157" s="148"/>
      <c r="CF157" s="148"/>
      <c r="CG157" s="148"/>
      <c r="CH157" s="148"/>
      <c r="CI157" s="148"/>
      <c r="CJ157" s="148"/>
      <c r="CK157" s="148"/>
      <c r="CL157" s="148"/>
      <c r="CM157" s="148"/>
      <c r="CN157" s="148"/>
      <c r="CO157" s="148"/>
      <c r="CP157" s="148"/>
      <c r="CQ157" s="148"/>
      <c r="CR157" s="148"/>
      <c r="CS157" s="148"/>
      <c r="CT157" s="148"/>
      <c r="CU157" s="148"/>
      <c r="CV157" s="148"/>
      <c r="CW157" s="148"/>
      <c r="CX157" s="148"/>
      <c r="CY157" s="148"/>
      <c r="CZ157" s="124"/>
    </row>
    <row r="158" spans="1:104" s="122" customFormat="1" x14ac:dyDescent="0.25">
      <c r="A158" s="147"/>
      <c r="B158" s="148"/>
      <c r="C158" s="148"/>
      <c r="D158" s="148"/>
      <c r="E158" s="148"/>
      <c r="F158" s="148"/>
      <c r="G158" s="148"/>
      <c r="H158" s="148"/>
      <c r="I158" s="148"/>
      <c r="J158" s="148"/>
      <c r="K158" s="148"/>
      <c r="L158" s="148"/>
      <c r="M158" s="148"/>
      <c r="N158" s="148"/>
      <c r="O158" s="148"/>
      <c r="P158" s="148"/>
      <c r="Q158" s="148"/>
      <c r="R158" s="148"/>
      <c r="S158" s="148"/>
      <c r="T158" s="148"/>
      <c r="U158" s="148"/>
      <c r="V158" s="148"/>
      <c r="W158" s="148"/>
      <c r="X158" s="148"/>
      <c r="Y158" s="148"/>
      <c r="Z158" s="148"/>
      <c r="AA158" s="148"/>
      <c r="AB158" s="148"/>
      <c r="AC158" s="148"/>
      <c r="AD158" s="148"/>
      <c r="AE158" s="148"/>
      <c r="AF158" s="148"/>
      <c r="AG158" s="148"/>
      <c r="AH158" s="148"/>
      <c r="AI158" s="148"/>
      <c r="AJ158" s="148"/>
      <c r="AK158" s="148"/>
      <c r="AL158" s="148"/>
      <c r="AM158" s="148"/>
      <c r="AN158" s="148"/>
      <c r="AO158" s="148"/>
      <c r="AP158" s="148"/>
      <c r="AQ158" s="148"/>
      <c r="AR158" s="148"/>
      <c r="AS158" s="148"/>
      <c r="AT158" s="148"/>
      <c r="AU158" s="148"/>
      <c r="AV158" s="148"/>
      <c r="AW158" s="148"/>
      <c r="AX158" s="148"/>
      <c r="AY158" s="148"/>
      <c r="AZ158" s="148"/>
      <c r="BA158" s="148"/>
      <c r="BB158" s="148"/>
      <c r="BC158" s="148"/>
      <c r="BD158" s="148"/>
      <c r="BE158" s="148"/>
      <c r="BF158" s="148"/>
      <c r="BG158" s="148"/>
      <c r="BH158" s="148"/>
      <c r="BI158" s="148"/>
      <c r="BJ158" s="148"/>
      <c r="BK158" s="148"/>
      <c r="BL158" s="148"/>
      <c r="BM158" s="148"/>
      <c r="BN158" s="148"/>
      <c r="BO158" s="148"/>
      <c r="BP158" s="148"/>
      <c r="BQ158" s="148"/>
      <c r="BR158" s="148"/>
      <c r="BS158" s="148"/>
      <c r="BT158" s="148"/>
      <c r="BU158" s="148"/>
      <c r="BV158" s="148"/>
      <c r="BW158" s="148"/>
      <c r="BX158" s="148"/>
      <c r="BY158" s="148"/>
      <c r="BZ158" s="148"/>
      <c r="CA158" s="148"/>
      <c r="CB158" s="148"/>
      <c r="CC158" s="148"/>
      <c r="CD158" s="148"/>
      <c r="CE158" s="148"/>
      <c r="CF158" s="148"/>
      <c r="CG158" s="148"/>
      <c r="CH158" s="148"/>
      <c r="CI158" s="148"/>
      <c r="CJ158" s="148"/>
      <c r="CK158" s="148"/>
      <c r="CL158" s="148"/>
      <c r="CM158" s="148"/>
      <c r="CN158" s="148"/>
      <c r="CO158" s="148"/>
      <c r="CP158" s="148"/>
      <c r="CQ158" s="148"/>
      <c r="CR158" s="148"/>
      <c r="CS158" s="148"/>
      <c r="CT158" s="148"/>
      <c r="CU158" s="148"/>
      <c r="CV158" s="148"/>
      <c r="CW158" s="148"/>
      <c r="CX158" s="148"/>
      <c r="CY158" s="148"/>
      <c r="CZ158" s="124"/>
    </row>
    <row r="159" spans="1:104" s="122" customFormat="1" x14ac:dyDescent="0.25">
      <c r="A159" s="147"/>
      <c r="B159" s="148"/>
      <c r="C159" s="148"/>
      <c r="D159" s="148"/>
      <c r="E159" s="148"/>
      <c r="F159" s="148"/>
      <c r="G159" s="148"/>
      <c r="H159" s="148"/>
      <c r="I159" s="148"/>
      <c r="J159" s="148"/>
      <c r="K159" s="148"/>
      <c r="L159" s="148"/>
      <c r="M159" s="148"/>
      <c r="N159" s="148"/>
      <c r="O159" s="148"/>
      <c r="P159" s="148"/>
      <c r="Q159" s="148"/>
      <c r="R159" s="148"/>
      <c r="S159" s="148"/>
      <c r="T159" s="148"/>
      <c r="U159" s="148"/>
      <c r="V159" s="148"/>
      <c r="W159" s="148"/>
      <c r="X159" s="148"/>
      <c r="Y159" s="148"/>
      <c r="Z159" s="148"/>
      <c r="AA159" s="148"/>
      <c r="AB159" s="148"/>
      <c r="AC159" s="148"/>
      <c r="AD159" s="148"/>
      <c r="AE159" s="148"/>
      <c r="AF159" s="148"/>
      <c r="AG159" s="148"/>
      <c r="AH159" s="148"/>
      <c r="AI159" s="148"/>
      <c r="AJ159" s="148"/>
      <c r="AK159" s="148"/>
      <c r="AL159" s="148"/>
      <c r="AM159" s="148"/>
      <c r="AN159" s="148"/>
      <c r="AO159" s="148"/>
      <c r="AP159" s="148"/>
      <c r="AQ159" s="148"/>
      <c r="AR159" s="148"/>
      <c r="AS159" s="148"/>
      <c r="AT159" s="148"/>
      <c r="AU159" s="148"/>
      <c r="AV159" s="148"/>
      <c r="AW159" s="148"/>
      <c r="AX159" s="148"/>
      <c r="AY159" s="148"/>
      <c r="AZ159" s="148"/>
      <c r="BA159" s="148"/>
      <c r="BB159" s="148"/>
      <c r="BC159" s="148"/>
      <c r="BD159" s="148"/>
      <c r="BE159" s="148"/>
      <c r="BF159" s="148"/>
      <c r="BG159" s="148"/>
      <c r="BH159" s="148"/>
      <c r="BI159" s="148"/>
      <c r="BJ159" s="148"/>
      <c r="BK159" s="148"/>
      <c r="BL159" s="148"/>
      <c r="BM159" s="148"/>
      <c r="BN159" s="148"/>
      <c r="BO159" s="148"/>
      <c r="BP159" s="148"/>
      <c r="BQ159" s="148"/>
      <c r="BR159" s="148"/>
      <c r="BS159" s="148"/>
      <c r="BT159" s="148"/>
      <c r="BU159" s="148"/>
      <c r="BV159" s="148"/>
      <c r="BW159" s="148"/>
      <c r="BX159" s="148"/>
      <c r="BY159" s="148"/>
      <c r="BZ159" s="148"/>
      <c r="CA159" s="148"/>
      <c r="CB159" s="148"/>
      <c r="CC159" s="148"/>
      <c r="CD159" s="148"/>
      <c r="CE159" s="148"/>
      <c r="CF159" s="148"/>
      <c r="CG159" s="148"/>
      <c r="CH159" s="148"/>
      <c r="CI159" s="148"/>
      <c r="CJ159" s="148"/>
      <c r="CK159" s="148"/>
      <c r="CL159" s="148"/>
      <c r="CM159" s="148"/>
      <c r="CN159" s="148"/>
      <c r="CO159" s="148"/>
      <c r="CP159" s="148"/>
      <c r="CQ159" s="148"/>
      <c r="CR159" s="148"/>
      <c r="CS159" s="148"/>
      <c r="CT159" s="148"/>
      <c r="CU159" s="148"/>
      <c r="CV159" s="148"/>
      <c r="CW159" s="148"/>
      <c r="CX159" s="148"/>
      <c r="CY159" s="148"/>
      <c r="CZ159" s="124"/>
    </row>
    <row r="160" spans="1:104" s="122" customFormat="1" x14ac:dyDescent="0.25">
      <c r="A160" s="147"/>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c r="AB160" s="148"/>
      <c r="AC160" s="148"/>
      <c r="AD160" s="148"/>
      <c r="AE160" s="148"/>
      <c r="AF160" s="148"/>
      <c r="AG160" s="148"/>
      <c r="AH160" s="148"/>
      <c r="AI160" s="148"/>
      <c r="AJ160" s="148"/>
      <c r="AK160" s="148"/>
      <c r="AL160" s="148"/>
      <c r="AM160" s="148"/>
      <c r="AN160" s="148"/>
      <c r="AO160" s="148"/>
      <c r="AP160" s="148"/>
      <c r="AQ160" s="148"/>
      <c r="AR160" s="148"/>
      <c r="AS160" s="148"/>
      <c r="AT160" s="148"/>
      <c r="AU160" s="148"/>
      <c r="AV160" s="148"/>
      <c r="AW160" s="148"/>
      <c r="AX160" s="148"/>
      <c r="AY160" s="148"/>
      <c r="AZ160" s="148"/>
      <c r="BA160" s="148"/>
      <c r="BB160" s="148"/>
      <c r="BC160" s="148"/>
      <c r="BD160" s="148"/>
      <c r="BE160" s="148"/>
      <c r="BF160" s="148"/>
      <c r="BG160" s="148"/>
      <c r="BH160" s="148"/>
      <c r="BI160" s="148"/>
      <c r="BJ160" s="148"/>
      <c r="BK160" s="148"/>
      <c r="BL160" s="148"/>
      <c r="BM160" s="148"/>
      <c r="BN160" s="148"/>
      <c r="BO160" s="148"/>
      <c r="BP160" s="148"/>
      <c r="BQ160" s="148"/>
      <c r="BR160" s="148"/>
      <c r="BS160" s="148"/>
      <c r="BT160" s="148"/>
      <c r="BU160" s="148"/>
      <c r="BV160" s="148"/>
      <c r="BW160" s="148"/>
      <c r="BX160" s="148"/>
      <c r="BY160" s="148"/>
      <c r="BZ160" s="148"/>
      <c r="CA160" s="148"/>
      <c r="CB160" s="148"/>
      <c r="CC160" s="148"/>
      <c r="CD160" s="148"/>
      <c r="CE160" s="148"/>
      <c r="CF160" s="148"/>
      <c r="CG160" s="148"/>
      <c r="CH160" s="148"/>
      <c r="CI160" s="148"/>
      <c r="CJ160" s="148"/>
      <c r="CK160" s="148"/>
      <c r="CL160" s="148"/>
      <c r="CM160" s="148"/>
      <c r="CN160" s="148"/>
      <c r="CO160" s="148"/>
      <c r="CP160" s="148"/>
      <c r="CQ160" s="148"/>
      <c r="CR160" s="148"/>
      <c r="CS160" s="148"/>
      <c r="CT160" s="148"/>
      <c r="CU160" s="148"/>
      <c r="CV160" s="148"/>
      <c r="CW160" s="148"/>
      <c r="CX160" s="148"/>
      <c r="CY160" s="148"/>
      <c r="CZ160" s="124"/>
    </row>
    <row r="161" spans="1:104" s="122" customFormat="1" x14ac:dyDescent="0.25">
      <c r="A161" s="147"/>
      <c r="B161" s="148"/>
      <c r="C161" s="148"/>
      <c r="D161" s="148"/>
      <c r="E161" s="148"/>
      <c r="F161" s="148"/>
      <c r="G161" s="148"/>
      <c r="H161" s="148"/>
      <c r="I161" s="148"/>
      <c r="J161" s="148"/>
      <c r="K161" s="148"/>
      <c r="L161" s="148"/>
      <c r="M161" s="148"/>
      <c r="N161" s="148"/>
      <c r="O161" s="148"/>
      <c r="P161" s="148"/>
      <c r="Q161" s="148"/>
      <c r="R161" s="148"/>
      <c r="S161" s="148"/>
      <c r="T161" s="148"/>
      <c r="U161" s="148"/>
      <c r="V161" s="148"/>
      <c r="W161" s="148"/>
      <c r="X161" s="148"/>
      <c r="Y161" s="148"/>
      <c r="Z161" s="148"/>
      <c r="AA161" s="148"/>
      <c r="AB161" s="148"/>
      <c r="AC161" s="148"/>
      <c r="AD161" s="148"/>
      <c r="AE161" s="148"/>
      <c r="AF161" s="148"/>
      <c r="AG161" s="148"/>
      <c r="AH161" s="148"/>
      <c r="AI161" s="148"/>
      <c r="AJ161" s="148"/>
      <c r="AK161" s="148"/>
      <c r="AL161" s="148"/>
      <c r="AM161" s="148"/>
      <c r="AN161" s="148"/>
      <c r="AO161" s="148"/>
      <c r="AP161" s="148"/>
      <c r="AQ161" s="148"/>
      <c r="AR161" s="148"/>
      <c r="AS161" s="148"/>
      <c r="AT161" s="148"/>
      <c r="AU161" s="148"/>
      <c r="AV161" s="148"/>
      <c r="AW161" s="148"/>
      <c r="AX161" s="148"/>
      <c r="AY161" s="148"/>
      <c r="AZ161" s="148"/>
      <c r="BA161" s="148"/>
      <c r="BB161" s="148"/>
      <c r="BC161" s="148"/>
      <c r="BD161" s="148"/>
      <c r="BE161" s="148"/>
      <c r="BF161" s="148"/>
      <c r="BG161" s="148"/>
      <c r="BH161" s="148"/>
      <c r="BI161" s="148"/>
      <c r="BJ161" s="148"/>
      <c r="BK161" s="148"/>
      <c r="BL161" s="148"/>
      <c r="BM161" s="148"/>
      <c r="BN161" s="148"/>
      <c r="BO161" s="148"/>
      <c r="BP161" s="148"/>
      <c r="BQ161" s="148"/>
      <c r="BR161" s="148"/>
      <c r="BS161" s="148"/>
      <c r="BT161" s="148"/>
      <c r="BU161" s="148"/>
      <c r="BV161" s="148"/>
      <c r="BW161" s="148"/>
      <c r="BX161" s="148"/>
      <c r="BY161" s="148"/>
      <c r="BZ161" s="148"/>
      <c r="CA161" s="148"/>
      <c r="CB161" s="148"/>
      <c r="CC161" s="148"/>
      <c r="CD161" s="148"/>
      <c r="CE161" s="148"/>
      <c r="CF161" s="148"/>
      <c r="CG161" s="148"/>
      <c r="CH161" s="148"/>
      <c r="CI161" s="148"/>
      <c r="CJ161" s="148"/>
      <c r="CK161" s="148"/>
      <c r="CL161" s="148"/>
      <c r="CM161" s="148"/>
      <c r="CN161" s="148"/>
      <c r="CO161" s="148"/>
      <c r="CP161" s="148"/>
      <c r="CQ161" s="148"/>
      <c r="CR161" s="148"/>
      <c r="CS161" s="148"/>
      <c r="CT161" s="148"/>
      <c r="CU161" s="148"/>
      <c r="CV161" s="148"/>
      <c r="CW161" s="148"/>
      <c r="CX161" s="148"/>
      <c r="CY161" s="148"/>
      <c r="CZ161" s="124"/>
    </row>
    <row r="162" spans="1:104" s="122" customFormat="1" x14ac:dyDescent="0.25">
      <c r="A162" s="147"/>
      <c r="B162" s="148"/>
      <c r="C162" s="148"/>
      <c r="D162" s="148"/>
      <c r="E162" s="148"/>
      <c r="F162" s="148"/>
      <c r="G162" s="148"/>
      <c r="H162" s="148"/>
      <c r="I162" s="148"/>
      <c r="J162" s="148"/>
      <c r="K162" s="148"/>
      <c r="L162" s="148"/>
      <c r="M162" s="148"/>
      <c r="N162" s="148"/>
      <c r="O162" s="148"/>
      <c r="P162" s="148"/>
      <c r="Q162" s="148"/>
      <c r="R162" s="148"/>
      <c r="S162" s="148"/>
      <c r="T162" s="148"/>
      <c r="U162" s="148"/>
      <c r="V162" s="148"/>
      <c r="W162" s="148"/>
      <c r="X162" s="148"/>
      <c r="Y162" s="148"/>
      <c r="Z162" s="148"/>
      <c r="AA162" s="148"/>
      <c r="AB162" s="148"/>
      <c r="AC162" s="148"/>
      <c r="AD162" s="148"/>
      <c r="AE162" s="148"/>
      <c r="AF162" s="148"/>
      <c r="AG162" s="148"/>
      <c r="AH162" s="148"/>
      <c r="AI162" s="148"/>
      <c r="AJ162" s="148"/>
      <c r="AK162" s="148"/>
      <c r="AL162" s="148"/>
      <c r="AM162" s="148"/>
      <c r="AN162" s="148"/>
      <c r="AO162" s="148"/>
      <c r="AP162" s="148"/>
      <c r="AQ162" s="148"/>
      <c r="AR162" s="148"/>
      <c r="AS162" s="148"/>
      <c r="AT162" s="148"/>
      <c r="AU162" s="148"/>
      <c r="AV162" s="148"/>
      <c r="AW162" s="148"/>
      <c r="AX162" s="148"/>
      <c r="AY162" s="148"/>
      <c r="AZ162" s="148"/>
      <c r="BA162" s="148"/>
      <c r="BB162" s="148"/>
      <c r="BC162" s="148"/>
      <c r="BD162" s="148"/>
      <c r="BE162" s="148"/>
      <c r="BF162" s="148"/>
      <c r="BG162" s="148"/>
      <c r="BH162" s="148"/>
      <c r="BI162" s="148"/>
      <c r="BJ162" s="148"/>
      <c r="BK162" s="148"/>
      <c r="BL162" s="148"/>
      <c r="BM162" s="148"/>
      <c r="BN162" s="148"/>
      <c r="BO162" s="148"/>
      <c r="BP162" s="148"/>
      <c r="BQ162" s="148"/>
      <c r="BR162" s="148"/>
      <c r="BS162" s="148"/>
      <c r="BT162" s="148"/>
      <c r="BU162" s="148"/>
      <c r="BV162" s="148"/>
      <c r="BW162" s="148"/>
      <c r="BX162" s="148"/>
      <c r="BY162" s="148"/>
      <c r="BZ162" s="148"/>
      <c r="CA162" s="148"/>
      <c r="CB162" s="148"/>
      <c r="CC162" s="148"/>
      <c r="CD162" s="148"/>
      <c r="CE162" s="148"/>
      <c r="CF162" s="148"/>
      <c r="CG162" s="148"/>
      <c r="CH162" s="148"/>
      <c r="CI162" s="148"/>
      <c r="CJ162" s="148"/>
      <c r="CK162" s="148"/>
      <c r="CL162" s="148"/>
      <c r="CM162" s="148"/>
      <c r="CN162" s="148"/>
      <c r="CO162" s="148"/>
      <c r="CP162" s="148"/>
      <c r="CQ162" s="148"/>
      <c r="CR162" s="148"/>
      <c r="CS162" s="148"/>
      <c r="CT162" s="148"/>
      <c r="CU162" s="148"/>
      <c r="CV162" s="148"/>
      <c r="CW162" s="148"/>
      <c r="CX162" s="148"/>
      <c r="CY162" s="148"/>
      <c r="CZ162" s="124"/>
    </row>
    <row r="163" spans="1:104" s="122" customFormat="1" x14ac:dyDescent="0.25">
      <c r="A163" s="147"/>
      <c r="B163" s="148"/>
      <c r="C163" s="148"/>
      <c r="D163" s="148"/>
      <c r="E163" s="148"/>
      <c r="F163" s="148"/>
      <c r="G163" s="148"/>
      <c r="H163" s="148"/>
      <c r="I163" s="148"/>
      <c r="J163" s="148"/>
      <c r="K163" s="148"/>
      <c r="L163" s="148"/>
      <c r="M163" s="148"/>
      <c r="N163" s="148"/>
      <c r="O163" s="148"/>
      <c r="P163" s="148"/>
      <c r="Q163" s="148"/>
      <c r="R163" s="148"/>
      <c r="S163" s="148"/>
      <c r="T163" s="148"/>
      <c r="U163" s="148"/>
      <c r="V163" s="148"/>
      <c r="W163" s="148"/>
      <c r="X163" s="148"/>
      <c r="Y163" s="148"/>
      <c r="Z163" s="148"/>
      <c r="AA163" s="148"/>
      <c r="AB163" s="148"/>
      <c r="AC163" s="148"/>
      <c r="AD163" s="148"/>
      <c r="AE163" s="148"/>
      <c r="AF163" s="148"/>
      <c r="AG163" s="148"/>
      <c r="AH163" s="148"/>
      <c r="AI163" s="148"/>
      <c r="AJ163" s="148"/>
      <c r="AK163" s="148"/>
      <c r="AL163" s="148"/>
      <c r="AM163" s="148"/>
      <c r="AN163" s="148"/>
      <c r="AO163" s="148"/>
      <c r="AP163" s="148"/>
      <c r="AQ163" s="148"/>
      <c r="AR163" s="148"/>
      <c r="AS163" s="148"/>
      <c r="AT163" s="148"/>
      <c r="AU163" s="148"/>
      <c r="AV163" s="148"/>
      <c r="AW163" s="148"/>
      <c r="AX163" s="148"/>
      <c r="AY163" s="148"/>
      <c r="AZ163" s="148"/>
      <c r="BA163" s="148"/>
      <c r="BB163" s="148"/>
      <c r="BC163" s="148"/>
      <c r="BD163" s="148"/>
      <c r="BE163" s="148"/>
      <c r="BF163" s="148"/>
      <c r="BG163" s="148"/>
      <c r="BH163" s="148"/>
      <c r="BI163" s="148"/>
      <c r="BJ163" s="148"/>
      <c r="BK163" s="148"/>
      <c r="BL163" s="148"/>
      <c r="BM163" s="148"/>
      <c r="BN163" s="148"/>
      <c r="BO163" s="148"/>
      <c r="BP163" s="148"/>
      <c r="BQ163" s="148"/>
      <c r="BR163" s="148"/>
      <c r="BS163" s="148"/>
      <c r="BT163" s="148"/>
      <c r="BU163" s="148"/>
      <c r="BV163" s="148"/>
      <c r="BW163" s="148"/>
      <c r="BX163" s="148"/>
      <c r="BY163" s="148"/>
      <c r="BZ163" s="148"/>
      <c r="CA163" s="148"/>
      <c r="CB163" s="148"/>
      <c r="CC163" s="148"/>
      <c r="CD163" s="148"/>
      <c r="CE163" s="148"/>
      <c r="CF163" s="148"/>
      <c r="CG163" s="148"/>
      <c r="CH163" s="148"/>
      <c r="CI163" s="148"/>
      <c r="CJ163" s="148"/>
      <c r="CK163" s="148"/>
      <c r="CL163" s="148"/>
      <c r="CM163" s="148"/>
      <c r="CN163" s="148"/>
      <c r="CO163" s="148"/>
      <c r="CP163" s="148"/>
      <c r="CQ163" s="148"/>
      <c r="CR163" s="148"/>
      <c r="CS163" s="148"/>
      <c r="CT163" s="148"/>
      <c r="CU163" s="148"/>
      <c r="CV163" s="148"/>
      <c r="CW163" s="148"/>
      <c r="CX163" s="148"/>
      <c r="CY163" s="148"/>
      <c r="CZ163" s="124"/>
    </row>
    <row r="164" spans="1:104" s="122" customFormat="1" x14ac:dyDescent="0.25">
      <c r="A164" s="147"/>
      <c r="B164" s="148"/>
      <c r="C164" s="148"/>
      <c r="D164" s="148"/>
      <c r="E164" s="148"/>
      <c r="F164" s="148"/>
      <c r="G164" s="148"/>
      <c r="H164" s="148"/>
      <c r="I164" s="148"/>
      <c r="J164" s="148"/>
      <c r="K164" s="148"/>
      <c r="L164" s="148"/>
      <c r="M164" s="148"/>
      <c r="N164" s="148"/>
      <c r="O164" s="148"/>
      <c r="P164" s="148"/>
      <c r="Q164" s="148"/>
      <c r="R164" s="148"/>
      <c r="S164" s="148"/>
      <c r="T164" s="148"/>
      <c r="U164" s="148"/>
      <c r="V164" s="148"/>
      <c r="W164" s="148"/>
      <c r="X164" s="148"/>
      <c r="Y164" s="148"/>
      <c r="Z164" s="148"/>
      <c r="AA164" s="148"/>
      <c r="AB164" s="148"/>
      <c r="AC164" s="148"/>
      <c r="AD164" s="148"/>
      <c r="AE164" s="148"/>
      <c r="AF164" s="148"/>
      <c r="AG164" s="148"/>
      <c r="AH164" s="148"/>
      <c r="AI164" s="148"/>
      <c r="AJ164" s="148"/>
      <c r="AK164" s="148"/>
      <c r="AL164" s="148"/>
      <c r="AM164" s="148"/>
      <c r="AN164" s="148"/>
      <c r="AO164" s="148"/>
      <c r="AP164" s="148"/>
      <c r="AQ164" s="148"/>
      <c r="AR164" s="148"/>
      <c r="AS164" s="148"/>
      <c r="AT164" s="148"/>
      <c r="AU164" s="148"/>
      <c r="AV164" s="148"/>
      <c r="AW164" s="148"/>
      <c r="AX164" s="148"/>
      <c r="AY164" s="148"/>
      <c r="AZ164" s="148"/>
      <c r="BA164" s="148"/>
      <c r="BB164" s="148"/>
      <c r="BC164" s="148"/>
      <c r="BD164" s="148"/>
      <c r="BE164" s="148"/>
      <c r="BF164" s="148"/>
      <c r="BG164" s="148"/>
      <c r="BH164" s="148"/>
      <c r="BI164" s="148"/>
      <c r="BJ164" s="148"/>
      <c r="BK164" s="148"/>
      <c r="BL164" s="148"/>
      <c r="BM164" s="148"/>
      <c r="BN164" s="148"/>
      <c r="BO164" s="148"/>
      <c r="BP164" s="148"/>
      <c r="BQ164" s="148"/>
      <c r="BR164" s="148"/>
      <c r="BS164" s="148"/>
      <c r="BT164" s="148"/>
      <c r="BU164" s="148"/>
      <c r="BV164" s="148"/>
      <c r="BW164" s="148"/>
      <c r="BX164" s="148"/>
      <c r="BY164" s="148"/>
      <c r="BZ164" s="148"/>
      <c r="CA164" s="148"/>
      <c r="CB164" s="148"/>
      <c r="CC164" s="148"/>
      <c r="CD164" s="148"/>
      <c r="CE164" s="148"/>
      <c r="CF164" s="148"/>
      <c r="CG164" s="148"/>
      <c r="CH164" s="148"/>
      <c r="CI164" s="148"/>
      <c r="CJ164" s="148"/>
      <c r="CK164" s="148"/>
      <c r="CL164" s="148"/>
      <c r="CM164" s="148"/>
      <c r="CN164" s="148"/>
      <c r="CO164" s="148"/>
      <c r="CP164" s="148"/>
      <c r="CQ164" s="148"/>
      <c r="CR164" s="148"/>
      <c r="CS164" s="148"/>
      <c r="CT164" s="148"/>
      <c r="CU164" s="148"/>
      <c r="CV164" s="148"/>
      <c r="CW164" s="148"/>
      <c r="CX164" s="148"/>
      <c r="CY164" s="148"/>
      <c r="CZ164" s="124"/>
    </row>
    <row r="165" spans="1:104" s="122" customFormat="1" x14ac:dyDescent="0.25">
      <c r="A165" s="147"/>
      <c r="B165" s="148"/>
      <c r="C165" s="148"/>
      <c r="D165" s="148"/>
      <c r="E165" s="148"/>
      <c r="F165" s="148"/>
      <c r="G165" s="148"/>
      <c r="H165" s="148"/>
      <c r="I165" s="148"/>
      <c r="J165" s="148"/>
      <c r="K165" s="148"/>
      <c r="L165" s="148"/>
      <c r="M165" s="148"/>
      <c r="N165" s="148"/>
      <c r="O165" s="148"/>
      <c r="P165" s="148"/>
      <c r="Q165" s="148"/>
      <c r="R165" s="148"/>
      <c r="S165" s="148"/>
      <c r="T165" s="148"/>
      <c r="U165" s="148"/>
      <c r="V165" s="148"/>
      <c r="W165" s="148"/>
      <c r="X165" s="148"/>
      <c r="Y165" s="148"/>
      <c r="Z165" s="148"/>
      <c r="AA165" s="148"/>
      <c r="AB165" s="148"/>
      <c r="AC165" s="148"/>
      <c r="AD165" s="148"/>
      <c r="AE165" s="148"/>
      <c r="AF165" s="148"/>
      <c r="AG165" s="148"/>
      <c r="AH165" s="148"/>
      <c r="AI165" s="148"/>
      <c r="AJ165" s="148"/>
      <c r="AK165" s="148"/>
      <c r="AL165" s="148"/>
      <c r="AM165" s="148"/>
      <c r="AN165" s="148"/>
      <c r="AO165" s="148"/>
      <c r="AP165" s="148"/>
      <c r="AQ165" s="148"/>
      <c r="AR165" s="148"/>
      <c r="AS165" s="148"/>
      <c r="AT165" s="148"/>
      <c r="AU165" s="148"/>
      <c r="AV165" s="148"/>
      <c r="AW165" s="148"/>
      <c r="AX165" s="148"/>
      <c r="AY165" s="148"/>
      <c r="AZ165" s="148"/>
      <c r="BA165" s="148"/>
      <c r="BB165" s="148"/>
      <c r="BC165" s="148"/>
      <c r="BD165" s="148"/>
      <c r="BE165" s="148"/>
      <c r="BF165" s="148"/>
      <c r="BG165" s="148"/>
      <c r="BH165" s="148"/>
      <c r="BI165" s="148"/>
      <c r="BJ165" s="148"/>
      <c r="BK165" s="148"/>
      <c r="BL165" s="148"/>
      <c r="BM165" s="148"/>
      <c r="BN165" s="148"/>
      <c r="BO165" s="148"/>
      <c r="BP165" s="148"/>
      <c r="BQ165" s="148"/>
      <c r="BR165" s="148"/>
      <c r="BS165" s="148"/>
      <c r="BT165" s="148"/>
      <c r="BU165" s="148"/>
      <c r="BV165" s="148"/>
      <c r="BW165" s="148"/>
      <c r="BX165" s="148"/>
      <c r="BY165" s="148"/>
      <c r="BZ165" s="148"/>
      <c r="CA165" s="148"/>
      <c r="CB165" s="148"/>
      <c r="CC165" s="148"/>
      <c r="CD165" s="148"/>
      <c r="CE165" s="148"/>
      <c r="CF165" s="148"/>
      <c r="CG165" s="148"/>
      <c r="CH165" s="148"/>
      <c r="CI165" s="148"/>
      <c r="CJ165" s="148"/>
      <c r="CK165" s="148"/>
      <c r="CL165" s="148"/>
      <c r="CM165" s="148"/>
      <c r="CN165" s="148"/>
      <c r="CO165" s="148"/>
      <c r="CP165" s="148"/>
      <c r="CQ165" s="148"/>
      <c r="CR165" s="148"/>
      <c r="CS165" s="148"/>
      <c r="CT165" s="148"/>
      <c r="CU165" s="148"/>
      <c r="CV165" s="148"/>
      <c r="CW165" s="148"/>
      <c r="CX165" s="148"/>
      <c r="CY165" s="148"/>
      <c r="CZ165" s="124"/>
    </row>
    <row r="166" spans="1:104" s="122" customFormat="1" x14ac:dyDescent="0.25">
      <c r="A166" s="147"/>
      <c r="B166" s="148"/>
      <c r="C166" s="148"/>
      <c r="D166" s="148"/>
      <c r="E166" s="148"/>
      <c r="F166" s="148"/>
      <c r="G166" s="148"/>
      <c r="H166" s="148"/>
      <c r="I166" s="148"/>
      <c r="J166" s="148"/>
      <c r="K166" s="148"/>
      <c r="L166" s="148"/>
      <c r="M166" s="148"/>
      <c r="N166" s="148"/>
      <c r="O166" s="148"/>
      <c r="P166" s="148"/>
      <c r="Q166" s="148"/>
      <c r="R166" s="148"/>
      <c r="S166" s="148"/>
      <c r="T166" s="148"/>
      <c r="U166" s="148"/>
      <c r="V166" s="148"/>
      <c r="W166" s="148"/>
      <c r="X166" s="148"/>
      <c r="Y166" s="148"/>
      <c r="Z166" s="148"/>
      <c r="AA166" s="148"/>
      <c r="AB166" s="148"/>
      <c r="AC166" s="148"/>
      <c r="AD166" s="148"/>
      <c r="AE166" s="148"/>
      <c r="AF166" s="148"/>
      <c r="AG166" s="148"/>
      <c r="AH166" s="148"/>
      <c r="AI166" s="148"/>
      <c r="AJ166" s="148"/>
      <c r="AK166" s="148"/>
      <c r="AL166" s="148"/>
      <c r="AM166" s="148"/>
      <c r="AN166" s="148"/>
      <c r="AO166" s="148"/>
      <c r="AP166" s="148"/>
      <c r="AQ166" s="148"/>
      <c r="AR166" s="148"/>
      <c r="AS166" s="148"/>
      <c r="AT166" s="148"/>
      <c r="AU166" s="148"/>
      <c r="AV166" s="148"/>
      <c r="AW166" s="148"/>
      <c r="AX166" s="148"/>
      <c r="AY166" s="148"/>
      <c r="AZ166" s="148"/>
      <c r="BA166" s="148"/>
      <c r="BB166" s="148"/>
      <c r="BC166" s="148"/>
      <c r="BD166" s="148"/>
      <c r="BE166" s="148"/>
      <c r="BF166" s="148"/>
      <c r="BG166" s="148"/>
      <c r="BH166" s="148"/>
      <c r="BI166" s="148"/>
      <c r="BJ166" s="148"/>
      <c r="BK166" s="148"/>
      <c r="BL166" s="148"/>
      <c r="BM166" s="148"/>
      <c r="BN166" s="148"/>
      <c r="BO166" s="148"/>
      <c r="BP166" s="148"/>
      <c r="BQ166" s="148"/>
      <c r="BR166" s="148"/>
      <c r="BS166" s="148"/>
      <c r="BT166" s="148"/>
      <c r="BU166" s="148"/>
      <c r="BV166" s="148"/>
      <c r="BW166" s="148"/>
      <c r="BX166" s="148"/>
      <c r="BY166" s="148"/>
      <c r="BZ166" s="148"/>
      <c r="CA166" s="148"/>
      <c r="CB166" s="148"/>
      <c r="CC166" s="148"/>
      <c r="CD166" s="148"/>
      <c r="CE166" s="148"/>
      <c r="CF166" s="148"/>
      <c r="CG166" s="148"/>
      <c r="CH166" s="148"/>
      <c r="CI166" s="148"/>
      <c r="CJ166" s="148"/>
      <c r="CK166" s="148"/>
      <c r="CL166" s="148"/>
      <c r="CM166" s="148"/>
      <c r="CN166" s="148"/>
      <c r="CO166" s="148"/>
      <c r="CP166" s="148"/>
      <c r="CQ166" s="148"/>
      <c r="CR166" s="148"/>
      <c r="CS166" s="148"/>
      <c r="CT166" s="148"/>
      <c r="CU166" s="148"/>
      <c r="CV166" s="148"/>
      <c r="CW166" s="148"/>
      <c r="CX166" s="148"/>
      <c r="CY166" s="148"/>
      <c r="CZ166" s="124"/>
    </row>
    <row r="167" spans="1:104" s="122" customFormat="1" x14ac:dyDescent="0.25">
      <c r="A167" s="147"/>
      <c r="B167" s="148"/>
      <c r="C167" s="148"/>
      <c r="D167" s="148"/>
      <c r="E167" s="148"/>
      <c r="F167" s="148"/>
      <c r="G167" s="148"/>
      <c r="H167" s="148"/>
      <c r="I167" s="148"/>
      <c r="J167" s="148"/>
      <c r="K167" s="148"/>
      <c r="L167" s="148"/>
      <c r="M167" s="148"/>
      <c r="N167" s="148"/>
      <c r="O167" s="148"/>
      <c r="P167" s="148"/>
      <c r="Q167" s="148"/>
      <c r="R167" s="148"/>
      <c r="S167" s="148"/>
      <c r="T167" s="148"/>
      <c r="U167" s="148"/>
      <c r="V167" s="148"/>
      <c r="W167" s="148"/>
      <c r="X167" s="148"/>
      <c r="Y167" s="148"/>
      <c r="Z167" s="148"/>
      <c r="AA167" s="148"/>
      <c r="AB167" s="148"/>
      <c r="AC167" s="148"/>
      <c r="AD167" s="148"/>
      <c r="AE167" s="148"/>
      <c r="AF167" s="148"/>
      <c r="AG167" s="148"/>
      <c r="AH167" s="148"/>
      <c r="AI167" s="148"/>
      <c r="AJ167" s="148"/>
      <c r="AK167" s="148"/>
      <c r="AL167" s="148"/>
      <c r="AM167" s="148"/>
      <c r="AN167" s="148"/>
      <c r="AO167" s="148"/>
      <c r="AP167" s="148"/>
      <c r="AQ167" s="148"/>
      <c r="AR167" s="148"/>
      <c r="AS167" s="148"/>
      <c r="AT167" s="148"/>
      <c r="AU167" s="148"/>
      <c r="AV167" s="148"/>
      <c r="AW167" s="148"/>
      <c r="AX167" s="148"/>
      <c r="AY167" s="148"/>
      <c r="AZ167" s="148"/>
      <c r="BA167" s="148"/>
      <c r="BB167" s="148"/>
      <c r="BC167" s="148"/>
      <c r="BD167" s="148"/>
      <c r="BE167" s="148"/>
      <c r="BF167" s="148"/>
      <c r="BG167" s="148"/>
      <c r="BH167" s="148"/>
      <c r="BI167" s="148"/>
      <c r="BJ167" s="148"/>
      <c r="BK167" s="148"/>
      <c r="BL167" s="148"/>
      <c r="BM167" s="148"/>
      <c r="BN167" s="148"/>
      <c r="BO167" s="148"/>
      <c r="BP167" s="148"/>
      <c r="BQ167" s="148"/>
      <c r="BR167" s="148"/>
      <c r="BS167" s="148"/>
      <c r="BT167" s="148"/>
      <c r="BU167" s="148"/>
      <c r="BV167" s="148"/>
      <c r="BW167" s="148"/>
      <c r="BX167" s="148"/>
      <c r="BY167" s="148"/>
      <c r="BZ167" s="148"/>
      <c r="CA167" s="148"/>
      <c r="CB167" s="148"/>
      <c r="CC167" s="148"/>
      <c r="CD167" s="148"/>
      <c r="CE167" s="148"/>
      <c r="CF167" s="148"/>
      <c r="CG167" s="148"/>
      <c r="CH167" s="148"/>
      <c r="CI167" s="148"/>
      <c r="CJ167" s="148"/>
      <c r="CK167" s="148"/>
      <c r="CL167" s="148"/>
      <c r="CM167" s="148"/>
      <c r="CN167" s="148"/>
      <c r="CO167" s="148"/>
      <c r="CP167" s="148"/>
      <c r="CQ167" s="148"/>
      <c r="CR167" s="148"/>
      <c r="CS167" s="148"/>
      <c r="CT167" s="148"/>
      <c r="CU167" s="148"/>
      <c r="CV167" s="148"/>
      <c r="CW167" s="148"/>
      <c r="CX167" s="148"/>
      <c r="CY167" s="148"/>
      <c r="CZ167" s="124"/>
    </row>
    <row r="168" spans="1:104" s="122" customFormat="1" x14ac:dyDescent="0.25">
      <c r="A168" s="125"/>
      <c r="CY168" s="148"/>
      <c r="CZ168" s="124"/>
    </row>
    <row r="169" spans="1:104" x14ac:dyDescent="0.25">
      <c r="CY169" s="122"/>
    </row>
  </sheetData>
  <sheetProtection algorithmName="SHA-512" hashValue="eNtArMb3YllUxEzVyzg5lMZD3oomNAciwuFMNfNc9EwkzPKzuOiCrW98b9y4AjH/q75Q7UO8mBQ+eHbcT6G7IQ==" saltValue="XHCwbZpXlvkuIZcq1b1xoQ==" spinCount="100000" sheet="1" objects="1" scenarios="1"/>
  <protectedRanges>
    <protectedRange sqref="C27:CY27" name="Range16"/>
    <protectedRange sqref="C48:N48" name="Range11_1"/>
    <protectedRange sqref="G13:N13 D13" name="Range5_1"/>
    <protectedRange sqref="B8" name="Range1"/>
    <protectedRange sqref="C10" name="Range2"/>
    <protectedRange sqref="C11:CX11" name="Range3"/>
    <protectedRange sqref="F14:CX14 O13:CX13" name="Range5"/>
    <protectedRange sqref="C21:CY21" name="Range8"/>
    <protectedRange sqref="B32 C32:CY34 C36:CY36 D37:CY37" name="Range9"/>
    <protectedRange sqref="C38:CY38" name="Range10"/>
    <protectedRange sqref="O48:CY48 C64:CY64" name="Range11"/>
    <protectedRange sqref="C13 E13:F13" name="Range5_3"/>
    <protectedRange sqref="B5" name="Range1_1"/>
    <protectedRange sqref="C14:E14" name="Range5_2"/>
    <protectedRange sqref="B12" name="Range4"/>
    <protectedRange sqref="C27" name="Range15"/>
  </protectedRanges>
  <mergeCells count="15">
    <mergeCell ref="M69:X69"/>
    <mergeCell ref="Y69:AJ69"/>
    <mergeCell ref="A76:CZ76"/>
    <mergeCell ref="CS69:DB69"/>
    <mergeCell ref="E1:K1"/>
    <mergeCell ref="BC1:BI1"/>
    <mergeCell ref="E2:K2"/>
    <mergeCell ref="BU69:CF69"/>
    <mergeCell ref="CG69:CR69"/>
    <mergeCell ref="BC2:BI2"/>
    <mergeCell ref="C8:L8"/>
    <mergeCell ref="AK69:AV69"/>
    <mergeCell ref="AW69:BH69"/>
    <mergeCell ref="BI69:BT69"/>
    <mergeCell ref="A1:A2"/>
  </mergeCells>
  <conditionalFormatting sqref="B2:C2">
    <cfRule type="expression" dxfId="10" priority="1" stopIfTrue="1">
      <formula>($A$1=1)</formula>
    </cfRule>
  </conditionalFormatting>
  <dataValidations count="8">
    <dataValidation type="date" allowBlank="1" showErrorMessage="1" errorTitle="Reporting Period" error="Los Periodos de Reporte para los Proyectos Forestales tienen una duración de 12 meses, con la excepción del primer Periodo de Reporte, el cual puede ser de hasta 12 meses desde la Fecha de Inicio del Proyecto. " promptTitle="Reporting Period" prompt="The first reporting period in an initial crediting period may consist of 6 to 12 months; all subsequent reporting periods must consist of 12 consecutive months." sqref="C10" xr:uid="{8FA4B66F-C15B-404B-8719-EB31CE850F50}">
      <formula1>DATE(YEAR(B8),MONTH(B8),DAY(B8))</formula1>
      <formula2>DATE(YEAR(B8),MONTH(B8)+12,DAY(B8))</formula2>
    </dataValidation>
    <dataValidation allowBlank="1" showErrorMessage="1" promptTitle="Notas" prompt="Ingresar el final del primer periodo de reporte, el cual puede ser entre 6 y 12 meses a partir de la fecha de inicio del proyecto. Después se calcula automáticamente sumando 12 meses para cada periodo de reporte. (mm/dd/aa)" sqref="A10" xr:uid="{2A8879DB-2C74-4250-84B9-2D6EFBBFD709}"/>
    <dataValidation allowBlank="1" showErrorMessage="1" promptTitle="Notas" prompt="Ingresar la fecha de entrega del reporte de monitoreo y la hoja de calculo. (mm/dd/aa)" sqref="A11" xr:uid="{A2A536BA-6699-4D39-BB3A-776A647430D7}"/>
    <dataValidation allowBlank="1" showErrorMessage="1" promptTitle="Notas" prompt="Fecha de Inicio del proyecto. Es la fecha cuando comienzan las actividades del proyecto, la cual no podrá ser mas de seis meses antes de la fecha  cuando se somete  el proyecto. (mm/dd/aa)" sqref="A8 A5" xr:uid="{B743C760-437E-4E4A-B950-AB137CDEC7B8}"/>
    <dataValidation allowBlank="1" showErrorMessage="1" sqref="A9" xr:uid="{354B1EF0-FD3A-4F07-9ED1-9853BEAAD2B4}"/>
    <dataValidation type="list" allowBlank="1" showInputMessage="1" showErrorMessage="1" sqref="C36" xr:uid="{0743A6E9-6FD0-479F-8E40-B7DE7B67A640}">
      <formula1>"184,195"</formula1>
    </dataValidation>
    <dataValidation type="list" allowBlank="1" showInputMessage="1" showErrorMessage="1" sqref="C38" xr:uid="{294FE94B-8A17-4E99-A98F-A2F75EFEAC60}">
      <formula1>"0,0.24,0.3,0.1,0.2,0.3,0.4,0.5"</formula1>
    </dataValidation>
    <dataValidation type="list" allowBlank="1" showInputMessage="1" showErrorMessage="1" sqref="C27:CY27" xr:uid="{3172AEE3-AA35-462C-B503-C85125AB9C9C}">
      <formula1>$DC$27:$DD$27</formula1>
    </dataValidation>
  </dataValidations>
  <pageMargins left="0.75" right="0.75" top="1" bottom="1" header="0.5" footer="0.5"/>
  <pageSetup scale="27"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1D0AA-C1E2-4C8B-8C64-76210C6C357B}">
  <dimension ref="A1:B17"/>
  <sheetViews>
    <sheetView workbookViewId="0">
      <selection activeCell="E11" sqref="E11"/>
    </sheetView>
  </sheetViews>
  <sheetFormatPr defaultColWidth="8.7109375" defaultRowHeight="15" x14ac:dyDescent="0.25"/>
  <cols>
    <col min="1" max="1" width="16.7109375" bestFit="1" customWidth="1"/>
  </cols>
  <sheetData>
    <row r="1" spans="1:2" x14ac:dyDescent="0.25">
      <c r="A1" t="s">
        <v>155</v>
      </c>
      <c r="B1" t="s">
        <v>38</v>
      </c>
    </row>
    <row r="2" spans="1:2" x14ac:dyDescent="0.25">
      <c r="A2">
        <v>1</v>
      </c>
      <c r="B2" s="314">
        <v>0.05</v>
      </c>
    </row>
    <row r="3" spans="1:2" x14ac:dyDescent="0.25">
      <c r="A3">
        <v>2</v>
      </c>
      <c r="B3" s="314">
        <v>7.0000000000000007E-2</v>
      </c>
    </row>
    <row r="4" spans="1:2" x14ac:dyDescent="0.25">
      <c r="A4">
        <v>3</v>
      </c>
      <c r="B4" s="314">
        <v>0.08</v>
      </c>
    </row>
    <row r="5" spans="1:2" x14ac:dyDescent="0.25">
      <c r="A5">
        <v>4</v>
      </c>
      <c r="B5" s="314">
        <v>0.09</v>
      </c>
    </row>
    <row r="6" spans="1:2" x14ac:dyDescent="0.25">
      <c r="A6">
        <v>5</v>
      </c>
      <c r="B6" s="314">
        <v>0.1</v>
      </c>
    </row>
    <row r="7" spans="1:2" x14ac:dyDescent="0.25">
      <c r="A7">
        <v>6</v>
      </c>
      <c r="B7" s="314">
        <v>0.11</v>
      </c>
    </row>
    <row r="8" spans="1:2" x14ac:dyDescent="0.25">
      <c r="A8">
        <v>7</v>
      </c>
      <c r="B8" s="314">
        <v>0.12</v>
      </c>
    </row>
    <row r="9" spans="1:2" x14ac:dyDescent="0.25">
      <c r="A9">
        <v>8</v>
      </c>
      <c r="B9" s="314">
        <v>0.13</v>
      </c>
    </row>
    <row r="10" spans="1:2" x14ac:dyDescent="0.25">
      <c r="A10">
        <v>9</v>
      </c>
      <c r="B10" s="314">
        <v>0.14000000000000001</v>
      </c>
    </row>
    <row r="11" spans="1:2" x14ac:dyDescent="0.25">
      <c r="A11">
        <v>10</v>
      </c>
      <c r="B11" s="314">
        <v>0.15</v>
      </c>
    </row>
    <row r="12" spans="1:2" x14ac:dyDescent="0.25">
      <c r="A12">
        <v>11</v>
      </c>
      <c r="B12" s="314">
        <v>0.16</v>
      </c>
    </row>
    <row r="13" spans="1:2" x14ac:dyDescent="0.25">
      <c r="A13">
        <v>12</v>
      </c>
      <c r="B13" s="314">
        <v>0.17</v>
      </c>
    </row>
    <row r="14" spans="1:2" x14ac:dyDescent="0.25">
      <c r="A14">
        <v>13</v>
      </c>
      <c r="B14" s="314">
        <v>0.18</v>
      </c>
    </row>
    <row r="15" spans="1:2" x14ac:dyDescent="0.25">
      <c r="A15">
        <v>14</v>
      </c>
      <c r="B15" s="314">
        <v>0.19</v>
      </c>
    </row>
    <row r="16" spans="1:2" x14ac:dyDescent="0.25">
      <c r="A16">
        <f>15</f>
        <v>15</v>
      </c>
      <c r="B16" s="314">
        <v>0.2</v>
      </c>
    </row>
    <row r="17" spans="1:2" x14ac:dyDescent="0.25">
      <c r="A17" t="s">
        <v>156</v>
      </c>
      <c r="B17" s="314">
        <v>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CCE28-0392-40CF-9BDF-A3772299DFCB}">
  <dimension ref="A1:CX122"/>
  <sheetViews>
    <sheetView zoomScaleNormal="100" workbookViewId="0">
      <selection activeCell="E34" sqref="E34"/>
    </sheetView>
  </sheetViews>
  <sheetFormatPr defaultColWidth="8.7109375" defaultRowHeight="15" x14ac:dyDescent="0.25"/>
  <cols>
    <col min="1" max="1" width="16.28515625" bestFit="1" customWidth="1"/>
    <col min="6" max="6" width="8.7109375" bestFit="1" customWidth="1"/>
  </cols>
  <sheetData>
    <row r="1" spans="2:13" x14ac:dyDescent="0.25">
      <c r="B1" t="s">
        <v>157</v>
      </c>
      <c r="G1" s="263"/>
    </row>
    <row r="2" spans="2:13" x14ac:dyDescent="0.25">
      <c r="B2">
        <v>0.01</v>
      </c>
      <c r="G2" s="263"/>
      <c r="M2" s="263"/>
    </row>
    <row r="3" spans="2:13" hidden="1" x14ac:dyDescent="0.25"/>
    <row r="4" spans="2:13" hidden="1" x14ac:dyDescent="0.25"/>
    <row r="5" spans="2:13" hidden="1" x14ac:dyDescent="0.25"/>
    <row r="6" spans="2:13" hidden="1" x14ac:dyDescent="0.25"/>
    <row r="7" spans="2:13" hidden="1" x14ac:dyDescent="0.25"/>
    <row r="8" spans="2:13" hidden="1" x14ac:dyDescent="0.25"/>
    <row r="9" spans="2:13" hidden="1" x14ac:dyDescent="0.25"/>
    <row r="10" spans="2:13" hidden="1" x14ac:dyDescent="0.25"/>
    <row r="11" spans="2:13" hidden="1" x14ac:dyDescent="0.25"/>
    <row r="12" spans="2:13" hidden="1" x14ac:dyDescent="0.25"/>
    <row r="13" spans="2:13" hidden="1" x14ac:dyDescent="0.25"/>
    <row r="14" spans="2:13" hidden="1" x14ac:dyDescent="0.25"/>
    <row r="15" spans="2:13" hidden="1" x14ac:dyDescent="0.25"/>
    <row r="16" spans="2:13" hidden="1" x14ac:dyDescent="0.25"/>
    <row r="17" spans="1:101" hidden="1" x14ac:dyDescent="0.25"/>
    <row r="18" spans="1:101" ht="60" x14ac:dyDescent="0.25">
      <c r="A18" s="304" t="s">
        <v>109</v>
      </c>
      <c r="B18">
        <f>'Hoja De Calculo'!C48</f>
        <v>100</v>
      </c>
      <c r="C18">
        <f>'Hoja De Calculo'!D48</f>
        <v>100</v>
      </c>
      <c r="D18">
        <f>'Hoja De Calculo'!E48</f>
        <v>100</v>
      </c>
      <c r="E18">
        <f>'Hoja De Calculo'!F48</f>
        <v>100</v>
      </c>
      <c r="F18">
        <f>'Hoja De Calculo'!G48</f>
        <v>0</v>
      </c>
      <c r="G18">
        <f>'Hoja De Calculo'!H48</f>
        <v>0</v>
      </c>
      <c r="H18">
        <f>'Hoja De Calculo'!I48</f>
        <v>0</v>
      </c>
      <c r="I18">
        <f>'Hoja De Calculo'!J48</f>
        <v>0</v>
      </c>
      <c r="J18">
        <f>'Hoja De Calculo'!K48</f>
        <v>0</v>
      </c>
      <c r="K18">
        <f>'Hoja De Calculo'!L48</f>
        <v>0</v>
      </c>
      <c r="L18">
        <f>'Hoja De Calculo'!M48</f>
        <v>0</v>
      </c>
      <c r="M18">
        <f>'Hoja De Calculo'!N48</f>
        <v>0</v>
      </c>
      <c r="N18">
        <f>'Hoja De Calculo'!O48</f>
        <v>0</v>
      </c>
      <c r="O18">
        <f>'Hoja De Calculo'!P48</f>
        <v>0</v>
      </c>
      <c r="P18">
        <f>'Hoja De Calculo'!Q48</f>
        <v>0</v>
      </c>
      <c r="Q18">
        <f>'Hoja De Calculo'!R48</f>
        <v>0</v>
      </c>
      <c r="R18">
        <f>'Hoja De Calculo'!S48</f>
        <v>0</v>
      </c>
      <c r="S18">
        <f>'Hoja De Calculo'!T48</f>
        <v>0</v>
      </c>
      <c r="T18">
        <f>'Hoja De Calculo'!U48</f>
        <v>0</v>
      </c>
      <c r="U18">
        <f>'Hoja De Calculo'!V48</f>
        <v>0</v>
      </c>
      <c r="V18">
        <f>'Hoja De Calculo'!W48</f>
        <v>0</v>
      </c>
      <c r="W18">
        <f>'Hoja De Calculo'!X48</f>
        <v>0</v>
      </c>
      <c r="X18">
        <f>'Hoja De Calculo'!Y48</f>
        <v>0</v>
      </c>
      <c r="Y18">
        <f>'Hoja De Calculo'!Z48</f>
        <v>0</v>
      </c>
      <c r="Z18">
        <f>'Hoja De Calculo'!AA48</f>
        <v>0</v>
      </c>
      <c r="AA18">
        <f>'Hoja De Calculo'!AB48</f>
        <v>0</v>
      </c>
      <c r="AB18">
        <f>'Hoja De Calculo'!AC48</f>
        <v>0</v>
      </c>
      <c r="AC18">
        <f>'Hoja De Calculo'!AD48</f>
        <v>0</v>
      </c>
      <c r="AD18">
        <f>'Hoja De Calculo'!AE48</f>
        <v>0</v>
      </c>
      <c r="AE18">
        <f>'Hoja De Calculo'!AF48</f>
        <v>0</v>
      </c>
      <c r="AF18">
        <f>'Hoja De Calculo'!AG48</f>
        <v>0</v>
      </c>
      <c r="AG18">
        <f>'Hoja De Calculo'!AH48</f>
        <v>0</v>
      </c>
      <c r="AH18">
        <f>'Hoja De Calculo'!AI48</f>
        <v>0</v>
      </c>
      <c r="AI18">
        <f>'Hoja De Calculo'!AJ48</f>
        <v>0</v>
      </c>
      <c r="AJ18">
        <f>'Hoja De Calculo'!AK48</f>
        <v>0</v>
      </c>
      <c r="AK18">
        <f>'Hoja De Calculo'!AL48</f>
        <v>0</v>
      </c>
      <c r="AL18">
        <f>'Hoja De Calculo'!AM48</f>
        <v>0</v>
      </c>
      <c r="AM18">
        <f>'Hoja De Calculo'!AN48</f>
        <v>0</v>
      </c>
      <c r="AN18">
        <f>'Hoja De Calculo'!AO48</f>
        <v>0</v>
      </c>
      <c r="AO18">
        <f>'Hoja De Calculo'!AP48</f>
        <v>0</v>
      </c>
      <c r="AP18">
        <f>'Hoja De Calculo'!AQ48</f>
        <v>0</v>
      </c>
      <c r="AQ18">
        <f>'Hoja De Calculo'!AR48</f>
        <v>0</v>
      </c>
      <c r="AR18">
        <f>'Hoja De Calculo'!AS48</f>
        <v>0</v>
      </c>
      <c r="AS18">
        <f>'Hoja De Calculo'!AT48</f>
        <v>0</v>
      </c>
      <c r="AT18">
        <f>'Hoja De Calculo'!AU48</f>
        <v>0</v>
      </c>
      <c r="AU18">
        <f>'Hoja De Calculo'!AV48</f>
        <v>0</v>
      </c>
      <c r="AV18">
        <f>'Hoja De Calculo'!AW48</f>
        <v>0</v>
      </c>
      <c r="AW18">
        <f>'Hoja De Calculo'!AX48</f>
        <v>0</v>
      </c>
      <c r="AX18">
        <f>'Hoja De Calculo'!AY48</f>
        <v>0</v>
      </c>
      <c r="AY18">
        <f>'Hoja De Calculo'!AZ48</f>
        <v>0</v>
      </c>
      <c r="AZ18">
        <f>'Hoja De Calculo'!BA48</f>
        <v>0</v>
      </c>
      <c r="BA18">
        <f>'Hoja De Calculo'!BB48</f>
        <v>0</v>
      </c>
      <c r="BB18">
        <f>'Hoja De Calculo'!BC48</f>
        <v>0</v>
      </c>
      <c r="BC18">
        <f>'Hoja De Calculo'!BD48</f>
        <v>0</v>
      </c>
      <c r="BD18">
        <f>'Hoja De Calculo'!BE48</f>
        <v>0</v>
      </c>
      <c r="BE18">
        <f>'Hoja De Calculo'!BF48</f>
        <v>0</v>
      </c>
      <c r="BF18">
        <f>'Hoja De Calculo'!BG48</f>
        <v>0</v>
      </c>
      <c r="BG18">
        <f>'Hoja De Calculo'!BH48</f>
        <v>0</v>
      </c>
      <c r="BH18">
        <f>'Hoja De Calculo'!BI48</f>
        <v>0</v>
      </c>
      <c r="BI18">
        <f>'Hoja De Calculo'!BJ48</f>
        <v>0</v>
      </c>
      <c r="BJ18">
        <f>'Hoja De Calculo'!BK48</f>
        <v>0</v>
      </c>
      <c r="BK18">
        <f>'Hoja De Calculo'!BL48</f>
        <v>0</v>
      </c>
      <c r="BL18">
        <f>'Hoja De Calculo'!BM48</f>
        <v>0</v>
      </c>
      <c r="BM18">
        <f>'Hoja De Calculo'!BN48</f>
        <v>0</v>
      </c>
      <c r="BN18">
        <f>'Hoja De Calculo'!BO48</f>
        <v>0</v>
      </c>
      <c r="BO18">
        <f>'Hoja De Calculo'!BP48</f>
        <v>0</v>
      </c>
      <c r="BP18">
        <f>'Hoja De Calculo'!BQ48</f>
        <v>0</v>
      </c>
      <c r="BQ18">
        <f>'Hoja De Calculo'!BR48</f>
        <v>0</v>
      </c>
      <c r="BR18">
        <f>'Hoja De Calculo'!BS48</f>
        <v>0</v>
      </c>
      <c r="BS18">
        <f>'Hoja De Calculo'!BT48</f>
        <v>0</v>
      </c>
      <c r="BT18">
        <f>'Hoja De Calculo'!BU48</f>
        <v>0</v>
      </c>
      <c r="BU18">
        <f>'Hoja De Calculo'!BV48</f>
        <v>0</v>
      </c>
      <c r="BV18">
        <f>'Hoja De Calculo'!BW48</f>
        <v>0</v>
      </c>
      <c r="BW18">
        <f>'Hoja De Calculo'!BX48</f>
        <v>0</v>
      </c>
      <c r="BX18">
        <f>'Hoja De Calculo'!BY48</f>
        <v>0</v>
      </c>
      <c r="BY18">
        <f>'Hoja De Calculo'!BZ48</f>
        <v>0</v>
      </c>
      <c r="BZ18">
        <f>'Hoja De Calculo'!CA48</f>
        <v>0</v>
      </c>
      <c r="CA18">
        <f>'Hoja De Calculo'!CB48</f>
        <v>0</v>
      </c>
      <c r="CB18">
        <f>'Hoja De Calculo'!CC48</f>
        <v>0</v>
      </c>
      <c r="CC18">
        <f>'Hoja De Calculo'!CD48</f>
        <v>0</v>
      </c>
      <c r="CD18">
        <f>'Hoja De Calculo'!CE48</f>
        <v>0</v>
      </c>
      <c r="CE18">
        <f>'Hoja De Calculo'!CF48</f>
        <v>0</v>
      </c>
      <c r="CF18">
        <f>'Hoja De Calculo'!CG48</f>
        <v>0</v>
      </c>
      <c r="CG18">
        <f>'Hoja De Calculo'!CH48</f>
        <v>0</v>
      </c>
      <c r="CH18">
        <f>'Hoja De Calculo'!CI48</f>
        <v>0</v>
      </c>
      <c r="CI18">
        <f>'Hoja De Calculo'!CJ48</f>
        <v>0</v>
      </c>
      <c r="CJ18">
        <f>'Hoja De Calculo'!CK48</f>
        <v>0</v>
      </c>
      <c r="CK18">
        <f>'Hoja De Calculo'!CL48</f>
        <v>0</v>
      </c>
      <c r="CL18">
        <f>'Hoja De Calculo'!CM48</f>
        <v>0</v>
      </c>
      <c r="CM18">
        <f>'Hoja De Calculo'!CN48</f>
        <v>0</v>
      </c>
      <c r="CN18">
        <f>'Hoja De Calculo'!CO48</f>
        <v>0</v>
      </c>
      <c r="CO18">
        <f>'Hoja De Calculo'!CP48</f>
        <v>0</v>
      </c>
      <c r="CP18">
        <f>'Hoja De Calculo'!CQ48</f>
        <v>0</v>
      </c>
      <c r="CQ18">
        <f>'Hoja De Calculo'!CR48</f>
        <v>0</v>
      </c>
      <c r="CR18">
        <f>'Hoja De Calculo'!CS48</f>
        <v>0</v>
      </c>
      <c r="CS18">
        <f>'Hoja De Calculo'!CT48</f>
        <v>0</v>
      </c>
      <c r="CT18">
        <f>'Hoja De Calculo'!CU48</f>
        <v>0</v>
      </c>
      <c r="CU18">
        <f>'Hoja De Calculo'!CV48</f>
        <v>0</v>
      </c>
      <c r="CV18">
        <f>'Hoja De Calculo'!CW48</f>
        <v>0</v>
      </c>
      <c r="CW18">
        <f>'Hoja De Calculo'!CX48</f>
        <v>0</v>
      </c>
    </row>
    <row r="19" spans="1:101" ht="45" x14ac:dyDescent="0.25">
      <c r="A19" s="304" t="s">
        <v>112</v>
      </c>
      <c r="B19">
        <f>'Hoja De Calculo'!C49</f>
        <v>100</v>
      </c>
      <c r="C19">
        <f>'Hoja De Calculo'!D49</f>
        <v>100</v>
      </c>
      <c r="D19">
        <f>'Hoja De Calculo'!E49</f>
        <v>100</v>
      </c>
      <c r="E19">
        <f>'Hoja De Calculo'!F49</f>
        <v>100</v>
      </c>
      <c r="F19">
        <f>'Hoja De Calculo'!G49</f>
        <v>99</v>
      </c>
      <c r="G19">
        <f>'Hoja De Calculo'!H49</f>
        <v>98</v>
      </c>
      <c r="H19">
        <f>'Hoja De Calculo'!I49</f>
        <v>97</v>
      </c>
      <c r="I19">
        <f>'Hoja De Calculo'!J49</f>
        <v>96</v>
      </c>
      <c r="J19">
        <f>'Hoja De Calculo'!K49</f>
        <v>95</v>
      </c>
      <c r="K19">
        <f>'Hoja De Calculo'!L49</f>
        <v>94</v>
      </c>
      <c r="L19">
        <f>'Hoja De Calculo'!M49</f>
        <v>93</v>
      </c>
      <c r="M19">
        <f>'Hoja De Calculo'!N49</f>
        <v>92</v>
      </c>
      <c r="N19">
        <f>'Hoja De Calculo'!O49</f>
        <v>91</v>
      </c>
      <c r="O19">
        <f>'Hoja De Calculo'!P49</f>
        <v>90</v>
      </c>
      <c r="P19">
        <f>'Hoja De Calculo'!Q49</f>
        <v>89</v>
      </c>
      <c r="Q19">
        <f>'Hoja De Calculo'!R49</f>
        <v>88</v>
      </c>
      <c r="R19">
        <f>'Hoja De Calculo'!S49</f>
        <v>87</v>
      </c>
      <c r="S19">
        <f>'Hoja De Calculo'!T49</f>
        <v>86</v>
      </c>
      <c r="T19">
        <f>'Hoja De Calculo'!U49</f>
        <v>85</v>
      </c>
      <c r="U19">
        <f>'Hoja De Calculo'!V49</f>
        <v>84</v>
      </c>
      <c r="V19">
        <f>'Hoja De Calculo'!W49</f>
        <v>83</v>
      </c>
      <c r="W19">
        <f>'Hoja De Calculo'!X49</f>
        <v>82</v>
      </c>
      <c r="X19">
        <f>'Hoja De Calculo'!Y49</f>
        <v>81</v>
      </c>
      <c r="Y19">
        <f>'Hoja De Calculo'!Z49</f>
        <v>80</v>
      </c>
      <c r="Z19">
        <f>'Hoja De Calculo'!AA49</f>
        <v>79</v>
      </c>
      <c r="AA19">
        <f>'Hoja De Calculo'!AB49</f>
        <v>78</v>
      </c>
      <c r="AB19">
        <f>'Hoja De Calculo'!AC49</f>
        <v>77</v>
      </c>
      <c r="AC19">
        <f>'Hoja De Calculo'!AD49</f>
        <v>76</v>
      </c>
      <c r="AD19">
        <f>'Hoja De Calculo'!AE49</f>
        <v>75</v>
      </c>
      <c r="AE19">
        <f>'Hoja De Calculo'!AF49</f>
        <v>74</v>
      </c>
      <c r="AF19">
        <f>'Hoja De Calculo'!AG49</f>
        <v>73</v>
      </c>
      <c r="AG19">
        <f>'Hoja De Calculo'!AH49</f>
        <v>72</v>
      </c>
      <c r="AH19">
        <f>'Hoja De Calculo'!AI49</f>
        <v>71</v>
      </c>
      <c r="AI19">
        <f>'Hoja De Calculo'!AJ49</f>
        <v>70</v>
      </c>
      <c r="AJ19">
        <f>'Hoja De Calculo'!AK49</f>
        <v>69</v>
      </c>
      <c r="AK19">
        <f>'Hoja De Calculo'!AL49</f>
        <v>68</v>
      </c>
      <c r="AL19">
        <f>'Hoja De Calculo'!AM49</f>
        <v>67</v>
      </c>
      <c r="AM19">
        <f>'Hoja De Calculo'!AN49</f>
        <v>66</v>
      </c>
      <c r="AN19">
        <f>'Hoja De Calculo'!AO49</f>
        <v>65</v>
      </c>
      <c r="AO19">
        <f>'Hoja De Calculo'!AP49</f>
        <v>64</v>
      </c>
      <c r="AP19">
        <f>'Hoja De Calculo'!AQ49</f>
        <v>63</v>
      </c>
      <c r="AQ19">
        <f>'Hoja De Calculo'!AR49</f>
        <v>62</v>
      </c>
      <c r="AR19">
        <f>'Hoja De Calculo'!AS49</f>
        <v>61</v>
      </c>
      <c r="AS19">
        <f>'Hoja De Calculo'!AT49</f>
        <v>60</v>
      </c>
      <c r="AT19">
        <f>'Hoja De Calculo'!AU49</f>
        <v>59</v>
      </c>
      <c r="AU19">
        <f>'Hoja De Calculo'!AV49</f>
        <v>58</v>
      </c>
      <c r="AV19">
        <f>'Hoja De Calculo'!AW49</f>
        <v>57</v>
      </c>
      <c r="AW19">
        <f>'Hoja De Calculo'!AX49</f>
        <v>56</v>
      </c>
      <c r="AX19">
        <f>'Hoja De Calculo'!AY49</f>
        <v>55</v>
      </c>
      <c r="AY19">
        <f>'Hoja De Calculo'!AZ49</f>
        <v>54</v>
      </c>
      <c r="AZ19">
        <f>'Hoja De Calculo'!BA49</f>
        <v>53</v>
      </c>
      <c r="BA19">
        <f>'Hoja De Calculo'!BB49</f>
        <v>52</v>
      </c>
      <c r="BB19">
        <f>'Hoja De Calculo'!BC49</f>
        <v>51</v>
      </c>
      <c r="BC19">
        <f>'Hoja De Calculo'!BD49</f>
        <v>50</v>
      </c>
      <c r="BD19">
        <f>'Hoja De Calculo'!BE49</f>
        <v>49</v>
      </c>
      <c r="BE19">
        <f>'Hoja De Calculo'!BF49</f>
        <v>48</v>
      </c>
      <c r="BF19">
        <f>'Hoja De Calculo'!BG49</f>
        <v>47</v>
      </c>
      <c r="BG19">
        <f>'Hoja De Calculo'!BH49</f>
        <v>46</v>
      </c>
      <c r="BH19">
        <f>'Hoja De Calculo'!BI49</f>
        <v>45</v>
      </c>
      <c r="BI19">
        <f>'Hoja De Calculo'!BJ49</f>
        <v>44</v>
      </c>
      <c r="BJ19">
        <f>'Hoja De Calculo'!BK49</f>
        <v>43</v>
      </c>
      <c r="BK19">
        <f>'Hoja De Calculo'!BL49</f>
        <v>42</v>
      </c>
      <c r="BL19">
        <f>'Hoja De Calculo'!BM49</f>
        <v>41</v>
      </c>
      <c r="BM19">
        <f>'Hoja De Calculo'!BN49</f>
        <v>40</v>
      </c>
      <c r="BN19">
        <f>'Hoja De Calculo'!BO49</f>
        <v>39</v>
      </c>
      <c r="BO19">
        <f>'Hoja De Calculo'!BP49</f>
        <v>38</v>
      </c>
      <c r="BP19">
        <f>'Hoja De Calculo'!BQ49</f>
        <v>37</v>
      </c>
      <c r="BQ19">
        <f>'Hoja De Calculo'!BR49</f>
        <v>36</v>
      </c>
      <c r="BR19">
        <f>'Hoja De Calculo'!BS49</f>
        <v>35</v>
      </c>
      <c r="BS19">
        <f>'Hoja De Calculo'!BT49</f>
        <v>34</v>
      </c>
      <c r="BT19">
        <f>'Hoja De Calculo'!BU49</f>
        <v>33</v>
      </c>
      <c r="BU19">
        <f>'Hoja De Calculo'!BV49</f>
        <v>32</v>
      </c>
      <c r="BV19">
        <f>'Hoja De Calculo'!BW49</f>
        <v>31</v>
      </c>
      <c r="BW19">
        <f>'Hoja De Calculo'!BX49</f>
        <v>30</v>
      </c>
      <c r="BX19">
        <f>'Hoja De Calculo'!BY49</f>
        <v>29</v>
      </c>
      <c r="BY19">
        <f>'Hoja De Calculo'!BZ49</f>
        <v>28</v>
      </c>
      <c r="BZ19">
        <f>'Hoja De Calculo'!CA49</f>
        <v>27</v>
      </c>
      <c r="CA19">
        <f>'Hoja De Calculo'!CB49</f>
        <v>26</v>
      </c>
      <c r="CB19">
        <f>'Hoja De Calculo'!CC49</f>
        <v>25</v>
      </c>
      <c r="CC19">
        <f>'Hoja De Calculo'!CD49</f>
        <v>24</v>
      </c>
      <c r="CD19">
        <f>'Hoja De Calculo'!CE49</f>
        <v>23</v>
      </c>
      <c r="CE19">
        <f>'Hoja De Calculo'!CF49</f>
        <v>22</v>
      </c>
      <c r="CF19">
        <f>'Hoja De Calculo'!CG49</f>
        <v>21</v>
      </c>
      <c r="CG19">
        <f>'Hoja De Calculo'!CH49</f>
        <v>20</v>
      </c>
      <c r="CH19">
        <f>'Hoja De Calculo'!CI49</f>
        <v>19</v>
      </c>
      <c r="CI19">
        <f>'Hoja De Calculo'!CJ49</f>
        <v>18</v>
      </c>
      <c r="CJ19">
        <f>'Hoja De Calculo'!CK49</f>
        <v>17</v>
      </c>
      <c r="CK19">
        <f>'Hoja De Calculo'!CL49</f>
        <v>16</v>
      </c>
      <c r="CL19">
        <f>'Hoja De Calculo'!CM49</f>
        <v>15</v>
      </c>
      <c r="CM19">
        <f>'Hoja De Calculo'!CN49</f>
        <v>14</v>
      </c>
      <c r="CN19">
        <f>'Hoja De Calculo'!CO49</f>
        <v>13</v>
      </c>
      <c r="CO19">
        <f>'Hoja De Calculo'!CP49</f>
        <v>12</v>
      </c>
      <c r="CP19">
        <f>'Hoja De Calculo'!CQ49</f>
        <v>11</v>
      </c>
      <c r="CQ19">
        <f>'Hoja De Calculo'!CR49</f>
        <v>10</v>
      </c>
      <c r="CR19">
        <f>'Hoja De Calculo'!CS49</f>
        <v>9</v>
      </c>
      <c r="CS19">
        <f>'Hoja De Calculo'!CT49</f>
        <v>8</v>
      </c>
      <c r="CT19">
        <f>'Hoja De Calculo'!CU49</f>
        <v>7</v>
      </c>
      <c r="CU19">
        <f>'Hoja De Calculo'!CV49</f>
        <v>6</v>
      </c>
      <c r="CV19">
        <f>'Hoja De Calculo'!CW49</f>
        <v>5</v>
      </c>
      <c r="CW19">
        <f>'Hoja De Calculo'!CX49</f>
        <v>4</v>
      </c>
    </row>
    <row r="20" spans="1:101" x14ac:dyDescent="0.25">
      <c r="A20" t="s">
        <v>158</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4" customFormat="1" x14ac:dyDescent="0.25">
      <c r="B21" s="264">
        <f>'Hoja De Calculo'!C45</f>
        <v>294484</v>
      </c>
      <c r="C21" s="272">
        <f>'Hoja De Calculo'!D45</f>
        <v>311813</v>
      </c>
      <c r="D21" s="279">
        <f>'Hoja De Calculo'!E45</f>
        <v>224405.51186867751</v>
      </c>
      <c r="E21" s="285">
        <f>'Hoja De Calculo'!F45</f>
        <v>199407.15728955917</v>
      </c>
      <c r="F21" s="291">
        <f>'Hoja De Calculo'!G45</f>
        <v>0</v>
      </c>
      <c r="G21" s="298">
        <f>'Hoja De Calculo'!H45</f>
        <v>0</v>
      </c>
      <c r="H21" s="264">
        <f>'Hoja De Calculo'!I45</f>
        <v>0</v>
      </c>
      <c r="I21" s="264">
        <f>'Hoja De Calculo'!J45</f>
        <v>0</v>
      </c>
      <c r="J21" s="264">
        <f>'Hoja De Calculo'!K45</f>
        <v>0</v>
      </c>
      <c r="K21" s="264">
        <f>'Hoja De Calculo'!L45</f>
        <v>0</v>
      </c>
      <c r="L21" s="264">
        <f>'Hoja De Calculo'!M45</f>
        <v>0</v>
      </c>
      <c r="M21" s="264">
        <f>'Hoja De Calculo'!N45</f>
        <v>0</v>
      </c>
      <c r="N21" s="264">
        <f>'Hoja De Calculo'!O45</f>
        <v>0</v>
      </c>
      <c r="O21" s="264">
        <f>'Hoja De Calculo'!P45</f>
        <v>0</v>
      </c>
      <c r="P21" s="264">
        <f>'Hoja De Calculo'!Q45</f>
        <v>0</v>
      </c>
      <c r="Q21" s="264">
        <f>'Hoja De Calculo'!R45</f>
        <v>0</v>
      </c>
      <c r="R21" s="264">
        <f>'Hoja De Calculo'!S45</f>
        <v>0</v>
      </c>
      <c r="S21" s="264">
        <f>'Hoja De Calculo'!T45</f>
        <v>0</v>
      </c>
      <c r="T21" s="264">
        <f>'Hoja De Calculo'!U45</f>
        <v>0</v>
      </c>
      <c r="U21" s="264">
        <f>'Hoja De Calculo'!V45</f>
        <v>0</v>
      </c>
      <c r="V21" s="264">
        <f>'Hoja De Calculo'!W45</f>
        <v>0</v>
      </c>
      <c r="W21" s="264">
        <f>'Hoja De Calculo'!X45</f>
        <v>0</v>
      </c>
      <c r="X21" s="264">
        <f>'Hoja De Calculo'!Y45</f>
        <v>0</v>
      </c>
      <c r="Y21" s="264">
        <f>'Hoja De Calculo'!Z45</f>
        <v>0</v>
      </c>
      <c r="Z21" s="264">
        <f>'Hoja De Calculo'!AA45</f>
        <v>0</v>
      </c>
      <c r="AA21" s="264">
        <f>'Hoja De Calculo'!AB45</f>
        <v>0</v>
      </c>
      <c r="AB21" s="264">
        <f>'Hoja De Calculo'!AC45</f>
        <v>0</v>
      </c>
      <c r="AC21" s="264">
        <f>'Hoja De Calculo'!AD45</f>
        <v>0</v>
      </c>
      <c r="AD21" s="264">
        <f>'Hoja De Calculo'!AE45</f>
        <v>0</v>
      </c>
      <c r="AE21" s="264">
        <f>'Hoja De Calculo'!AF45</f>
        <v>0</v>
      </c>
      <c r="AF21" s="264">
        <f>'Hoja De Calculo'!AG45</f>
        <v>0</v>
      </c>
      <c r="AG21" s="264">
        <f>'Hoja De Calculo'!AH45</f>
        <v>0</v>
      </c>
      <c r="AH21" s="264">
        <f>'Hoja De Calculo'!AI45</f>
        <v>0</v>
      </c>
      <c r="AI21" s="264">
        <f>'Hoja De Calculo'!AJ45</f>
        <v>0</v>
      </c>
      <c r="AJ21" s="264">
        <f>'Hoja De Calculo'!AK45</f>
        <v>0</v>
      </c>
      <c r="AK21" s="264">
        <f>'Hoja De Calculo'!AL45</f>
        <v>0</v>
      </c>
      <c r="AL21" s="264">
        <f>'Hoja De Calculo'!AM45</f>
        <v>0</v>
      </c>
      <c r="AM21" s="264">
        <f>'Hoja De Calculo'!AN45</f>
        <v>0</v>
      </c>
      <c r="AN21" s="264">
        <f>'Hoja De Calculo'!AO45</f>
        <v>0</v>
      </c>
      <c r="AO21" s="264">
        <f>'Hoja De Calculo'!AP45</f>
        <v>0</v>
      </c>
      <c r="AP21" s="264">
        <f>'Hoja De Calculo'!AQ45</f>
        <v>0</v>
      </c>
      <c r="AQ21" s="264">
        <f>'Hoja De Calculo'!AR45</f>
        <v>0</v>
      </c>
      <c r="AR21" s="264">
        <f>'Hoja De Calculo'!AS45</f>
        <v>0</v>
      </c>
      <c r="AS21" s="264">
        <f>'Hoja De Calculo'!AT45</f>
        <v>0</v>
      </c>
      <c r="AT21" s="264">
        <f>'Hoja De Calculo'!AU45</f>
        <v>0</v>
      </c>
      <c r="AU21" s="264">
        <f>'Hoja De Calculo'!AV45</f>
        <v>0</v>
      </c>
      <c r="AV21" s="264">
        <f>'Hoja De Calculo'!AW45</f>
        <v>0</v>
      </c>
      <c r="AW21" s="264">
        <f>'Hoja De Calculo'!AX45</f>
        <v>0</v>
      </c>
      <c r="AX21" s="264">
        <f>'Hoja De Calculo'!AY45</f>
        <v>0</v>
      </c>
      <c r="AY21" s="264">
        <f>'Hoja De Calculo'!AZ45</f>
        <v>0</v>
      </c>
      <c r="AZ21" s="264">
        <f>'Hoja De Calculo'!BA45</f>
        <v>0</v>
      </c>
      <c r="BA21" s="264">
        <f>'Hoja De Calculo'!BB45</f>
        <v>0</v>
      </c>
      <c r="BB21" s="264">
        <f>'Hoja De Calculo'!BC45</f>
        <v>0</v>
      </c>
      <c r="BC21" s="264">
        <f>'Hoja De Calculo'!BD45</f>
        <v>0</v>
      </c>
      <c r="BD21" s="264">
        <f>'Hoja De Calculo'!BE45</f>
        <v>0</v>
      </c>
      <c r="BE21" s="264">
        <f>'Hoja De Calculo'!BF45</f>
        <v>0</v>
      </c>
      <c r="BF21" s="264">
        <f>'Hoja De Calculo'!BG45</f>
        <v>0</v>
      </c>
      <c r="BG21" s="264">
        <f>'Hoja De Calculo'!BH45</f>
        <v>0</v>
      </c>
      <c r="BH21" s="264">
        <f>'Hoja De Calculo'!BI45</f>
        <v>0</v>
      </c>
      <c r="BI21" s="264">
        <f>'Hoja De Calculo'!BJ45</f>
        <v>0</v>
      </c>
      <c r="BJ21" s="264">
        <f>'Hoja De Calculo'!BK45</f>
        <v>0</v>
      </c>
      <c r="BK21" s="264">
        <f>'Hoja De Calculo'!BL45</f>
        <v>0</v>
      </c>
      <c r="BL21" s="264">
        <f>'Hoja De Calculo'!BM45</f>
        <v>0</v>
      </c>
      <c r="BM21" s="264">
        <f>'Hoja De Calculo'!BN45</f>
        <v>0</v>
      </c>
      <c r="BN21" s="264">
        <f>'Hoja De Calculo'!BO45</f>
        <v>0</v>
      </c>
      <c r="BO21" s="264">
        <f>'Hoja De Calculo'!BP45</f>
        <v>0</v>
      </c>
      <c r="BP21" s="264">
        <f>'Hoja De Calculo'!BQ45</f>
        <v>0</v>
      </c>
      <c r="BQ21" s="264">
        <f>'Hoja De Calculo'!BR45</f>
        <v>0</v>
      </c>
      <c r="BR21" s="264">
        <f>'Hoja De Calculo'!BS45</f>
        <v>0</v>
      </c>
      <c r="BS21" s="264">
        <f>'Hoja De Calculo'!BT45</f>
        <v>0</v>
      </c>
      <c r="BT21" s="264">
        <f>'Hoja De Calculo'!BU45</f>
        <v>0</v>
      </c>
      <c r="BU21" s="264">
        <f>'Hoja De Calculo'!BV45</f>
        <v>0</v>
      </c>
      <c r="BV21" s="264">
        <f>'Hoja De Calculo'!BW45</f>
        <v>0</v>
      </c>
      <c r="BW21" s="264">
        <f>'Hoja De Calculo'!BX45</f>
        <v>0</v>
      </c>
      <c r="BX21" s="264">
        <f>'Hoja De Calculo'!BY45</f>
        <v>0</v>
      </c>
      <c r="BY21" s="264">
        <f>'Hoja De Calculo'!BZ45</f>
        <v>0</v>
      </c>
      <c r="BZ21" s="264">
        <f>'Hoja De Calculo'!CA45</f>
        <v>0</v>
      </c>
      <c r="CA21" s="264">
        <f>'Hoja De Calculo'!CB45</f>
        <v>0</v>
      </c>
      <c r="CB21" s="264">
        <f>'Hoja De Calculo'!CC45</f>
        <v>0</v>
      </c>
      <c r="CC21" s="264">
        <f>'Hoja De Calculo'!CD45</f>
        <v>0</v>
      </c>
      <c r="CD21" s="264">
        <f>'Hoja De Calculo'!CE45</f>
        <v>0</v>
      </c>
      <c r="CE21" s="264">
        <f>'Hoja De Calculo'!CF45</f>
        <v>0</v>
      </c>
      <c r="CF21" s="264">
        <f>'Hoja De Calculo'!CG45</f>
        <v>0</v>
      </c>
      <c r="CG21" s="264">
        <f>'Hoja De Calculo'!CH45</f>
        <v>0</v>
      </c>
      <c r="CH21" s="264">
        <f>'Hoja De Calculo'!CI45</f>
        <v>0</v>
      </c>
      <c r="CI21" s="264">
        <f>'Hoja De Calculo'!CJ45</f>
        <v>0</v>
      </c>
      <c r="CJ21" s="264">
        <f>'Hoja De Calculo'!CK45</f>
        <v>0</v>
      </c>
      <c r="CK21" s="264">
        <f>'Hoja De Calculo'!CL45</f>
        <v>0</v>
      </c>
      <c r="CL21" s="264">
        <f>'Hoja De Calculo'!CM45</f>
        <v>0</v>
      </c>
      <c r="CM21" s="264">
        <f>'Hoja De Calculo'!CN45</f>
        <v>0</v>
      </c>
      <c r="CN21" s="264">
        <f>'Hoja De Calculo'!CO45</f>
        <v>0</v>
      </c>
      <c r="CO21" s="264">
        <f>'Hoja De Calculo'!CP45</f>
        <v>0</v>
      </c>
      <c r="CP21" s="264">
        <f>'Hoja De Calculo'!CQ45</f>
        <v>0</v>
      </c>
      <c r="CQ21" s="264">
        <f>'Hoja De Calculo'!CR45</f>
        <v>0</v>
      </c>
      <c r="CR21" s="264">
        <f>'Hoja De Calculo'!CS45</f>
        <v>0</v>
      </c>
      <c r="CS21" s="264">
        <f>'Hoja De Calculo'!CT45</f>
        <v>0</v>
      </c>
      <c r="CT21" s="264">
        <f>'Hoja De Calculo'!CU45</f>
        <v>0</v>
      </c>
      <c r="CU21" s="264">
        <f>'Hoja De Calculo'!CV45</f>
        <v>0</v>
      </c>
      <c r="CV21" s="264">
        <f>'Hoja De Calculo'!CW45</f>
        <v>0</v>
      </c>
      <c r="CW21" s="264">
        <f>'Hoja De Calculo'!CX45</f>
        <v>0</v>
      </c>
    </row>
    <row r="22" spans="1:101" x14ac:dyDescent="0.25">
      <c r="A22" t="s">
        <v>159</v>
      </c>
      <c r="B22" s="265">
        <f>IF(B18&lt;100,$B$21*$B$2*(B18+1),$B$21*$B$2*(B18))</f>
        <v>294484</v>
      </c>
      <c r="C22" s="265">
        <f>IF('Hoja De Calculo'!D13&gt;='Hoja De Calculo'!C13,IF(C18=100,($B$21*C18*$B$2)-SUM($B$22:B22),IF(C18&gt;B19,((C18-B19+1)*$B$2*$B$21),IF(C18&gt;=B19,$B$21*$B$2))),0)</f>
        <v>0</v>
      </c>
      <c r="D22" s="265">
        <f>IF('Hoja De Calculo'!E13&gt;='Hoja De Calculo'!D13,IF(D18=100,($B$21*D18*$B$2)-SUM($B$22:C22),IF(D18&gt;C19,((D18-C19+1)*$B$2*$B$21),IF(D18&gt;=C19,$B$21*$B$2))),0)</f>
        <v>0</v>
      </c>
      <c r="E22" s="265">
        <f>IF('Hoja De Calculo'!F13&gt;='Hoja De Calculo'!E13,IF(E18=100,($B$21*E18*$B$2)-SUM($B$22:D22),IF(E18&gt;D19,((E18-D19+1)*$B$2*$B$21),IF(E18&gt;=D19,$B$21*$B$2))),0)</f>
        <v>0</v>
      </c>
      <c r="F22" s="265">
        <f>IF('Hoja De Calculo'!G13&gt;='Hoja De Calculo'!F13,IF(F18=100,($B$21*F18*$B$2)-SUM($B$22:E22),IF(F18&gt;E19,((F18-E19+1)*$B$2*$B$21),IF(F18&gt;=E19,$B$21*$B$2))),0)</f>
        <v>0</v>
      </c>
      <c r="G22" s="265" t="b">
        <f>IF('Hoja De Calculo'!H13&gt;='Hoja De Calculo'!G13,IF(G18=100,($B$21*G18*$B$2)-SUM($B$22:F22),IF(G18&gt;F19,((G18-F19+1)*$B$2*$B$21),IF(G18&gt;=F19,$B$21*$B$2))),0)</f>
        <v>0</v>
      </c>
      <c r="H22" s="265" t="b">
        <f>IF('Hoja De Calculo'!I13&gt;='Hoja De Calculo'!H13,IF(H18=100,($B$21*H18*$B$2)-SUM($B$22:G22),IF(H18&gt;G19,((H18-G19+1)*$B$2*$B$21),IF(H18&gt;=G19,$B$21*$B$2))),0)</f>
        <v>0</v>
      </c>
      <c r="I22" s="265" t="b">
        <f>IF('Hoja De Calculo'!J13&gt;='Hoja De Calculo'!I13,IF(I18=100,($B$21*I18*$B$2)-SUM($B$22:H22),IF(I18&gt;H19,((I18-H19+1)*$B$2*$B$21),IF(I18&gt;=H19,$B$21*$B$2))),0)</f>
        <v>0</v>
      </c>
      <c r="J22" s="265" t="b">
        <f>IF('Hoja De Calculo'!K13&gt;='Hoja De Calculo'!J13,IF(J18=100,($B$21*J18*$B$2)-SUM($B$22:I22),IF(J18&gt;I19,((J18-I19+1)*$B$2*$B$21),IF(J18&gt;=I19,$B$21*$B$2))),0)</f>
        <v>0</v>
      </c>
      <c r="K22" s="265" t="b">
        <f>IF('Hoja De Calculo'!L13&gt;='Hoja De Calculo'!K13,IF(K18=100,($B$21*K18*$B$2)-SUM($B$22:J22),IF(K18&gt;J19,((K18-J19+1)*$B$2*$B$21),IF(K18&gt;=J19,$B$21*$B$2))),0)</f>
        <v>0</v>
      </c>
      <c r="L22" s="265" t="b">
        <f>IF('Hoja De Calculo'!M13&gt;='Hoja De Calculo'!L13,IF(L18=100,($B$21*L18*$B$2)-SUM($B$22:K22),IF(L18&gt;K19,((L18-K19+1)*$B$2*$B$21),IF(L18&gt;=K19,$B$21*$B$2))),0)</f>
        <v>0</v>
      </c>
      <c r="M22" s="265" t="b">
        <f>IF('Hoja De Calculo'!N13&gt;='Hoja De Calculo'!M13,IF(M18=100,($B$21*M18*$B$2)-SUM($B$22:L22),IF(M18&gt;L19,((M18-L19+1)*$B$2*$B$21),IF(M18&gt;=L19,$B$21*$B$2))),0)</f>
        <v>0</v>
      </c>
      <c r="N22" s="265" t="b">
        <f>IF('Hoja De Calculo'!O13&gt;='Hoja De Calculo'!N13,IF(N18=100,($B$21*N18*$B$2)-SUM($B$22:M22),IF(N18&gt;M19,((N18-M19+1)*$B$2*$B$21),IF(N18&gt;=M19,$B$21*$B$2))),0)</f>
        <v>0</v>
      </c>
      <c r="O22" s="265" t="b">
        <f>IF('Hoja De Calculo'!P13&gt;='Hoja De Calculo'!O13,IF(O18=100,($B$21*O18*$B$2)-SUM($B$22:N22),IF(O18&gt;N19,((O18-N19+1)*$B$2*$B$21),IF(O18&gt;=N19,$B$21*$B$2))),0)</f>
        <v>0</v>
      </c>
      <c r="P22" s="265" t="b">
        <f>IF('Hoja De Calculo'!Q13&gt;='Hoja De Calculo'!P13,IF(P18=100,($B$21*P18*$B$2)-SUM($B$22:O22),IF(P18&gt;O19,((P18-O19+1)*$B$2*$B$21),IF(P18&gt;=O19,$B$21*$B$2))),0)</f>
        <v>0</v>
      </c>
      <c r="Q22" s="265" t="b">
        <f>IF('Hoja De Calculo'!R13&gt;='Hoja De Calculo'!Q13,IF(Q18=100,($B$21*Q18*$B$2)-SUM($B$22:P22),IF(Q18&gt;P19,((Q18-P19+1)*$B$2*$B$21),IF(Q18&gt;=P19,$B$21*$B$2))),0)</f>
        <v>0</v>
      </c>
      <c r="R22" s="265" t="b">
        <f>IF('Hoja De Calculo'!S13&gt;='Hoja De Calculo'!R13,IF(R18=100,($B$21*R18*$B$2)-SUM($B$22:Q22),IF(R18&gt;Q19,((R18-Q19+1)*$B$2*$B$21),IF(R18&gt;=Q19,$B$21*$B$2))),0)</f>
        <v>0</v>
      </c>
      <c r="S22" s="265" t="b">
        <f>IF('Hoja De Calculo'!T13&gt;='Hoja De Calculo'!S13,IF(S18=100,($B$21*S18*$B$2)-SUM($B$22:R22),IF(S18&gt;R19,((S18-R19+1)*$B$2*$B$21),IF(S18&gt;=R19,$B$21*$B$2))),0)</f>
        <v>0</v>
      </c>
      <c r="T22" s="265" t="b">
        <f>IF('Hoja De Calculo'!U13&gt;='Hoja De Calculo'!T13,IF(T18=100,($B$21*T18*$B$2)-SUM($B$22:S22),IF(T18&gt;S19,((T18-S19+1)*$B$2*$B$21),IF(T18&gt;=S19,$B$21*$B$2))),0)</f>
        <v>0</v>
      </c>
      <c r="U22" s="265" t="b">
        <f>IF('Hoja De Calculo'!V13&gt;='Hoja De Calculo'!U13,IF(U18=100,($B$21*U18*$B$2)-SUM($B$22:T22),IF(U18&gt;T19,((U18-T19+1)*$B$2*$B$21),IF(U18&gt;=T19,$B$21*$B$2))),0)</f>
        <v>0</v>
      </c>
      <c r="V22" s="265" t="b">
        <f>IF('Hoja De Calculo'!W13&gt;='Hoja De Calculo'!V13,IF(V18=100,($B$21*V18*$B$2)-SUM($B$22:U22),IF(V18&gt;U19,((V18-U19+1)*$B$2*$B$21),IF(V18&gt;=U19,$B$21*$B$2))),0)</f>
        <v>0</v>
      </c>
      <c r="W22" s="265" t="b">
        <f>IF('Hoja De Calculo'!X13&gt;='Hoja De Calculo'!W13,IF(W18=100,($B$21*W18*$B$2)-SUM($B$22:V22),IF(W18&gt;V19,((W18-V19+1)*$B$2*$B$21),IF(W18&gt;=V19,$B$21*$B$2))),0)</f>
        <v>0</v>
      </c>
      <c r="X22" s="265" t="b">
        <f>IF('Hoja De Calculo'!Y13&gt;='Hoja De Calculo'!X13,IF(X18=100,($B$21*X18*$B$2)-SUM($B$22:W22),IF(X18&gt;W19,((X18-W19+1)*$B$2*$B$21),IF(X18&gt;=W19,$B$21*$B$2))),0)</f>
        <v>0</v>
      </c>
      <c r="Y22" s="265" t="b">
        <f>IF('Hoja De Calculo'!Z13&gt;='Hoja De Calculo'!Y13,IF(Y18=100,($B$21*Y18*$B$2)-SUM($B$22:X22),IF(Y18&gt;X19,((Y18-X19+1)*$B$2*$B$21),IF(Y18&gt;=X19,$B$21*$B$2))),0)</f>
        <v>0</v>
      </c>
      <c r="Z22" s="265" t="b">
        <f>IF('Hoja De Calculo'!AA13&gt;='Hoja De Calculo'!Z13,IF(Z18=100,($B$21*Z18*$B$2)-SUM($B$22:Y22),IF(Z18&gt;Y19,((Z18-Y19+1)*$B$2*$B$21),IF(Z18&gt;=Y19,$B$21*$B$2))),0)</f>
        <v>0</v>
      </c>
      <c r="AA22" s="265" t="b">
        <f>IF('Hoja De Calculo'!AB13&gt;='Hoja De Calculo'!AA13,IF(AA18=100,($B$21*AA18*$B$2)-SUM($B$22:Z22),IF(AA18&gt;Z19,((AA18-Z19+1)*$B$2*$B$21),IF(AA18&gt;=Z19,$B$21*$B$2))),0)</f>
        <v>0</v>
      </c>
      <c r="AB22" s="265" t="b">
        <f>IF('Hoja De Calculo'!AC13&gt;='Hoja De Calculo'!AB13,IF(AB18=100,($B$21*AB18*$B$2)-SUM($B$22:AA22),IF(AB18&gt;AA19,((AB18-AA19+1)*$B$2*$B$21),IF(AB18&gt;=AA19,$B$21*$B$2))),0)</f>
        <v>0</v>
      </c>
      <c r="AC22" s="265" t="b">
        <f>IF('Hoja De Calculo'!AD13&gt;='Hoja De Calculo'!AC13,IF(AC18=100,($B$21*AC18*$B$2)-SUM($B$22:AB22),IF(AC18&gt;AB19,((AC18-AB19+1)*$B$2*$B$21),IF(AC18&gt;=AB19,$B$21*$B$2))),0)</f>
        <v>0</v>
      </c>
      <c r="AD22" s="265" t="b">
        <f>IF('Hoja De Calculo'!AE13&gt;='Hoja De Calculo'!AD13,IF(AD18=100,($B$21*AD18*$B$2)-SUM($B$22:AC22),IF(AD18&gt;AC19,((AD18-AC19+1)*$B$2*$B$21),IF(AD18&gt;=AC19,$B$21*$B$2))),0)</f>
        <v>0</v>
      </c>
      <c r="AE22" s="265" t="b">
        <f>IF('Hoja De Calculo'!AF13&gt;='Hoja De Calculo'!AE13,IF(AE18=100,($B$21*AE18*$B$2)-SUM($B$22:AD22),IF(AE18&gt;AD19,((AE18-AD19+1)*$B$2*$B$21),IF(AE18&gt;=AD19,$B$21*$B$2))),0)</f>
        <v>0</v>
      </c>
      <c r="AF22" s="265" t="b">
        <f>IF('Hoja De Calculo'!AG13&gt;='Hoja De Calculo'!AF13,IF(AF18=100,($B$21*AF18*$B$2)-SUM($B$22:AE22),IF(AF18&gt;AE19,((AF18-AE19+1)*$B$2*$B$21),IF(AF18&gt;=AE19,$B$21*$B$2))),0)</f>
        <v>0</v>
      </c>
      <c r="AG22" s="265" t="b">
        <f>IF('Hoja De Calculo'!AH13&gt;='Hoja De Calculo'!AG13,IF(AG18=100,($B$21*AG18*$B$2)-SUM($B$22:AF22),IF(AG18&gt;AF19,((AG18-AF19+1)*$B$2*$B$21),IF(AG18&gt;=AF19,$B$21*$B$2))),0)</f>
        <v>0</v>
      </c>
      <c r="AH22" s="265" t="b">
        <f>IF('Hoja De Calculo'!AI13&gt;='Hoja De Calculo'!AH13,IF(AH18=100,($B$21*AH18*$B$2)-SUM($B$22:AG22),IF(AH18&gt;AG19,((AH18-AG19+1)*$B$2*$B$21),IF(AH18&gt;=AG19,$B$21*$B$2))),0)</f>
        <v>0</v>
      </c>
      <c r="AI22" s="265" t="b">
        <f>IF('Hoja De Calculo'!AJ13&gt;='Hoja De Calculo'!AI13,IF(AI18=100,($B$21*AI18*$B$2)-SUM($B$22:AH22),IF(AI18&gt;AH19,((AI18-AH19+1)*$B$2*$B$21),IF(AI18&gt;=AH19,$B$21*$B$2))),0)</f>
        <v>0</v>
      </c>
      <c r="AJ22" s="265" t="b">
        <f>IF('Hoja De Calculo'!AK13&gt;='Hoja De Calculo'!AJ13,IF(AJ18=100,($B$21*AJ18*$B$2)-SUM($B$22:AI22),IF(AJ18&gt;AI19,((AJ18-AI19+1)*$B$2*$B$21),IF(AJ18&gt;=AI19,$B$21*$B$2))),0)</f>
        <v>0</v>
      </c>
      <c r="AK22" s="265" t="b">
        <f>IF('Hoja De Calculo'!AL13&gt;='Hoja De Calculo'!AK13,IF(AK18=100,($B$21*AK18*$B$2)-SUM($B$22:AJ22),IF(AK18&gt;AJ19,((AK18-AJ19+1)*$B$2*$B$21),IF(AK18&gt;=AJ19,$B$21*$B$2))),0)</f>
        <v>0</v>
      </c>
      <c r="AL22" s="265" t="b">
        <f>IF('Hoja De Calculo'!AM13&gt;='Hoja De Calculo'!AL13,IF(AL18=100,($B$21*AL18*$B$2)-SUM($B$22:AK22),IF(AL18&gt;AK19,((AL18-AK19+1)*$B$2*$B$21),IF(AL18&gt;=AK19,$B$21*$B$2))),0)</f>
        <v>0</v>
      </c>
      <c r="AM22" s="265" t="b">
        <f>IF('Hoja De Calculo'!AN13&gt;='Hoja De Calculo'!AM13,IF(AM18=100,($B$21*AM18*$B$2)-SUM($B$22:AL22),IF(AM18&gt;AL19,((AM18-AL19+1)*$B$2*$B$21),IF(AM18&gt;=AL19,$B$21*$B$2))),0)</f>
        <v>0</v>
      </c>
      <c r="AN22" s="265" t="b">
        <f>IF('Hoja De Calculo'!AO13&gt;='Hoja De Calculo'!AN13,IF(AN18=100,($B$21*AN18*$B$2)-SUM($B$22:AM22),IF(AN18&gt;AM19,((AN18-AM19+1)*$B$2*$B$21),IF(AN18&gt;=AM19,$B$21*$B$2))),0)</f>
        <v>0</v>
      </c>
      <c r="AO22" s="265" t="b">
        <f>IF('Hoja De Calculo'!AP13&gt;='Hoja De Calculo'!AO13,IF(AO18=100,($B$21*AO18*$B$2)-SUM($B$22:AN22),IF(AO18&gt;AN19,((AO18-AN19+1)*$B$2*$B$21),IF(AO18&gt;=AN19,$B$21*$B$2))),0)</f>
        <v>0</v>
      </c>
      <c r="AP22" s="265" t="b">
        <f>IF('Hoja De Calculo'!AQ13&gt;='Hoja De Calculo'!AP13,IF(AP18=100,($B$21*AP18*$B$2)-SUM($B$22:AO22),IF(AP18&gt;AO19,((AP18-AO19+1)*$B$2*$B$21),IF(AP18&gt;=AO19,$B$21*$B$2))),0)</f>
        <v>0</v>
      </c>
      <c r="AQ22" s="265" t="b">
        <f>IF('Hoja De Calculo'!AR13&gt;='Hoja De Calculo'!AQ13,IF(AQ18=100,($B$21*AQ18*$B$2)-SUM($B$22:AP22),IF(AQ18&gt;AP19,((AQ18-AP19+1)*$B$2*$B$21),IF(AQ18&gt;=AP19,$B$21*$B$2))),0)</f>
        <v>0</v>
      </c>
      <c r="AR22" s="265" t="b">
        <f>IF('Hoja De Calculo'!AS13&gt;='Hoja De Calculo'!AR13,IF(AR18=100,($B$21*AR18*$B$2)-SUM($B$22:AQ22),IF(AR18&gt;AQ19,((AR18-AQ19+1)*$B$2*$B$21),IF(AR18&gt;=AQ19,$B$21*$B$2))),0)</f>
        <v>0</v>
      </c>
      <c r="AS22" s="265" t="b">
        <f>IF('Hoja De Calculo'!AT13&gt;='Hoja De Calculo'!AS13,IF(AS18=100,($B$21*AS18*$B$2)-SUM($B$22:AR22),IF(AS18&gt;AR19,((AS18-AR19+1)*$B$2*$B$21),IF(AS18&gt;=AR19,$B$21*$B$2))),0)</f>
        <v>0</v>
      </c>
      <c r="AT22" s="265" t="b">
        <f>IF('Hoja De Calculo'!AU13&gt;='Hoja De Calculo'!AT13,IF(AT18=100,($B$21*AT18*$B$2)-SUM($B$22:AS22),IF(AT18&gt;AS19,((AT18-AS19+1)*$B$2*$B$21),IF(AT18&gt;=AS19,$B$21*$B$2))),0)</f>
        <v>0</v>
      </c>
      <c r="AU22" s="265" t="b">
        <f>IF('Hoja De Calculo'!AV13&gt;='Hoja De Calculo'!AU13,IF(AU18=100,($B$21*AU18*$B$2)-SUM($B$22:AT22),IF(AU18&gt;AT19,((AU18-AT19+1)*$B$2*$B$21),IF(AU18&gt;=AT19,$B$21*$B$2))),0)</f>
        <v>0</v>
      </c>
      <c r="AV22" s="265" t="b">
        <f>IF('Hoja De Calculo'!AW13&gt;='Hoja De Calculo'!AV13,IF(AV18=100,($B$21*AV18*$B$2)-SUM($B$22:AU22),IF(AV18&gt;AU19,((AV18-AU19+1)*$B$2*$B$21),IF(AV18&gt;=AU19,$B$21*$B$2))),0)</f>
        <v>0</v>
      </c>
      <c r="AW22" s="265" t="b">
        <f>IF('Hoja De Calculo'!AX13&gt;='Hoja De Calculo'!AW13,IF(AW18=100,($B$21*AW18*$B$2)-SUM($B$22:AV22),IF(AW18&gt;AV19,((AW18-AV19+1)*$B$2*$B$21),IF(AW18&gt;=AV19,$B$21*$B$2))),0)</f>
        <v>0</v>
      </c>
      <c r="AX22" s="265" t="b">
        <f>IF('Hoja De Calculo'!AY13&gt;='Hoja De Calculo'!AX13,IF(AX18=100,($B$21*AX18*$B$2)-SUM($B$22:AW22),IF(AX18&gt;AW19,((AX18-AW19+1)*$B$2*$B$21),IF(AX18&gt;=AW19,$B$21*$B$2))),0)</f>
        <v>0</v>
      </c>
      <c r="AY22" s="265" t="b">
        <f>IF('Hoja De Calculo'!AZ13&gt;='Hoja De Calculo'!AY13,IF(AY18=100,($B$21*AY18*$B$2)-SUM($B$22:AX22),IF(AY18&gt;AX19,((AY18-AX19+1)*$B$2*$B$21),IF(AY18&gt;=AX19,$B$21*$B$2))),0)</f>
        <v>0</v>
      </c>
      <c r="AZ22" s="265" t="b">
        <f>IF('Hoja De Calculo'!BA13&gt;='Hoja De Calculo'!AZ13,IF(AZ18=100,($B$21*AZ18*$B$2)-SUM($B$22:AY22),IF(AZ18&gt;AY19,((AZ18-AY19+1)*$B$2*$B$21),IF(AZ18&gt;=AY19,$B$21*$B$2))),0)</f>
        <v>0</v>
      </c>
      <c r="BA22" s="265" t="b">
        <f>IF('Hoja De Calculo'!BB13&gt;='Hoja De Calculo'!BA13,IF(BA18=100,($B$21*BA18*$B$2)-SUM($B$22:AZ22),IF(BA18&gt;AZ19,((BA18-AZ19+1)*$B$2*$B$21),IF(BA18&gt;=AZ19,$B$21*$B$2))),0)</f>
        <v>0</v>
      </c>
      <c r="BB22" s="265" t="b">
        <f>IF('Hoja De Calculo'!BC13&gt;='Hoja De Calculo'!BB13,IF(BB18=100,($B$21*BB18*$B$2)-SUM($B$22:BA22),IF(BB18&gt;BA19,((BB18-BA19+1)*$B$2*$B$21),IF(BB18&gt;=BA19,$B$21*$B$2))),0)</f>
        <v>0</v>
      </c>
      <c r="BC22" s="265" t="b">
        <f>IF('Hoja De Calculo'!BD13&gt;='Hoja De Calculo'!BC13,IF(BC18=100,($B$21*BC18*$B$2)-SUM($B$22:BB22),IF(BC18&gt;BB19,((BC18-BB19+1)*$B$2*$B$21),IF(BC18&gt;=BB19,$B$21*$B$2))),0)</f>
        <v>0</v>
      </c>
      <c r="BD22" s="265" t="b">
        <f>IF('Hoja De Calculo'!BE13&gt;='Hoja De Calculo'!BD13,IF(BD18=100,($B$21*BD18*$B$2)-SUM($B$22:BC22),IF(BD18&gt;BC19,((BD18-BC19+1)*$B$2*$B$21),IF(BD18&gt;=BC19,$B$21*$B$2))),0)</f>
        <v>0</v>
      </c>
      <c r="BE22" s="265" t="b">
        <f>IF('Hoja De Calculo'!BF13&gt;='Hoja De Calculo'!BE13,IF(BE18=100,($B$21*BE18*$B$2)-SUM($B$22:BD22),IF(BE18&gt;BD19,((BE18-BD19+1)*$B$2*$B$21),IF(BE18&gt;=BD19,$B$21*$B$2))),0)</f>
        <v>0</v>
      </c>
      <c r="BF22" s="265" t="b">
        <f>IF('Hoja De Calculo'!BG13&gt;='Hoja De Calculo'!BF13,IF(BF18=100,($B$21*BF18*$B$2)-SUM($B$22:BE22),IF(BF18&gt;BE19,((BF18-BE19+1)*$B$2*$B$21),IF(BF18&gt;=BE19,$B$21*$B$2))),0)</f>
        <v>0</v>
      </c>
      <c r="BG22" s="265" t="b">
        <f>IF('Hoja De Calculo'!BH13&gt;='Hoja De Calculo'!BG13,IF(BG18=100,($B$21*BG18*$B$2)-SUM($B$22:BF22),IF(BG18&gt;BF19,((BG18-BF19+1)*$B$2*$B$21),IF(BG18&gt;=BF19,$B$21*$B$2))),0)</f>
        <v>0</v>
      </c>
      <c r="BH22" s="265" t="b">
        <f>IF('Hoja De Calculo'!BI13&gt;='Hoja De Calculo'!BH13,IF(BH18=100,($B$21*BH18*$B$2)-SUM($B$22:BG22),IF(BH18&gt;BG19,((BH18-BG19+1)*$B$2*$B$21),IF(BH18&gt;=BG19,$B$21*$B$2))),0)</f>
        <v>0</v>
      </c>
      <c r="BI22" s="265" t="b">
        <f>IF('Hoja De Calculo'!BJ13&gt;='Hoja De Calculo'!BI13,IF(BI18=100,($B$21*BI18*$B$2)-SUM($B$22:BH22),IF(BI18&gt;BH19,((BI18-BH19+1)*$B$2*$B$21),IF(BI18&gt;=BH19,$B$21*$B$2))),0)</f>
        <v>0</v>
      </c>
      <c r="BJ22" s="265" t="b">
        <f>IF('Hoja De Calculo'!BK13&gt;='Hoja De Calculo'!BJ13,IF(BJ18=100,($B$21*BJ18*$B$2)-SUM($B$22:BI22),IF(BJ18&gt;BI19,((BJ18-BI19+1)*$B$2*$B$21),IF(BJ18&gt;=BI19,$B$21*$B$2))),0)</f>
        <v>0</v>
      </c>
      <c r="BK22" s="265" t="b">
        <f>IF('Hoja De Calculo'!BL13&gt;='Hoja De Calculo'!BK13,IF(BK18=100,($B$21*BK18*$B$2)-SUM($B$22:BJ22),IF(BK18&gt;BJ19,((BK18-BJ19+1)*$B$2*$B$21),IF(BK18&gt;=BJ19,$B$21*$B$2))),0)</f>
        <v>0</v>
      </c>
      <c r="BL22" s="265" t="b">
        <f>IF('Hoja De Calculo'!BM13&gt;='Hoja De Calculo'!BL13,IF(BL18=100,($B$21*BL18*$B$2)-SUM($B$22:BK22),IF(BL18&gt;BK19,((BL18-BK19+1)*$B$2*$B$21),IF(BL18&gt;=BK19,$B$21*$B$2))),0)</f>
        <v>0</v>
      </c>
      <c r="BM22" s="265" t="b">
        <f>IF('Hoja De Calculo'!BN13&gt;='Hoja De Calculo'!BM13,IF(BM18=100,($B$21*BM18*$B$2)-SUM($B$22:BL22),IF(BM18&gt;BL19,((BM18-BL19+1)*$B$2*$B$21),IF(BM18&gt;=BL19,$B$21*$B$2))),0)</f>
        <v>0</v>
      </c>
      <c r="BN22" s="265" t="b">
        <f>IF('Hoja De Calculo'!BO13&gt;='Hoja De Calculo'!BN13,IF(BN18=100,($B$21*BN18*$B$2)-SUM($B$22:BM22),IF(BN18&gt;BM19,((BN18-BM19+1)*$B$2*$B$21),IF(BN18&gt;=BM19,$B$21*$B$2))),0)</f>
        <v>0</v>
      </c>
      <c r="BO22" s="265" t="b">
        <f>IF('Hoja De Calculo'!BP13&gt;='Hoja De Calculo'!BO13,IF(BO18=100,($B$21*BO18*$B$2)-SUM($B$22:BN22),IF(BO18&gt;BN19,((BO18-BN19+1)*$B$2*$B$21),IF(BO18&gt;=BN19,$B$21*$B$2))),0)</f>
        <v>0</v>
      </c>
      <c r="BP22" s="265" t="b">
        <f>IF('Hoja De Calculo'!BQ13&gt;='Hoja De Calculo'!BP13,IF(BP18=100,($B$21*BP18*$B$2)-SUM($B$22:BO22),IF(BP18&gt;BO19,((BP18-BO19+1)*$B$2*$B$21),IF(BP18&gt;=BO19,$B$21*$B$2))),0)</f>
        <v>0</v>
      </c>
      <c r="BQ22" s="265" t="b">
        <f>IF('Hoja De Calculo'!BR13&gt;='Hoja De Calculo'!BQ13,IF(BQ18=100,($B$21*BQ18*$B$2)-SUM($B$22:BP22),IF(BQ18&gt;BP19,((BQ18-BP19+1)*$B$2*$B$21),IF(BQ18&gt;=BP19,$B$21*$B$2))),0)</f>
        <v>0</v>
      </c>
      <c r="BR22" s="265" t="b">
        <f>IF('Hoja De Calculo'!BS13&gt;='Hoja De Calculo'!BR13,IF(BR18=100,($B$21*BR18*$B$2)-SUM($B$22:BQ22),IF(BR18&gt;BQ19,((BR18-BQ19+1)*$B$2*$B$21),IF(BR18&gt;=BQ19,$B$21*$B$2))),0)</f>
        <v>0</v>
      </c>
      <c r="BS22" s="265" t="b">
        <f>IF('Hoja De Calculo'!BT13&gt;='Hoja De Calculo'!BS13,IF(BS18=100,($B$21*BS18*$B$2)-SUM($B$22:BR22),IF(BS18&gt;BR19,((BS18-BR19+1)*$B$2*$B$21),IF(BS18&gt;=BR19,$B$21*$B$2))),0)</f>
        <v>0</v>
      </c>
      <c r="BT22" s="265" t="b">
        <f>IF('Hoja De Calculo'!BU13&gt;='Hoja De Calculo'!BT13,IF(BT18=100,($B$21*BT18*$B$2)-SUM($B$22:BS22),IF(BT18&gt;BS19,((BT18-BS19+1)*$B$2*$B$21),IF(BT18&gt;=BS19,$B$21*$B$2))),0)</f>
        <v>0</v>
      </c>
      <c r="BU22" s="265" t="b">
        <f>IF('Hoja De Calculo'!BV13&gt;='Hoja De Calculo'!BU13,IF(BU18=100,($B$21*BU18*$B$2)-SUM($B$22:BT22),IF(BU18&gt;BT19,((BU18-BT19+1)*$B$2*$B$21),IF(BU18&gt;=BT19,$B$21*$B$2))),0)</f>
        <v>0</v>
      </c>
      <c r="BV22" s="265" t="b">
        <f>IF('Hoja De Calculo'!BW13&gt;='Hoja De Calculo'!BV13,IF(BV18=100,($B$21*BV18*$B$2)-SUM($B$22:BU22),IF(BV18&gt;BU19,((BV18-BU19+1)*$B$2*$B$21),IF(BV18&gt;=BU19,$B$21*$B$2))),0)</f>
        <v>0</v>
      </c>
      <c r="BW22" s="265" t="b">
        <f>IF('Hoja De Calculo'!BX13&gt;='Hoja De Calculo'!BW13,IF(BW18=100,($B$21*BW18*$B$2)-SUM($B$22:BV22),IF(BW18&gt;BV19,((BW18-BV19+1)*$B$2*$B$21),IF(BW18&gt;=BV19,$B$21*$B$2))),0)</f>
        <v>0</v>
      </c>
      <c r="BX22" s="265" t="b">
        <f>IF('Hoja De Calculo'!BY13&gt;='Hoja De Calculo'!BX13,IF(BX18=100,($B$21*BX18*$B$2)-SUM($B$22:BW22),IF(BX18&gt;BW19,((BX18-BW19+1)*$B$2*$B$21),IF(BX18&gt;=BW19,$B$21*$B$2))),0)</f>
        <v>0</v>
      </c>
      <c r="BY22" s="265" t="b">
        <f>IF('Hoja De Calculo'!BZ13&gt;='Hoja De Calculo'!BY13,IF(BY18=100,($B$21*BY18*$B$2)-SUM($B$22:BX22),IF(BY18&gt;BX19,((BY18-BX19+1)*$B$2*$B$21),IF(BY18&gt;=BX19,$B$21*$B$2))),0)</f>
        <v>0</v>
      </c>
      <c r="BZ22" s="265" t="b">
        <f>IF('Hoja De Calculo'!CA13&gt;='Hoja De Calculo'!BZ13,IF(BZ18=100,($B$21*BZ18*$B$2)-SUM($B$22:BY22),IF(BZ18&gt;BY19,((BZ18-BY19+1)*$B$2*$B$21),IF(BZ18&gt;=BY19,$B$21*$B$2))),0)</f>
        <v>0</v>
      </c>
      <c r="CA22" s="265" t="b">
        <f>IF('Hoja De Calculo'!CB13&gt;='Hoja De Calculo'!CA13,IF(CA18=100,($B$21*CA18*$B$2)-SUM($B$22:BZ22),IF(CA18&gt;BZ19,((CA18-BZ19+1)*$B$2*$B$21),IF(CA18&gt;=BZ19,$B$21*$B$2))),0)</f>
        <v>0</v>
      </c>
      <c r="CB22" s="265" t="b">
        <f>IF('Hoja De Calculo'!CC13&gt;='Hoja De Calculo'!CB13,IF(CB18=100,($B$21*CB18*$B$2)-SUM($B$22:CA22),IF(CB18&gt;CA19,((CB18-CA19+1)*$B$2*$B$21),IF(CB18&gt;=CA19,$B$21*$B$2))),0)</f>
        <v>0</v>
      </c>
      <c r="CC22" s="265" t="b">
        <f>IF('Hoja De Calculo'!CD13&gt;='Hoja De Calculo'!CC13,IF(CC18=100,($B$21*CC18*$B$2)-SUM($B$22:CB22),IF(CC18&gt;CB19,((CC18-CB19+1)*$B$2*$B$21),IF(CC18&gt;=CB19,$B$21*$B$2))),0)</f>
        <v>0</v>
      </c>
      <c r="CD22" s="265" t="b">
        <f>IF('Hoja De Calculo'!CE13&gt;='Hoja De Calculo'!CD13,IF(CD18=100,($B$21*CD18*$B$2)-SUM($B$22:CC22),IF(CD18&gt;CC19,((CD18-CC19+1)*$B$2*$B$21),IF(CD18&gt;=CC19,$B$21*$B$2))),0)</f>
        <v>0</v>
      </c>
      <c r="CE22" s="265" t="b">
        <f>IF('Hoja De Calculo'!CF13&gt;='Hoja De Calculo'!CE13,IF(CE18=100,($B$21*CE18*$B$2)-SUM($B$22:CD22),IF(CE18&gt;CD19,((CE18-CD19+1)*$B$2*$B$21),IF(CE18&gt;=CD19,$B$21*$B$2))),0)</f>
        <v>0</v>
      </c>
      <c r="CF22" s="265" t="b">
        <f>IF('Hoja De Calculo'!CG13&gt;='Hoja De Calculo'!CF13,IF(CF18=100,($B$21*CF18*$B$2)-SUM($B$22:CE22),IF(CF18&gt;CE19,((CF18-CE19+1)*$B$2*$B$21),IF(CF18&gt;=CE19,$B$21*$B$2))),0)</f>
        <v>0</v>
      </c>
      <c r="CG22" s="265" t="b">
        <f>IF('Hoja De Calculo'!CH13&gt;='Hoja De Calculo'!CG13,IF(CG18=100,($B$21*CG18*$B$2)-SUM($B$22:CF22),IF(CG18&gt;CF19,((CG18-CF19+1)*$B$2*$B$21),IF(CG18&gt;=CF19,$B$21*$B$2))),0)</f>
        <v>0</v>
      </c>
      <c r="CH22" s="265" t="b">
        <f>IF('Hoja De Calculo'!CI13&gt;='Hoja De Calculo'!CH13,IF(CH18=100,($B$21*CH18*$B$2)-SUM($B$22:CG22),IF(CH18&gt;CG19,((CH18-CG19+1)*$B$2*$B$21),IF(CH18&gt;=CG19,$B$21*$B$2))),0)</f>
        <v>0</v>
      </c>
      <c r="CI22" s="265" t="b">
        <f>IF('Hoja De Calculo'!CJ13&gt;='Hoja De Calculo'!CI13,IF(CI18=100,($B$21*CI18*$B$2)-SUM($B$22:CH22),IF(CI18&gt;CH19,((CI18-CH19+1)*$B$2*$B$21),IF(CI18&gt;=CH19,$B$21*$B$2))),0)</f>
        <v>0</v>
      </c>
      <c r="CJ22" s="265" t="b">
        <f>IF('Hoja De Calculo'!CK13&gt;='Hoja De Calculo'!CJ13,IF(CJ18=100,($B$21*CJ18*$B$2)-SUM($B$22:CI22),IF(CJ18&gt;CI19,((CJ18-CI19+1)*$B$2*$B$21),IF(CJ18&gt;=CI19,$B$21*$B$2))),0)</f>
        <v>0</v>
      </c>
      <c r="CK22" s="265" t="b">
        <f>IF('Hoja De Calculo'!CL13&gt;='Hoja De Calculo'!CK13,IF(CK18=100,($B$21*CK18*$B$2)-SUM($B$22:CJ22),IF(CK18&gt;CJ19,((CK18-CJ19+1)*$B$2*$B$21),IF(CK18&gt;=CJ19,$B$21*$B$2))),0)</f>
        <v>0</v>
      </c>
      <c r="CL22" s="265" t="b">
        <f>IF('Hoja De Calculo'!CM13&gt;='Hoja De Calculo'!CL13,IF(CL18=100,($B$21*CL18*$B$2)-SUM($B$22:CK22),IF(CL18&gt;CK19,((CL18-CK19+1)*$B$2*$B$21),IF(CL18&gt;=CK19,$B$21*$B$2))),0)</f>
        <v>0</v>
      </c>
      <c r="CM22" s="265" t="b">
        <f>IF('Hoja De Calculo'!CN13&gt;='Hoja De Calculo'!CM13,IF(CM18=100,($B$21*CM18*$B$2)-SUM($B$22:CL22),IF(CM18&gt;CL19,((CM18-CL19+1)*$B$2*$B$21),IF(CM18&gt;=CL19,$B$21*$B$2))),0)</f>
        <v>0</v>
      </c>
      <c r="CN22" s="265" t="b">
        <f>IF('Hoja De Calculo'!CO13&gt;='Hoja De Calculo'!CN13,IF(CN18=100,($B$21*CN18*$B$2)-SUM($B$22:CM22),IF(CN18&gt;CM19,((CN18-CM19+1)*$B$2*$B$21),IF(CN18&gt;=CM19,$B$21*$B$2))),0)</f>
        <v>0</v>
      </c>
      <c r="CO22" s="265" t="b">
        <f>IF('Hoja De Calculo'!CP13&gt;='Hoja De Calculo'!CO13,IF(CO18=100,($B$21*CO18*$B$2)-SUM($B$22:CN22),IF(CO18&gt;CN19,((CO18-CN19+1)*$B$2*$B$21),IF(CO18&gt;=CN19,$B$21*$B$2))),0)</f>
        <v>0</v>
      </c>
      <c r="CP22" s="265" t="b">
        <f>IF('Hoja De Calculo'!CQ13&gt;='Hoja De Calculo'!CP13,IF(CP18=100,($B$21*CP18*$B$2)-SUM($B$22:CO22),IF(CP18&gt;CO19,((CP18-CO19+1)*$B$2*$B$21),IF(CP18&gt;=CO19,$B$21*$B$2))),0)</f>
        <v>0</v>
      </c>
      <c r="CQ22" s="265" t="b">
        <f>IF('Hoja De Calculo'!CR13&gt;='Hoja De Calculo'!CQ13,IF(CQ18=100,($B$21*CQ18*$B$2)-SUM($B$22:CP22),IF(CQ18&gt;CP19,((CQ18-CP19+1)*$B$2*$B$21),IF(CQ18&gt;=CP19,$B$21*$B$2))),0)</f>
        <v>0</v>
      </c>
      <c r="CR22" s="265" t="b">
        <f>IF('Hoja De Calculo'!CS13&gt;='Hoja De Calculo'!CR13,IF(CR18=100,($B$21*CR18*$B$2)-SUM($B$22:CQ22),IF(CR18&gt;CQ19,((CR18-CQ19+1)*$B$2*$B$21),IF(CR18&gt;=CQ19,$B$21*$B$2))),0)</f>
        <v>0</v>
      </c>
      <c r="CS22" s="265" t="b">
        <f>IF('Hoja De Calculo'!CT13&gt;='Hoja De Calculo'!CS13,IF(CS18=100,($B$21*CS18*$B$2)-SUM($B$22:CR22),IF(CS18&gt;CR19,((CS18-CR19+1)*$B$2*$B$21),IF(CS18&gt;=CR19,$B$21*$B$2))),0)</f>
        <v>0</v>
      </c>
      <c r="CT22" s="265" t="b">
        <f>IF('Hoja De Calculo'!CU13&gt;='Hoja De Calculo'!CT13,IF(CT18=100,($B$21*CT18*$B$2)-SUM($B$22:CS22),IF(CT18&gt;CS19,((CT18-CS19+1)*$B$2*$B$21),IF(CT18&gt;=CS19,$B$21*$B$2))),0)</f>
        <v>0</v>
      </c>
      <c r="CU22" s="265" t="b">
        <f>IF('Hoja De Calculo'!CV13&gt;='Hoja De Calculo'!CU13,IF(CU18=100,($B$21*CU18*$B$2)-SUM($B$22:CT22),IF(CU18&gt;CT19,((CU18-CT19+1)*$B$2*$B$21),IF(CU18&gt;=CT19,$B$21*$B$2))),0)</f>
        <v>0</v>
      </c>
      <c r="CV22" s="265" t="b">
        <f>IF('Hoja De Calculo'!CW13&gt;='Hoja De Calculo'!CV13,IF(CV18=100,($B$21*CV18*$B$2)-SUM($B$22:CU22),IF(CV18&gt;CU19,((CV18-CU19+1)*$B$2*$B$21),IF(CV18&gt;=CU19,$B$21*$B$2))),0)</f>
        <v>0</v>
      </c>
      <c r="CW22" s="265" t="b">
        <f>IF('Hoja De Calculo'!CX13&gt;='Hoja De Calculo'!CW13,IF(CW18=100,($B$21*CW18*$B$2)-SUM($B$22:CV22),IF(CW18&gt;CV19,((CW18-CV19+1)*$B$2*$B$21),IF(CW18&gt;=CV19,$B$21*$B$2))),0)</f>
        <v>0</v>
      </c>
    </row>
    <row r="23" spans="1:101" x14ac:dyDescent="0.25">
      <c r="A23" t="s">
        <v>160</v>
      </c>
      <c r="B23" s="271"/>
      <c r="C23" s="272">
        <f>($C$21*$B$2*(C19+(IF(C19=100,0,1))))</f>
        <v>311813</v>
      </c>
      <c r="D23" s="272">
        <f>IF('Hoja De Calculo'!E13&gt;='Hoja De Calculo'!D13,IF(D18=100,($C$21*D18*$B$2)-SUM($C$23:C23),IF(D18&gt;C19,((D18-C19+1)*$B$2*$C$21),IF(D18&gt;=C19,$C$21*$B$2))),0)</f>
        <v>0</v>
      </c>
      <c r="E23" s="272">
        <f>IF('Hoja De Calculo'!F13&gt;='Hoja De Calculo'!E13,IF(E18=100,($C$21*E18*$B$2)-SUM($C$23:D23),IF(E18&gt;D19,((E18-D19+1)*$B$2*$C$21),IF(E18&gt;=D19,$C$21*$B$2))),0)</f>
        <v>0</v>
      </c>
      <c r="F23" s="272">
        <f>IF('Hoja De Calculo'!G13&gt;='Hoja De Calculo'!F13,IF(F18=100,($C$21*F18*$B$2)-SUM($C$23:E23),IF(F18&gt;E19,((F18-E19+1)*$B$2*$C$21),IF(F18&gt;=E19,$C$21*$B$2))),0)</f>
        <v>0</v>
      </c>
      <c r="G23" s="272" t="b">
        <f>IF('Hoja De Calculo'!H13&gt;='Hoja De Calculo'!G13,IF(G18=100,($C$21*G18*$B$2)-SUM($C$23:F23),IF(G18&gt;F19,((G18-F19+1)*$B$2*$C$21),IF(G18&gt;=F19,$C$21*$B$2))),0)</f>
        <v>0</v>
      </c>
      <c r="H23" s="272" t="b">
        <f>IF('Hoja De Calculo'!I13&gt;='Hoja De Calculo'!H13,IF(H18=100,($C$21*H18*$B$2)-SUM($C$23:G23),IF(H18&gt;G19,((H18-G19+1)*$B$2*$C$21),IF(H18&gt;=G19,$C$21*$B$2))),0)</f>
        <v>0</v>
      </c>
      <c r="I23" s="272" t="b">
        <f>IF('Hoja De Calculo'!J13&gt;='Hoja De Calculo'!I13,IF(I18=100,($C$21*I18*$B$2)-SUM($C$23:H23),IF(I18&gt;H19,((I18-H19+1)*$B$2*$C$21),IF(I18&gt;=H19,$C$21*$B$2))),0)</f>
        <v>0</v>
      </c>
      <c r="J23" s="272" t="b">
        <f>IF('Hoja De Calculo'!K13&gt;='Hoja De Calculo'!J13,IF(J18=100,($C$21*J18*$B$2)-SUM($C$23:I23),IF(J18&gt;I19,((J18-I19+1)*$B$2*$C$21),IF(J18&gt;=I19,$C$21*$B$2))),0)</f>
        <v>0</v>
      </c>
      <c r="K23" s="272" t="b">
        <f>IF('Hoja De Calculo'!L13&gt;='Hoja De Calculo'!K13,IF(K18=100,($C$21*K18*$B$2)-SUM($C$23:J23),IF(K18&gt;J19,((K18-J19+1)*$B$2*$C$21),IF(K18&gt;=J19,$C$21*$B$2))),0)</f>
        <v>0</v>
      </c>
      <c r="L23" s="272" t="b">
        <f>IF('Hoja De Calculo'!M13&gt;='Hoja De Calculo'!L13,IF(L18=100,($C$21*L18*$B$2)-SUM($C$23:K23),IF(L18&gt;K19,((L18-K19+1)*$B$2*$C$21),IF(L18&gt;=K19,$C$21*$B$2))),0)</f>
        <v>0</v>
      </c>
      <c r="M23" s="272" t="b">
        <f>IF('Hoja De Calculo'!N13&gt;='Hoja De Calculo'!M13,IF(M18=100,($C$21*M18*$B$2)-SUM($C$23:L23),IF(M18&gt;L19,((M18-L19+1)*$B$2*$C$21),IF(M18&gt;=L19,$C$21*$B$2))),0)</f>
        <v>0</v>
      </c>
      <c r="N23" s="272" t="b">
        <f>IF('Hoja De Calculo'!O13&gt;='Hoja De Calculo'!N13,IF(N18=100,($C$21*N18*$B$2)-SUM($C$23:M23),IF(N18&gt;M19,((N18-M19+1)*$B$2*$C$21),IF(N18&gt;=M19,$C$21*$B$2))),0)</f>
        <v>0</v>
      </c>
      <c r="O23" s="272" t="b">
        <f>IF('Hoja De Calculo'!P13&gt;='Hoja De Calculo'!O13,IF(O18=100,($C$21*O18*$B$2)-SUM($C$23:N23),IF(O18&gt;N19,((O18-N19+1)*$B$2*$C$21),IF(O18&gt;=N19,$C$21*$B$2))),0)</f>
        <v>0</v>
      </c>
      <c r="P23" s="272" t="b">
        <f>IF('Hoja De Calculo'!Q13&gt;='Hoja De Calculo'!P13,IF(P18=100,($C$21*P18*$B$2)-SUM($C$23:O23),IF(P18&gt;O19,((P18-O19+1)*$B$2*$C$21),IF(P18&gt;=O19,$C$21*$B$2))),0)</f>
        <v>0</v>
      </c>
      <c r="Q23" s="272" t="b">
        <f>IF('Hoja De Calculo'!R13&gt;='Hoja De Calculo'!Q13,IF(Q18=100,($C$21*Q18*$B$2)-SUM($C$23:P23),IF(Q18&gt;P19,((Q18-P19+1)*$B$2*$C$21),IF(Q18&gt;=P19,$C$21*$B$2))),0)</f>
        <v>0</v>
      </c>
      <c r="R23" s="272" t="b">
        <f>IF('Hoja De Calculo'!S13&gt;='Hoja De Calculo'!R13,IF(R18=100,($C$21*R18*$B$2)-SUM($C$23:Q23),IF(R18&gt;Q19,((R18-Q19+1)*$B$2*$C$21),IF(R18&gt;=Q19,$C$21*$B$2))),0)</f>
        <v>0</v>
      </c>
      <c r="S23" s="272" t="b">
        <f>IF('Hoja De Calculo'!T13&gt;='Hoja De Calculo'!S13,IF(S18=100,($C$21*S18*$B$2)-SUM($C$23:R23),IF(S18&gt;R19,((S18-R19+1)*$B$2*$C$21),IF(S18&gt;=R19,$C$21*$B$2))),0)</f>
        <v>0</v>
      </c>
      <c r="T23" s="272" t="b">
        <f>IF('Hoja De Calculo'!U13&gt;='Hoja De Calculo'!T13,IF(T18=100,($C$21*T18*$B$2)-SUM($C$23:S23),IF(T18&gt;S19,((T18-S19+1)*$B$2*$C$21),IF(T18&gt;=S19,$C$21*$B$2))),0)</f>
        <v>0</v>
      </c>
      <c r="U23" s="272" t="b">
        <f>IF('Hoja De Calculo'!V13&gt;='Hoja De Calculo'!U13,IF(U18=100,($C$21*U18*$B$2)-SUM($C$23:T23),IF(U18&gt;T19,((U18-T19+1)*$B$2*$C$21),IF(U18&gt;=T19,$C$21*$B$2))),0)</f>
        <v>0</v>
      </c>
      <c r="V23" s="272" t="b">
        <f>IF('Hoja De Calculo'!W13&gt;='Hoja De Calculo'!V13,IF(V18=100,($C$21*V18*$B$2)-SUM($C$23:U23),IF(V18&gt;U19,((V18-U19+1)*$B$2*$C$21),IF(V18&gt;=U19,$C$21*$B$2))),0)</f>
        <v>0</v>
      </c>
      <c r="W23" s="272" t="b">
        <f>IF('Hoja De Calculo'!X13&gt;='Hoja De Calculo'!W13,IF(W18=100,($C$21*W18*$B$2)-SUM($C$23:V23),IF(W18&gt;V19,((W18-V19+1)*$B$2*$C$21),IF(W18&gt;=V19,$C$21*$B$2))),0)</f>
        <v>0</v>
      </c>
      <c r="X23" s="272" t="b">
        <f>IF('Hoja De Calculo'!Y13&gt;='Hoja De Calculo'!X13,IF(X18=100,($C$21*X18*$B$2)-SUM($C$23:W23),IF(X18&gt;W19,((X18-W19+1)*$B$2*$C$21),IF(X18&gt;=W19,$C$21*$B$2))),0)</f>
        <v>0</v>
      </c>
      <c r="Y23" s="272" t="b">
        <f>IF('Hoja De Calculo'!Z13&gt;='Hoja De Calculo'!Y13,IF(Y18=100,($C$21*Y18*$B$2)-SUM($C$23:X23),IF(Y18&gt;X19,((Y18-X19+1)*$B$2*$C$21),IF(Y18&gt;=X19,$C$21*$B$2))),0)</f>
        <v>0</v>
      </c>
      <c r="Z23" s="272" t="b">
        <f>IF('Hoja De Calculo'!AA13&gt;='Hoja De Calculo'!Z13,IF(Z18=100,($C$21*Z18*$B$2)-SUM($C$23:Y23),IF(Z18&gt;Y19,((Z18-Y19+1)*$B$2*$C$21),IF(Z18&gt;=Y19,$C$21*$B$2))),0)</f>
        <v>0</v>
      </c>
      <c r="AA23" s="272" t="b">
        <f>IF('Hoja De Calculo'!AB13&gt;='Hoja De Calculo'!AA13,IF(AA18=100,($C$21*AA18*$B$2)-SUM($C$23:Z23),IF(AA18&gt;Z19,((AA18-Z19+1)*$B$2*$C$21),IF(AA18&gt;=Z19,$C$21*$B$2))),0)</f>
        <v>0</v>
      </c>
      <c r="AB23" s="272" t="b">
        <f>IF('Hoja De Calculo'!AC13&gt;='Hoja De Calculo'!AB13,IF(AB18=100,($C$21*AB18*$B$2)-SUM($C$23:AA23),IF(AB18&gt;AA19,((AB18-AA19+1)*$B$2*$C$21),IF(AB18&gt;=AA19,$C$21*$B$2))),0)</f>
        <v>0</v>
      </c>
      <c r="AC23" s="272" t="b">
        <f>IF('Hoja De Calculo'!AD13&gt;='Hoja De Calculo'!AC13,IF(AC18=100,($C$21*AC18*$B$2)-SUM($C$23:AB23),IF(AC18&gt;AB19,((AC18-AB19+1)*$B$2*$C$21),IF(AC18&gt;=AB19,$C$21*$B$2))),0)</f>
        <v>0</v>
      </c>
      <c r="AD23" s="272" t="b">
        <f>IF('Hoja De Calculo'!AE13&gt;='Hoja De Calculo'!AD13,IF(AD18=100,($C$21*AD18*$B$2)-SUM($C$23:AC23),IF(AD18&gt;AC19,((AD18-AC19+1)*$B$2*$C$21),IF(AD18&gt;=AC19,$C$21*$B$2))),0)</f>
        <v>0</v>
      </c>
      <c r="AE23" s="272" t="b">
        <f>IF('Hoja De Calculo'!AF13&gt;='Hoja De Calculo'!AE13,IF(AE18=100,($C$21*AE18*$B$2)-SUM($C$23:AD23),IF(AE18&gt;AD19,((AE18-AD19+1)*$B$2*$C$21),IF(AE18&gt;=AD19,$C$21*$B$2))),0)</f>
        <v>0</v>
      </c>
      <c r="AF23" s="272" t="b">
        <f>IF('Hoja De Calculo'!AG13&gt;='Hoja De Calculo'!AF13,IF(AF18=100,($C$21*AF18*$B$2)-SUM($C$23:AE23),IF(AF18&gt;AE19,((AF18-AE19+1)*$B$2*$C$21),IF(AF18&gt;=AE19,$C$21*$B$2))),0)</f>
        <v>0</v>
      </c>
      <c r="AG23" s="272" t="b">
        <f>IF('Hoja De Calculo'!AH13&gt;='Hoja De Calculo'!AG13,IF(AG18=100,($C$21*AG18*$B$2)-SUM($C$23:AF23),IF(AG18&gt;AF19,((AG18-AF19+1)*$B$2*$C$21),IF(AG18&gt;=AF19,$C$21*$B$2))),0)</f>
        <v>0</v>
      </c>
      <c r="AH23" s="272" t="b">
        <f>IF('Hoja De Calculo'!AI13&gt;='Hoja De Calculo'!AH13,IF(AH18=100,($C$21*AH18*$B$2)-SUM($C$23:AG23),IF(AH18&gt;AG19,((AH18-AG19+1)*$B$2*$C$21),IF(AH18&gt;=AG19,$C$21*$B$2))),0)</f>
        <v>0</v>
      </c>
      <c r="AI23" s="272" t="b">
        <f>IF('Hoja De Calculo'!AJ13&gt;='Hoja De Calculo'!AI13,IF(AI18=100,($C$21*AI18*$B$2)-SUM($C$23:AH23),IF(AI18&gt;AH19,((AI18-AH19+1)*$B$2*$C$21),IF(AI18&gt;=AH19,$C$21*$B$2))),0)</f>
        <v>0</v>
      </c>
      <c r="AJ23" s="272" t="b">
        <f>IF('Hoja De Calculo'!AK13&gt;='Hoja De Calculo'!AJ13,IF(AJ18=100,($C$21*AJ18*$B$2)-SUM($C$23:AI23),IF(AJ18&gt;AI19,((AJ18-AI19+1)*$B$2*$C$21),IF(AJ18&gt;=AI19,$C$21*$B$2))),0)</f>
        <v>0</v>
      </c>
      <c r="AK23" s="272" t="b">
        <f>IF('Hoja De Calculo'!AL13&gt;='Hoja De Calculo'!AK13,IF(AK18=100,($C$21*AK18*$B$2)-SUM($C$23:AJ23),IF(AK18&gt;AJ19,((AK18-AJ19+1)*$B$2*$C$21),IF(AK18&gt;=AJ19,$C$21*$B$2))),0)</f>
        <v>0</v>
      </c>
      <c r="AL23" s="272" t="b">
        <f>IF('Hoja De Calculo'!AM13&gt;='Hoja De Calculo'!AL13,IF(AL18=100,($C$21*AL18*$B$2)-SUM($C$23:AK23),IF(AL18&gt;AK19,((AL18-AK19+1)*$B$2*$C$21),IF(AL18&gt;=AK19,$C$21*$B$2))),0)</f>
        <v>0</v>
      </c>
      <c r="AM23" s="272" t="b">
        <f>IF('Hoja De Calculo'!AN13&gt;='Hoja De Calculo'!AM13,IF(AM18=100,($C$21*AM18*$B$2)-SUM($C$23:AL23),IF(AM18&gt;AL19,((AM18-AL19+1)*$B$2*$C$21),IF(AM18&gt;=AL19,$C$21*$B$2))),0)</f>
        <v>0</v>
      </c>
      <c r="AN23" s="272" t="b">
        <f>IF('Hoja De Calculo'!AO13&gt;='Hoja De Calculo'!AN13,IF(AN18=100,($C$21*AN18*$B$2)-SUM($C$23:AM23),IF(AN18&gt;AM19,((AN18-AM19+1)*$B$2*$C$21),IF(AN18&gt;=AM19,$C$21*$B$2))),0)</f>
        <v>0</v>
      </c>
      <c r="AO23" s="272" t="b">
        <f>IF('Hoja De Calculo'!AP13&gt;='Hoja De Calculo'!AO13,IF(AO18=100,($C$21*AO18*$B$2)-SUM($C$23:AN23),IF(AO18&gt;AN19,((AO18-AN19+1)*$B$2*$C$21),IF(AO18&gt;=AN19,$C$21*$B$2))),0)</f>
        <v>0</v>
      </c>
      <c r="AP23" s="272" t="b">
        <f>IF('Hoja De Calculo'!AQ13&gt;='Hoja De Calculo'!AP13,IF(AP18=100,($C$21*AP18*$B$2)-SUM($C$23:AO23),IF(AP18&gt;AO19,((AP18-AO19+1)*$B$2*$C$21),IF(AP18&gt;=AO19,$C$21*$B$2))),0)</f>
        <v>0</v>
      </c>
      <c r="AQ23" s="272" t="b">
        <f>IF('Hoja De Calculo'!AR13&gt;='Hoja De Calculo'!AQ13,IF(AQ18=100,($C$21*AQ18*$B$2)-SUM($C$23:AP23),IF(AQ18&gt;AP19,((AQ18-AP19+1)*$B$2*$C$21),IF(AQ18&gt;=AP19,$C$21*$B$2))),0)</f>
        <v>0</v>
      </c>
      <c r="AR23" s="272" t="b">
        <f>IF('Hoja De Calculo'!AS13&gt;='Hoja De Calculo'!AR13,IF(AR18=100,($C$21*AR18*$B$2)-SUM($C$23:AQ23),IF(AR18&gt;AQ19,((AR18-AQ19+1)*$B$2*$C$21),IF(AR18&gt;=AQ19,$C$21*$B$2))),0)</f>
        <v>0</v>
      </c>
      <c r="AS23" s="272" t="b">
        <f>IF('Hoja De Calculo'!AT13&gt;='Hoja De Calculo'!AS13,IF(AS18=100,($C$21*AS18*$B$2)-SUM($C$23:AR23),IF(AS18&gt;AR19,((AS18-AR19+1)*$B$2*$C$21),IF(AS18&gt;=AR19,$C$21*$B$2))),0)</f>
        <v>0</v>
      </c>
      <c r="AT23" s="272" t="b">
        <f>IF('Hoja De Calculo'!AU13&gt;='Hoja De Calculo'!AT13,IF(AT18=100,($C$21*AT18*$B$2)-SUM($C$23:AS23),IF(AT18&gt;AS19,((AT18-AS19+1)*$B$2*$C$21),IF(AT18&gt;=AS19,$C$21*$B$2))),0)</f>
        <v>0</v>
      </c>
      <c r="AU23" s="272" t="b">
        <f>IF('Hoja De Calculo'!AV13&gt;='Hoja De Calculo'!AU13,IF(AU18=100,($C$21*AU18*$B$2)-SUM($C$23:AT23),IF(AU18&gt;AT19,((AU18-AT19+1)*$B$2*$C$21),IF(AU18&gt;=AT19,$C$21*$B$2))),0)</f>
        <v>0</v>
      </c>
      <c r="AV23" s="272" t="b">
        <f>IF('Hoja De Calculo'!AW13&gt;='Hoja De Calculo'!AV13,IF(AV18=100,($C$21*AV18*$B$2)-SUM($C$23:AU23),IF(AV18&gt;AU19,((AV18-AU19+1)*$B$2*$C$21),IF(AV18&gt;=AU19,$C$21*$B$2))),0)</f>
        <v>0</v>
      </c>
      <c r="AW23" s="272" t="b">
        <f>IF('Hoja De Calculo'!AX13&gt;='Hoja De Calculo'!AW13,IF(AW18=100,($C$21*AW18*$B$2)-SUM($C$23:AV23),IF(AW18&gt;AV19,((AW18-AV19+1)*$B$2*$C$21),IF(AW18&gt;=AV19,$C$21*$B$2))),0)</f>
        <v>0</v>
      </c>
      <c r="AX23" s="272" t="b">
        <f>IF('Hoja De Calculo'!AY13&gt;='Hoja De Calculo'!AX13,IF(AX18=100,($C$21*AX18*$B$2)-SUM($C$23:AW23),IF(AX18&gt;AW19,((AX18-AW19+1)*$B$2*$C$21),IF(AX18&gt;=AW19,$C$21*$B$2))),0)</f>
        <v>0</v>
      </c>
      <c r="AY23" s="272" t="b">
        <f>IF('Hoja De Calculo'!AZ13&gt;='Hoja De Calculo'!AY13,IF(AY18=100,($C$21*AY18*$B$2)-SUM($C$23:AX23),IF(AY18&gt;AX19,((AY18-AX19+1)*$B$2*$C$21),IF(AY18&gt;=AX19,$C$21*$B$2))),0)</f>
        <v>0</v>
      </c>
      <c r="AZ23" s="272" t="b">
        <f>IF('Hoja De Calculo'!BA13&gt;='Hoja De Calculo'!AZ13,IF(AZ18=100,($C$21*AZ18*$B$2)-SUM($C$23:AY23),IF(AZ18&gt;AY19,((AZ18-AY19+1)*$B$2*$C$21),IF(AZ18&gt;=AY19,$C$21*$B$2))),0)</f>
        <v>0</v>
      </c>
      <c r="BA23" s="272" t="b">
        <f>IF('Hoja De Calculo'!BB13&gt;='Hoja De Calculo'!BA13,IF(BA18=100,($C$21*BA18*$B$2)-SUM($C$23:AZ23),IF(BA18&gt;AZ19,((BA18-AZ19+1)*$B$2*$C$21),IF(BA18&gt;=AZ19,$C$21*$B$2))),0)</f>
        <v>0</v>
      </c>
      <c r="BB23" s="272" t="b">
        <f>IF('Hoja De Calculo'!BC13&gt;='Hoja De Calculo'!BB13,IF(BB18=100,($C$21*BB18*$B$2)-SUM($C$23:BA23),IF(BB18&gt;BA19,((BB18-BA19+1)*$B$2*$C$21),IF(BB18&gt;=BA19,$C$21*$B$2))),0)</f>
        <v>0</v>
      </c>
      <c r="BC23" s="272" t="b">
        <f>IF('Hoja De Calculo'!BD13&gt;='Hoja De Calculo'!BC13,IF(BC18=100,($C$21*BC18*$B$2)-SUM($C$23:BB23),IF(BC18&gt;BB19,((BC18-BB19+1)*$B$2*$C$21),IF(BC18&gt;=BB19,$C$21*$B$2))),0)</f>
        <v>0</v>
      </c>
      <c r="BD23" s="272" t="b">
        <f>IF('Hoja De Calculo'!BE13&gt;='Hoja De Calculo'!BD13,IF(BD18=100,($C$21*BD18*$B$2)-SUM($C$23:BC23),IF(BD18&gt;BC19,((BD18-BC19+1)*$B$2*$C$21),IF(BD18&gt;=BC19,$C$21*$B$2))),0)</f>
        <v>0</v>
      </c>
      <c r="BE23" s="272" t="b">
        <f>IF('Hoja De Calculo'!BF13&gt;='Hoja De Calculo'!BE13,IF(BE18=100,($C$21*BE18*$B$2)-SUM($C$23:BD23),IF(BE18&gt;BD19,((BE18-BD19+1)*$B$2*$C$21),IF(BE18&gt;=BD19,$C$21*$B$2))),0)</f>
        <v>0</v>
      </c>
      <c r="BF23" s="272" t="b">
        <f>IF('Hoja De Calculo'!BG13&gt;='Hoja De Calculo'!BF13,IF(BF18=100,($C$21*BF18*$B$2)-SUM($C$23:BE23),IF(BF18&gt;BE19,((BF18-BE19+1)*$B$2*$C$21),IF(BF18&gt;=BE19,$C$21*$B$2))),0)</f>
        <v>0</v>
      </c>
      <c r="BG23" s="272" t="b">
        <f>IF('Hoja De Calculo'!BH13&gt;='Hoja De Calculo'!BG13,IF(BG18=100,($C$21*BG18*$B$2)-SUM($C$23:BF23),IF(BG18&gt;BF19,((BG18-BF19+1)*$B$2*$C$21),IF(BG18&gt;=BF19,$C$21*$B$2))),0)</f>
        <v>0</v>
      </c>
      <c r="BH23" s="272" t="b">
        <f>IF('Hoja De Calculo'!BI13&gt;='Hoja De Calculo'!BH13,IF(BH18=100,($C$21*BH18*$B$2)-SUM($C$23:BG23),IF(BH18&gt;BG19,((BH18-BG19+1)*$B$2*$C$21),IF(BH18&gt;=BG19,$C$21*$B$2))),0)</f>
        <v>0</v>
      </c>
      <c r="BI23" s="272" t="b">
        <f>IF('Hoja De Calculo'!BJ13&gt;='Hoja De Calculo'!BI13,IF(BI18=100,($C$21*BI18*$B$2)-SUM($C$23:BH23),IF(BI18&gt;BH19,((BI18-BH19+1)*$B$2*$C$21),IF(BI18&gt;=BH19,$C$21*$B$2))),0)</f>
        <v>0</v>
      </c>
      <c r="BJ23" s="272" t="b">
        <f>IF('Hoja De Calculo'!BK13&gt;='Hoja De Calculo'!BJ13,IF(BJ18=100,($C$21*BJ18*$B$2)-SUM($C$23:BI23),IF(BJ18&gt;BI19,((BJ18-BI19+1)*$B$2*$C$21),IF(BJ18&gt;=BI19,$C$21*$B$2))),0)</f>
        <v>0</v>
      </c>
      <c r="BK23" s="272" t="b">
        <f>IF('Hoja De Calculo'!BL13&gt;='Hoja De Calculo'!BK13,IF(BK18=100,($C$21*BK18*$B$2)-SUM($C$23:BJ23),IF(BK18&gt;BJ19,((BK18-BJ19+1)*$B$2*$C$21),IF(BK18&gt;=BJ19,$C$21*$B$2))),0)</f>
        <v>0</v>
      </c>
      <c r="BL23" s="272" t="b">
        <f>IF('Hoja De Calculo'!BM13&gt;='Hoja De Calculo'!BL13,IF(BL18=100,($C$21*BL18*$B$2)-SUM($C$23:BK23),IF(BL18&gt;BK19,((BL18-BK19+1)*$B$2*$C$21),IF(BL18&gt;=BK19,$C$21*$B$2))),0)</f>
        <v>0</v>
      </c>
      <c r="BM23" s="272" t="b">
        <f>IF('Hoja De Calculo'!BN13&gt;='Hoja De Calculo'!BM13,IF(BM18=100,($C$21*BM18*$B$2)-SUM($C$23:BL23),IF(BM18&gt;BL19,((BM18-BL19+1)*$B$2*$C$21),IF(BM18&gt;=BL19,$C$21*$B$2))),0)</f>
        <v>0</v>
      </c>
      <c r="BN23" s="272" t="b">
        <f>IF('Hoja De Calculo'!BO13&gt;='Hoja De Calculo'!BN13,IF(BN18=100,($C$21*BN18*$B$2)-SUM($C$23:BM23),IF(BN18&gt;BM19,((BN18-BM19+1)*$B$2*$C$21),IF(BN18&gt;=BM19,$C$21*$B$2))),0)</f>
        <v>0</v>
      </c>
      <c r="BO23" s="272" t="b">
        <f>IF('Hoja De Calculo'!BP13&gt;='Hoja De Calculo'!BO13,IF(BO18=100,($C$21*BO18*$B$2)-SUM($C$23:BN23),IF(BO18&gt;BN19,((BO18-BN19+1)*$B$2*$C$21),IF(BO18&gt;=BN19,$C$21*$B$2))),0)</f>
        <v>0</v>
      </c>
      <c r="BP23" s="272" t="b">
        <f>IF('Hoja De Calculo'!BQ13&gt;='Hoja De Calculo'!BP13,IF(BP18=100,($C$21*BP18*$B$2)-SUM($C$23:BO23),IF(BP18&gt;BO19,((BP18-BO19+1)*$B$2*$C$21),IF(BP18&gt;=BO19,$C$21*$B$2))),0)</f>
        <v>0</v>
      </c>
      <c r="BQ23" s="272" t="b">
        <f>IF('Hoja De Calculo'!BR13&gt;='Hoja De Calculo'!BQ13,IF(BQ18=100,($C$21*BQ18*$B$2)-SUM($C$23:BP23),IF(BQ18&gt;BP19,((BQ18-BP19+1)*$B$2*$C$21),IF(BQ18&gt;=BP19,$C$21*$B$2))),0)</f>
        <v>0</v>
      </c>
      <c r="BR23" s="272" t="b">
        <f>IF('Hoja De Calculo'!BS13&gt;='Hoja De Calculo'!BR13,IF(BR18=100,($C$21*BR18*$B$2)-SUM($C$23:BQ23),IF(BR18&gt;BQ19,((BR18-BQ19+1)*$B$2*$C$21),IF(BR18&gt;=BQ19,$C$21*$B$2))),0)</f>
        <v>0</v>
      </c>
      <c r="BS23" s="272" t="b">
        <f>IF('Hoja De Calculo'!BT13&gt;='Hoja De Calculo'!BS13,IF(BS18=100,($C$21*BS18*$B$2)-SUM($C$23:BR23),IF(BS18&gt;BR19,((BS18-BR19+1)*$B$2*$C$21),IF(BS18&gt;=BR19,$C$21*$B$2))),0)</f>
        <v>0</v>
      </c>
      <c r="BT23" s="272" t="b">
        <f>IF('Hoja De Calculo'!BU13&gt;='Hoja De Calculo'!BT13,IF(BT18=100,($C$21*BT18*$B$2)-SUM($C$23:BS23),IF(BT18&gt;BS19,((BT18-BS19+1)*$B$2*$C$21),IF(BT18&gt;=BS19,$C$21*$B$2))),0)</f>
        <v>0</v>
      </c>
      <c r="BU23" s="272" t="b">
        <f>IF('Hoja De Calculo'!BV13&gt;='Hoja De Calculo'!BU13,IF(BU18=100,($C$21*BU18*$B$2)-SUM($C$23:BT23),IF(BU18&gt;BT19,((BU18-BT19+1)*$B$2*$C$21),IF(BU18&gt;=BT19,$C$21*$B$2))),0)</f>
        <v>0</v>
      </c>
      <c r="BV23" s="272" t="b">
        <f>IF('Hoja De Calculo'!BW13&gt;='Hoja De Calculo'!BV13,IF(BV18=100,($C$21*BV18*$B$2)-SUM($C$23:BU23),IF(BV18&gt;BU19,((BV18-BU19+1)*$B$2*$C$21),IF(BV18&gt;=BU19,$C$21*$B$2))),0)</f>
        <v>0</v>
      </c>
      <c r="BW23" s="272" t="b">
        <f>IF('Hoja De Calculo'!BX13&gt;='Hoja De Calculo'!BW13,IF(BW18=100,($C$21*BW18*$B$2)-SUM($C$23:BV23),IF(BW18&gt;BV19,((BW18-BV19+1)*$B$2*$C$21),IF(BW18&gt;=BV19,$C$21*$B$2))),0)</f>
        <v>0</v>
      </c>
      <c r="BX23" s="272" t="b">
        <f>IF('Hoja De Calculo'!BY13&gt;='Hoja De Calculo'!BX13,IF(BX18=100,($C$21*BX18*$B$2)-SUM($C$23:BW23),IF(BX18&gt;BW19,((BX18-BW19+1)*$B$2*$C$21),IF(BX18&gt;=BW19,$C$21*$B$2))),0)</f>
        <v>0</v>
      </c>
      <c r="BY23" s="272" t="b">
        <f>IF('Hoja De Calculo'!BZ13&gt;='Hoja De Calculo'!BY13,IF(BY18=100,($C$21*BY18*$B$2)-SUM($C$23:BX23),IF(BY18&gt;BX19,((BY18-BX19+1)*$B$2*$C$21),IF(BY18&gt;=BX19,$C$21*$B$2))),0)</f>
        <v>0</v>
      </c>
      <c r="BZ23" s="272" t="b">
        <f>IF('Hoja De Calculo'!CA13&gt;='Hoja De Calculo'!BZ13,IF(BZ18=100,($C$21*BZ18*$B$2)-SUM($C$23:BY23),IF(BZ18&gt;BY19,((BZ18-BY19+1)*$B$2*$C$21),IF(BZ18&gt;=BY19,$C$21*$B$2))),0)</f>
        <v>0</v>
      </c>
      <c r="CA23" s="272" t="b">
        <f>IF('Hoja De Calculo'!CB13&gt;='Hoja De Calculo'!CA13,IF(CA18=100,($C$21*CA18*$B$2)-SUM($C$23:BZ23),IF(CA18&gt;BZ19,((CA18-BZ19+1)*$B$2*$C$21),IF(CA18&gt;=BZ19,$C$21*$B$2))),0)</f>
        <v>0</v>
      </c>
      <c r="CB23" s="272" t="b">
        <f>IF('Hoja De Calculo'!CC13&gt;='Hoja De Calculo'!CB13,IF(CB18=100,($C$21*CB18*$B$2)-SUM($C$23:CA23),IF(CB18&gt;CA19,((CB18-CA19+1)*$B$2*$C$21),IF(CB18&gt;=CA19,$C$21*$B$2))),0)</f>
        <v>0</v>
      </c>
      <c r="CC23" s="272" t="b">
        <f>IF('Hoja De Calculo'!CD13&gt;='Hoja De Calculo'!CC13,IF(CC18=100,($C$21*CC18*$B$2)-SUM($C$23:CB23),IF(CC18&gt;CB19,((CC18-CB19+1)*$B$2*$C$21),IF(CC18&gt;=CB19,$C$21*$B$2))),0)</f>
        <v>0</v>
      </c>
      <c r="CD23" s="272" t="b">
        <f>IF('Hoja De Calculo'!CE13&gt;='Hoja De Calculo'!CD13,IF(CD18=100,($C$21*CD18*$B$2)-SUM($C$23:CC23),IF(CD18&gt;CC19,((CD18-CC19+1)*$B$2*$C$21),IF(CD18&gt;=CC19,$C$21*$B$2))),0)</f>
        <v>0</v>
      </c>
      <c r="CE23" s="272" t="b">
        <f>IF('Hoja De Calculo'!CF13&gt;='Hoja De Calculo'!CE13,IF(CE18=100,($C$21*CE18*$B$2)-SUM($C$23:CD23),IF(CE18&gt;CD19,((CE18-CD19+1)*$B$2*$C$21),IF(CE18&gt;=CD19,$C$21*$B$2))),0)</f>
        <v>0</v>
      </c>
      <c r="CF23" s="272" t="b">
        <f>IF('Hoja De Calculo'!CG13&gt;='Hoja De Calculo'!CF13,IF(CF18=100,($C$21*CF18*$B$2)-SUM($C$23:CE23),IF(CF18&gt;CE19,((CF18-CE19+1)*$B$2*$C$21),IF(CF18&gt;=CE19,$C$21*$B$2))),0)</f>
        <v>0</v>
      </c>
      <c r="CG23" s="272" t="b">
        <f>IF('Hoja De Calculo'!CH13&gt;='Hoja De Calculo'!CG13,IF(CG18=100,($C$21*CG18*$B$2)-SUM($C$23:CF23),IF(CG18&gt;CF19,((CG18-CF19+1)*$B$2*$C$21),IF(CG18&gt;=CF19,$C$21*$B$2))),0)</f>
        <v>0</v>
      </c>
      <c r="CH23" s="272" t="b">
        <f>IF('Hoja De Calculo'!CI13&gt;='Hoja De Calculo'!CH13,IF(CH18=100,($C$21*CH18*$B$2)-SUM($C$23:CG23),IF(CH18&gt;CG19,((CH18-CG19+1)*$B$2*$C$21),IF(CH18&gt;=CG19,$C$21*$B$2))),0)</f>
        <v>0</v>
      </c>
      <c r="CI23" s="272" t="b">
        <f>IF('Hoja De Calculo'!CJ13&gt;='Hoja De Calculo'!CI13,IF(CI18=100,($C$21*CI18*$B$2)-SUM($C$23:CH23),IF(CI18&gt;CH19,((CI18-CH19+1)*$B$2*$C$21),IF(CI18&gt;=CH19,$C$21*$B$2))),0)</f>
        <v>0</v>
      </c>
      <c r="CJ23" s="272" t="b">
        <f>IF('Hoja De Calculo'!CK13&gt;='Hoja De Calculo'!CJ13,IF(CJ18=100,($C$21*CJ18*$B$2)-SUM($C$23:CI23),IF(CJ18&gt;CI19,((CJ18-CI19+1)*$B$2*$C$21),IF(CJ18&gt;=CI19,$C$21*$B$2))),0)</f>
        <v>0</v>
      </c>
      <c r="CK23" s="272" t="b">
        <f>IF('Hoja De Calculo'!CL13&gt;='Hoja De Calculo'!CK13,IF(CK18=100,($C$21*CK18*$B$2)-SUM($C$23:CJ23),IF(CK18&gt;CJ19,((CK18-CJ19+1)*$B$2*$C$21),IF(CK18&gt;=CJ19,$C$21*$B$2))),0)</f>
        <v>0</v>
      </c>
      <c r="CL23" s="272" t="b">
        <f>IF('Hoja De Calculo'!CM13&gt;='Hoja De Calculo'!CL13,IF(CL18=100,($C$21*CL18*$B$2)-SUM($C$23:CK23),IF(CL18&gt;CK19,((CL18-CK19+1)*$B$2*$C$21),IF(CL18&gt;=CK19,$C$21*$B$2))),0)</f>
        <v>0</v>
      </c>
      <c r="CM23" s="272" t="b">
        <f>IF('Hoja De Calculo'!CN13&gt;='Hoja De Calculo'!CM13,IF(CM18=100,($C$21*CM18*$B$2)-SUM($C$23:CL23),IF(CM18&gt;CL19,((CM18-CL19+1)*$B$2*$C$21),IF(CM18&gt;=CL19,$C$21*$B$2))),0)</f>
        <v>0</v>
      </c>
      <c r="CN23" s="272" t="b">
        <f>IF('Hoja De Calculo'!CO13&gt;='Hoja De Calculo'!CN13,IF(CN18=100,($C$21*CN18*$B$2)-SUM($C$23:CM23),IF(CN18&gt;CM19,((CN18-CM19+1)*$B$2*$C$21),IF(CN18&gt;=CM19,$C$21*$B$2))),0)</f>
        <v>0</v>
      </c>
      <c r="CO23" s="272" t="b">
        <f>IF('Hoja De Calculo'!CP13&gt;='Hoja De Calculo'!CO13,IF(CO18=100,($C$21*CO18*$B$2)-SUM($C$23:CN23),IF(CO18&gt;CN19,((CO18-CN19+1)*$B$2*$C$21),IF(CO18&gt;=CN19,$C$21*$B$2))),0)</f>
        <v>0</v>
      </c>
      <c r="CP23" s="272" t="b">
        <f>IF('Hoja De Calculo'!CQ13&gt;='Hoja De Calculo'!CP13,IF(CP18=100,($C$21*CP18*$B$2)-SUM($C$23:CO23),IF(CP18&gt;CO19,((CP18-CO19+1)*$B$2*$C$21),IF(CP18&gt;=CO19,$C$21*$B$2))),0)</f>
        <v>0</v>
      </c>
      <c r="CQ23" s="272" t="b">
        <f>IF('Hoja De Calculo'!CR13&gt;='Hoja De Calculo'!CQ13,IF(CQ18=100,($C$21*CQ18*$B$2)-SUM($C$23:CP23),IF(CQ18&gt;CP19,((CQ18-CP19+1)*$B$2*$C$21),IF(CQ18&gt;=CP19,$C$21*$B$2))),0)</f>
        <v>0</v>
      </c>
      <c r="CR23" s="272" t="b">
        <f>IF('Hoja De Calculo'!CS13&gt;='Hoja De Calculo'!CR13,IF(CR18=100,($C$21*CR18*$B$2)-SUM($C$23:CQ23),IF(CR18&gt;CQ19,((CR18-CQ19+1)*$B$2*$C$21),IF(CR18&gt;=CQ19,$C$21*$B$2))),0)</f>
        <v>0</v>
      </c>
      <c r="CS23" s="272" t="b">
        <f>IF('Hoja De Calculo'!CT13&gt;='Hoja De Calculo'!CS13,IF(CS18=100,($C$21*CS18*$B$2)-SUM($C$23:CR23),IF(CS18&gt;CR19,((CS18-CR19+1)*$B$2*$C$21),IF(CS18&gt;=CR19,$C$21*$B$2))),0)</f>
        <v>0</v>
      </c>
      <c r="CT23" s="272" t="b">
        <f>IF('Hoja De Calculo'!CU13&gt;='Hoja De Calculo'!CT13,IF(CT18=100,($C$21*CT18*$B$2)-SUM($C$23:CS23),IF(CT18&gt;CS19,((CT18-CS19+1)*$B$2*$C$21),IF(CT18&gt;=CS19,$C$21*$B$2))),0)</f>
        <v>0</v>
      </c>
      <c r="CU23" s="272" t="b">
        <f>IF('Hoja De Calculo'!CV13&gt;='Hoja De Calculo'!CU13,IF(CU18=100,($C$21*CU18*$B$2)-SUM($C$23:CT23),IF(CU18&gt;CT19,((CU18-CT19+1)*$B$2*$C$21),IF(CU18&gt;=CT19,$C$21*$B$2))),0)</f>
        <v>0</v>
      </c>
      <c r="CV23" s="272" t="b">
        <f>IF('Hoja De Calculo'!CW13&gt;='Hoja De Calculo'!CV13,IF(CV18=100,($C$21*CV18*$B$2)-SUM($C$23:CU23),IF(CV18&gt;CU19,((CV18-CU19+1)*$B$2*$C$21),IF(CV18&gt;=CU19,$C$21*$B$2))),0)</f>
        <v>0</v>
      </c>
      <c r="CW23" s="272" t="b">
        <f>IF('Hoja De Calculo'!CX13&gt;='Hoja De Calculo'!CW13,IF(CW18=100,($C$21*CW18*$B$2)-SUM($C$23:CV23),IF(CW18&gt;CV19,((CW18-CV19+1)*$B$2*$C$21),IF(CW18&gt;=CV19,$C$21*$B$2))),0)</f>
        <v>0</v>
      </c>
    </row>
    <row r="24" spans="1:101" x14ac:dyDescent="0.25">
      <c r="A24" t="s">
        <v>161</v>
      </c>
      <c r="B24" s="271"/>
      <c r="C24" s="278"/>
      <c r="D24" s="279">
        <f>($D$21*$B$2*(D19+(IF(D19=100,0,1))))</f>
        <v>224405.51186867751</v>
      </c>
      <c r="E24" s="279">
        <f>IF('Hoja De Calculo'!F13&gt;='Hoja De Calculo'!E13,IF(E18=100,($D$21*E18*$B$2)-SUM($D$24:D24),IF(E18&gt;D19,((E18-D19+1)*$B$2*$D$21),IF(E18&gt;=D19,$D$21*$B$2))),0)</f>
        <v>0</v>
      </c>
      <c r="F24" s="279">
        <f>IF('Hoja De Calculo'!G13&gt;='Hoja De Calculo'!F13,IF(F18=100,($D$21*F18*$B$2)-SUM($D$24:E24),IF(F18&gt;E19,((F18-E19+1)*$B$2*$D$21),IF(F18&gt;=E19,$D$21*$B$2))),0)</f>
        <v>0</v>
      </c>
      <c r="G24" s="279" t="b">
        <f>IF('Hoja De Calculo'!H13&gt;='Hoja De Calculo'!G13,IF(G18=100,($D$21*G18*$B$2)-SUM($D$24:F24),IF(G18&gt;F19,((G18-F19+1)*$B$2*$D$21),IF(G18&gt;=F19,$D$21*$B$2))),0)</f>
        <v>0</v>
      </c>
      <c r="H24" s="279" t="b">
        <f>IF('Hoja De Calculo'!I13&gt;='Hoja De Calculo'!H13,IF(H18=100,($D$21*H18*$B$2)-SUM($D$24:G24),IF(H18&gt;G19,((H18-G19+1)*$B$2*$D$21),IF(H18&gt;=G19,$D$21*$B$2))),0)</f>
        <v>0</v>
      </c>
      <c r="I24" s="279" t="b">
        <f>IF('Hoja De Calculo'!J13&gt;='Hoja De Calculo'!I13,IF(I18=100,($D$21*I18*$B$2)-SUM($D$24:H24),IF(I18&gt;H19,((I18-H19+1)*$B$2*$D$21),IF(I18&gt;=H19,$D$21*$B$2))),0)</f>
        <v>0</v>
      </c>
      <c r="J24" s="279" t="b">
        <f>IF('Hoja De Calculo'!K13&gt;='Hoja De Calculo'!J13,IF(J18=100,($D$21*J18*$B$2)-SUM($D$24:I24),IF(J18&gt;I19,((J18-I19+1)*$B$2*$D$21),IF(J18&gt;=I19,$D$21*$B$2))),0)</f>
        <v>0</v>
      </c>
      <c r="K24" s="279" t="b">
        <f>IF('Hoja De Calculo'!L13&gt;='Hoja De Calculo'!K13,IF(K18=100,($D$21*K18*$B$2)-SUM($D$24:J24),IF(K18&gt;J19,((K18-J19+1)*$B$2*$D$21),IF(K18&gt;=J19,$D$21*$B$2))),0)</f>
        <v>0</v>
      </c>
      <c r="L24" s="279" t="b">
        <f>IF('Hoja De Calculo'!M13&gt;='Hoja De Calculo'!L13,IF(L18=100,($D$21*L18*$B$2)-SUM($D$24:K24),IF(L18&gt;K19,((L18-K19+1)*$B$2*$D$21),IF(L18&gt;=K19,$D$21*$B$2))),0)</f>
        <v>0</v>
      </c>
      <c r="M24" s="279" t="b">
        <f>IF('Hoja De Calculo'!N13&gt;='Hoja De Calculo'!M13,IF(M18=100,($D$21*M18*$B$2)-SUM($D$24:L24),IF(M18&gt;L19,((M18-L19+1)*$B$2*$D$21),IF(M18&gt;=L19,$D$21*$B$2))),0)</f>
        <v>0</v>
      </c>
      <c r="N24" s="279" t="b">
        <f>IF('Hoja De Calculo'!O13&gt;='Hoja De Calculo'!N13,IF(N18=100,($D$21*N18*$B$2)-SUM($D$24:M24),IF(N18&gt;M19,((N18-M19+1)*$B$2*$D$21),IF(N18&gt;=M19,$D$21*$B$2))),0)</f>
        <v>0</v>
      </c>
      <c r="O24" s="279" t="b">
        <f>IF('Hoja De Calculo'!P13&gt;='Hoja De Calculo'!O13,IF(O18=100,($D$21*O18*$B$2)-SUM($D$24:N24),IF(O18&gt;N19,((O18-N19+1)*$B$2*$D$21),IF(O18&gt;=N19,$D$21*$B$2))),0)</f>
        <v>0</v>
      </c>
      <c r="P24" s="279" t="b">
        <f>IF('Hoja De Calculo'!Q13&gt;='Hoja De Calculo'!P13,IF(P18=100,($D$21*P18*$B$2)-SUM($D$24:O24),IF(P18&gt;O19,((P18-O19+1)*$B$2*$D$21),IF(P18&gt;=O19,$D$21*$B$2))),0)</f>
        <v>0</v>
      </c>
      <c r="Q24" s="279" t="b">
        <f>IF('Hoja De Calculo'!R13&gt;='Hoja De Calculo'!Q13,IF(Q18=100,($D$21*Q18*$B$2)-SUM($D$24:P24),IF(Q18&gt;P19,((Q18-P19+1)*$B$2*$D$21),IF(Q18&gt;=P19,$D$21*$B$2))),0)</f>
        <v>0</v>
      </c>
      <c r="R24" s="279" t="b">
        <f>IF('Hoja De Calculo'!S13&gt;='Hoja De Calculo'!R13,IF(R18=100,($D$21*R18*$B$2)-SUM($D$24:Q24),IF(R18&gt;Q19,((R18-Q19+1)*$B$2*$D$21),IF(R18&gt;=Q19,$D$21*$B$2))),0)</f>
        <v>0</v>
      </c>
      <c r="S24" s="279" t="b">
        <f>IF('Hoja De Calculo'!T13&gt;='Hoja De Calculo'!S13,IF(S18=100,($D$21*S18*$B$2)-SUM($D$24:R24),IF(S18&gt;R19,((S18-R19+1)*$B$2*$D$21),IF(S18&gt;=R19,$D$21*$B$2))),0)</f>
        <v>0</v>
      </c>
      <c r="T24" s="279" t="b">
        <f>IF('Hoja De Calculo'!U13&gt;='Hoja De Calculo'!T13,IF(T18=100,($D$21*T18*$B$2)-SUM($D$24:S24),IF(T18&gt;S19,((T18-S19+1)*$B$2*$D$21),IF(T18&gt;=S19,$D$21*$B$2))),0)</f>
        <v>0</v>
      </c>
      <c r="U24" s="279" t="b">
        <f>IF('Hoja De Calculo'!V13&gt;='Hoja De Calculo'!U13,IF(U18=100,($D$21*U18*$B$2)-SUM($D$24:T24),IF(U18&gt;T19,((U18-T19+1)*$B$2*$D$21),IF(U18&gt;=T19,$D$21*$B$2))),0)</f>
        <v>0</v>
      </c>
      <c r="V24" s="279" t="b">
        <f>IF('Hoja De Calculo'!W13&gt;='Hoja De Calculo'!V13,IF(V18=100,($D$21*V18*$B$2)-SUM($D$24:U24),IF(V18&gt;U19,((V18-U19+1)*$B$2*$D$21),IF(V18&gt;=U19,$D$21*$B$2))),0)</f>
        <v>0</v>
      </c>
      <c r="W24" s="279" t="b">
        <f>IF('Hoja De Calculo'!X13&gt;='Hoja De Calculo'!W13,IF(W18=100,($D$21*W18*$B$2)-SUM($D$24:V24),IF(W18&gt;V19,((W18-V19+1)*$B$2*$D$21),IF(W18&gt;=V19,$D$21*$B$2))),0)</f>
        <v>0</v>
      </c>
      <c r="X24" s="279" t="b">
        <f>IF('Hoja De Calculo'!Y13&gt;='Hoja De Calculo'!X13,IF(X18=100,($D$21*X18*$B$2)-SUM($D$24:W24),IF(X18&gt;W19,((X18-W19+1)*$B$2*$D$21),IF(X18&gt;=W19,$D$21*$B$2))),0)</f>
        <v>0</v>
      </c>
      <c r="Y24" s="279" t="b">
        <f>IF('Hoja De Calculo'!Z13&gt;='Hoja De Calculo'!Y13,IF(Y18=100,($D$21*Y18*$B$2)-SUM($D$24:X24),IF(Y18&gt;X19,((Y18-X19+1)*$B$2*$D$21),IF(Y18&gt;=X19,$D$21*$B$2))),0)</f>
        <v>0</v>
      </c>
      <c r="Z24" s="279" t="b">
        <f>IF('Hoja De Calculo'!AA13&gt;='Hoja De Calculo'!Z13,IF(Z18=100,($D$21*Z18*$B$2)-SUM($D$24:Y24),IF(Z18&gt;Y19,((Z18-Y19+1)*$B$2*$D$21),IF(Z18&gt;=Y19,$D$21*$B$2))),0)</f>
        <v>0</v>
      </c>
      <c r="AA24" s="279" t="b">
        <f>IF('Hoja De Calculo'!AB13&gt;='Hoja De Calculo'!AA13,IF(AA18=100,($D$21*AA18*$B$2)-SUM($D$24:Z24),IF(AA18&gt;Z19,((AA18-Z19+1)*$B$2*$D$21),IF(AA18&gt;=Z19,$D$21*$B$2))),0)</f>
        <v>0</v>
      </c>
      <c r="AB24" s="279" t="b">
        <f>IF('Hoja De Calculo'!AC13&gt;='Hoja De Calculo'!AB13,IF(AB18=100,($D$21*AB18*$B$2)-SUM($D$24:AA24),IF(AB18&gt;AA19,((AB18-AA19+1)*$B$2*$D$21),IF(AB18&gt;=AA19,$D$21*$B$2))),0)</f>
        <v>0</v>
      </c>
      <c r="AC24" s="279" t="b">
        <f>IF('Hoja De Calculo'!AD13&gt;='Hoja De Calculo'!AC13,IF(AC18=100,($D$21*AC18*$B$2)-SUM($D$24:AB24),IF(AC18&gt;AB19,((AC18-AB19+1)*$B$2*$D$21),IF(AC18&gt;=AB19,$D$21*$B$2))),0)</f>
        <v>0</v>
      </c>
      <c r="AD24" s="279" t="b">
        <f>IF('Hoja De Calculo'!AE13&gt;='Hoja De Calculo'!AD13,IF(AD18=100,($D$21*AD18*$B$2)-SUM($D$24:AC24),IF(AD18&gt;AC19,((AD18-AC19+1)*$B$2*$D$21),IF(AD18&gt;=AC19,$D$21*$B$2))),0)</f>
        <v>0</v>
      </c>
      <c r="AE24" s="279" t="b">
        <f>IF('Hoja De Calculo'!AF13&gt;='Hoja De Calculo'!AE13,IF(AE18=100,($D$21*AE18*$B$2)-SUM($D$24:AD24),IF(AE18&gt;AD19,((AE18-AD19+1)*$B$2*$D$21),IF(AE18&gt;=AD19,$D$21*$B$2))),0)</f>
        <v>0</v>
      </c>
      <c r="AF24" s="279" t="b">
        <f>IF('Hoja De Calculo'!AG13&gt;='Hoja De Calculo'!AF13,IF(AF18=100,($D$21*AF18*$B$2)-SUM($D$24:AE24),IF(AF18&gt;AE19,((AF18-AE19+1)*$B$2*$D$21),IF(AF18&gt;=AE19,$D$21*$B$2))),0)</f>
        <v>0</v>
      </c>
      <c r="AG24" s="279" t="b">
        <f>IF('Hoja De Calculo'!AH13&gt;='Hoja De Calculo'!AG13,IF(AG18=100,($D$21*AG18*$B$2)-SUM($D$24:AF24),IF(AG18&gt;AF19,((AG18-AF19+1)*$B$2*$D$21),IF(AG18&gt;=AF19,$D$21*$B$2))),0)</f>
        <v>0</v>
      </c>
      <c r="AH24" s="279" t="b">
        <f>IF('Hoja De Calculo'!AI13&gt;='Hoja De Calculo'!AH13,IF(AH18=100,($D$21*AH18*$B$2)-SUM($D$24:AG24),IF(AH18&gt;AG19,((AH18-AG19+1)*$B$2*$D$21),IF(AH18&gt;=AG19,$D$21*$B$2))),0)</f>
        <v>0</v>
      </c>
      <c r="AI24" s="279" t="b">
        <f>IF('Hoja De Calculo'!AJ13&gt;='Hoja De Calculo'!AI13,IF(AI18=100,($D$21*AI18*$B$2)-SUM($D$24:AH24),IF(AI18&gt;AH19,((AI18-AH19+1)*$B$2*$D$21),IF(AI18&gt;=AH19,$D$21*$B$2))),0)</f>
        <v>0</v>
      </c>
      <c r="AJ24" s="279" t="b">
        <f>IF('Hoja De Calculo'!AK13&gt;='Hoja De Calculo'!AJ13,IF(AJ18=100,($D$21*AJ18*$B$2)-SUM($D$24:AI24),IF(AJ18&gt;AI19,((AJ18-AI19+1)*$B$2*$D$21),IF(AJ18&gt;=AI19,$D$21*$B$2))),0)</f>
        <v>0</v>
      </c>
      <c r="AK24" s="279" t="b">
        <f>IF('Hoja De Calculo'!AL13&gt;='Hoja De Calculo'!AK13,IF(AK18=100,($D$21*AK18*$B$2)-SUM($D$24:AJ24),IF(AK18&gt;AJ19,((AK18-AJ19+1)*$B$2*$D$21),IF(AK18&gt;=AJ19,$D$21*$B$2))),0)</f>
        <v>0</v>
      </c>
      <c r="AL24" s="279" t="b">
        <f>IF('Hoja De Calculo'!AM13&gt;='Hoja De Calculo'!AL13,IF(AL18=100,($D$21*AL18*$B$2)-SUM($D$24:AK24),IF(AL18&gt;AK19,((AL18-AK19+1)*$B$2*$D$21),IF(AL18&gt;=AK19,$D$21*$B$2))),0)</f>
        <v>0</v>
      </c>
      <c r="AM24" s="279" t="b">
        <f>IF('Hoja De Calculo'!AN13&gt;='Hoja De Calculo'!AM13,IF(AM18=100,($D$21*AM18*$B$2)-SUM($D$24:AL24),IF(AM18&gt;AL19,((AM18-AL19+1)*$B$2*$D$21),IF(AM18&gt;=AL19,$D$21*$B$2))),0)</f>
        <v>0</v>
      </c>
      <c r="AN24" s="279" t="b">
        <f>IF('Hoja De Calculo'!AO13&gt;='Hoja De Calculo'!AN13,IF(AN18=100,($D$21*AN18*$B$2)-SUM($D$24:AM24),IF(AN18&gt;AM19,((AN18-AM19+1)*$B$2*$D$21),IF(AN18&gt;=AM19,$D$21*$B$2))),0)</f>
        <v>0</v>
      </c>
      <c r="AO24" s="279" t="b">
        <f>IF('Hoja De Calculo'!AP13&gt;='Hoja De Calculo'!AO13,IF(AO18=100,($D$21*AO18*$B$2)-SUM($D$24:AN24),IF(AO18&gt;AN19,((AO18-AN19+1)*$B$2*$D$21),IF(AO18&gt;=AN19,$D$21*$B$2))),0)</f>
        <v>0</v>
      </c>
      <c r="AP24" s="279" t="b">
        <f>IF('Hoja De Calculo'!AQ13&gt;='Hoja De Calculo'!AP13,IF(AP18=100,($D$21*AP18*$B$2)-SUM($D$24:AO24),IF(AP18&gt;AO19,((AP18-AO19+1)*$B$2*$D$21),IF(AP18&gt;=AO19,$D$21*$B$2))),0)</f>
        <v>0</v>
      </c>
      <c r="AQ24" s="279" t="b">
        <f>IF('Hoja De Calculo'!AR13&gt;='Hoja De Calculo'!AQ13,IF(AQ18=100,($D$21*AQ18*$B$2)-SUM($D$24:AP24),IF(AQ18&gt;AP19,((AQ18-AP19+1)*$B$2*$D$21),IF(AQ18&gt;=AP19,$D$21*$B$2))),0)</f>
        <v>0</v>
      </c>
      <c r="AR24" s="279" t="b">
        <f>IF('Hoja De Calculo'!AS13&gt;='Hoja De Calculo'!AR13,IF(AR18=100,($D$21*AR18*$B$2)-SUM($D$24:AQ24),IF(AR18&gt;AQ19,((AR18-AQ19+1)*$B$2*$D$21),IF(AR18&gt;=AQ19,$D$21*$B$2))),0)</f>
        <v>0</v>
      </c>
      <c r="AS24" s="279" t="b">
        <f>IF('Hoja De Calculo'!AT13&gt;='Hoja De Calculo'!AS13,IF(AS18=100,($D$21*AS18*$B$2)-SUM($D$24:AR24),IF(AS18&gt;AR19,((AS18-AR19+1)*$B$2*$D$21),IF(AS18&gt;=AR19,$D$21*$B$2))),0)</f>
        <v>0</v>
      </c>
      <c r="AT24" s="279" t="b">
        <f>IF('Hoja De Calculo'!AU13&gt;='Hoja De Calculo'!AT13,IF(AT18=100,($D$21*AT18*$B$2)-SUM($D$24:AS24),IF(AT18&gt;AS19,((AT18-AS19+1)*$B$2*$D$21),IF(AT18&gt;=AS19,$D$21*$B$2))),0)</f>
        <v>0</v>
      </c>
      <c r="AU24" s="279" t="b">
        <f>IF('Hoja De Calculo'!AV13&gt;='Hoja De Calculo'!AU13,IF(AU18=100,($D$21*AU18*$B$2)-SUM($D$24:AT24),IF(AU18&gt;AT19,((AU18-AT19+1)*$B$2*$D$21),IF(AU18&gt;=AT19,$D$21*$B$2))),0)</f>
        <v>0</v>
      </c>
      <c r="AV24" s="279" t="b">
        <f>IF('Hoja De Calculo'!AW13&gt;='Hoja De Calculo'!AV13,IF(AV18=100,($D$21*AV18*$B$2)-SUM($D$24:AU24),IF(AV18&gt;AU19,((AV18-AU19+1)*$B$2*$D$21),IF(AV18&gt;=AU19,$D$21*$B$2))),0)</f>
        <v>0</v>
      </c>
      <c r="AW24" s="279" t="b">
        <f>IF('Hoja De Calculo'!AX13&gt;='Hoja De Calculo'!AW13,IF(AW18=100,($D$21*AW18*$B$2)-SUM($D$24:AV24),IF(AW18&gt;AV19,((AW18-AV19+1)*$B$2*$D$21),IF(AW18&gt;=AV19,$D$21*$B$2))),0)</f>
        <v>0</v>
      </c>
      <c r="AX24" s="279" t="b">
        <f>IF('Hoja De Calculo'!AY13&gt;='Hoja De Calculo'!AX13,IF(AX18=100,($D$21*AX18*$B$2)-SUM($D$24:AW24),IF(AX18&gt;AW19,((AX18-AW19+1)*$B$2*$D$21),IF(AX18&gt;=AW19,$D$21*$B$2))),0)</f>
        <v>0</v>
      </c>
      <c r="AY24" s="279" t="b">
        <f>IF('Hoja De Calculo'!AZ13&gt;='Hoja De Calculo'!AY13,IF(AY18=100,($D$21*AY18*$B$2)-SUM($D$24:AX24),IF(AY18&gt;AX19,((AY18-AX19+1)*$B$2*$D$21),IF(AY18&gt;=AX19,$D$21*$B$2))),0)</f>
        <v>0</v>
      </c>
      <c r="AZ24" s="279" t="b">
        <f>IF('Hoja De Calculo'!BA13&gt;='Hoja De Calculo'!AZ13,IF(AZ18=100,($D$21*AZ18*$B$2)-SUM($D$24:AY24),IF(AZ18&gt;AY19,((AZ18-AY19+1)*$B$2*$D$21),IF(AZ18&gt;=AY19,$D$21*$B$2))),0)</f>
        <v>0</v>
      </c>
      <c r="BA24" s="279" t="b">
        <f>IF('Hoja De Calculo'!BB13&gt;='Hoja De Calculo'!BA13,IF(BA18=100,($D$21*BA18*$B$2)-SUM($D$24:AZ24),IF(BA18&gt;AZ19,((BA18-AZ19+1)*$B$2*$D$21),IF(BA18&gt;=AZ19,$D$21*$B$2))),0)</f>
        <v>0</v>
      </c>
      <c r="BB24" s="279" t="b">
        <f>IF('Hoja De Calculo'!BC13&gt;='Hoja De Calculo'!BB13,IF(BB18=100,($D$21*BB18*$B$2)-SUM($D$24:BA24),IF(BB18&gt;BA19,((BB18-BA19+1)*$B$2*$D$21),IF(BB18&gt;=BA19,$D$21*$B$2))),0)</f>
        <v>0</v>
      </c>
      <c r="BC24" s="279" t="b">
        <f>IF('Hoja De Calculo'!BD13&gt;='Hoja De Calculo'!BC13,IF(BC18=100,($D$21*BC18*$B$2)-SUM($D$24:BB24),IF(BC18&gt;BB19,((BC18-BB19+1)*$B$2*$D$21),IF(BC18&gt;=BB19,$D$21*$B$2))),0)</f>
        <v>0</v>
      </c>
      <c r="BD24" s="279" t="b">
        <f>IF('Hoja De Calculo'!BE13&gt;='Hoja De Calculo'!BD13,IF(BD18=100,($D$21*BD18*$B$2)-SUM($D$24:BC24),IF(BD18&gt;BC19,((BD18-BC19+1)*$B$2*$D$21),IF(BD18&gt;=BC19,$D$21*$B$2))),0)</f>
        <v>0</v>
      </c>
      <c r="BE24" s="279" t="b">
        <f>IF('Hoja De Calculo'!BF13&gt;='Hoja De Calculo'!BE13,IF(BE18=100,($D$21*BE18*$B$2)-SUM($D$24:BD24),IF(BE18&gt;BD19,((BE18-BD19+1)*$B$2*$D$21),IF(BE18&gt;=BD19,$D$21*$B$2))),0)</f>
        <v>0</v>
      </c>
      <c r="BF24" s="279" t="b">
        <f>IF('Hoja De Calculo'!BG13&gt;='Hoja De Calculo'!BF13,IF(BF18=100,($D$21*BF18*$B$2)-SUM($D$24:BE24),IF(BF18&gt;BE19,((BF18-BE19+1)*$B$2*$D$21),IF(BF18&gt;=BE19,$D$21*$B$2))),0)</f>
        <v>0</v>
      </c>
      <c r="BG24" s="279" t="b">
        <f>IF('Hoja De Calculo'!BH13&gt;='Hoja De Calculo'!BG13,IF(BG18=100,($D$21*BG18*$B$2)-SUM($D$24:BF24),IF(BG18&gt;BF19,((BG18-BF19+1)*$B$2*$D$21),IF(BG18&gt;=BF19,$D$21*$B$2))),0)</f>
        <v>0</v>
      </c>
      <c r="BH24" s="279" t="b">
        <f>IF('Hoja De Calculo'!BI13&gt;='Hoja De Calculo'!BH13,IF(BH18=100,($D$21*BH18*$B$2)-SUM($D$24:BG24),IF(BH18&gt;BG19,((BH18-BG19+1)*$B$2*$D$21),IF(BH18&gt;=BG19,$D$21*$B$2))),0)</f>
        <v>0</v>
      </c>
      <c r="BI24" s="279" t="b">
        <f>IF('Hoja De Calculo'!BJ13&gt;='Hoja De Calculo'!BI13,IF(BI18=100,($D$21*BI18*$B$2)-SUM($D$24:BH24),IF(BI18&gt;BH19,((BI18-BH19+1)*$B$2*$D$21),IF(BI18&gt;=BH19,$D$21*$B$2))),0)</f>
        <v>0</v>
      </c>
      <c r="BJ24" s="279" t="b">
        <f>IF('Hoja De Calculo'!BK13&gt;='Hoja De Calculo'!BJ13,IF(BJ18=100,($D$21*BJ18*$B$2)-SUM($D$24:BI24),IF(BJ18&gt;BI19,((BJ18-BI19+1)*$B$2*$D$21),IF(BJ18&gt;=BI19,$D$21*$B$2))),0)</f>
        <v>0</v>
      </c>
      <c r="BK24" s="279" t="b">
        <f>IF('Hoja De Calculo'!BL13&gt;='Hoja De Calculo'!BK13,IF(BK18=100,($D$21*BK18*$B$2)-SUM($D$24:BJ24),IF(BK18&gt;BJ19,((BK18-BJ19+1)*$B$2*$D$21),IF(BK18&gt;=BJ19,$D$21*$B$2))),0)</f>
        <v>0</v>
      </c>
      <c r="BL24" s="279" t="b">
        <f>IF('Hoja De Calculo'!BM13&gt;='Hoja De Calculo'!BL13,IF(BL18=100,($D$21*BL18*$B$2)-SUM($D$24:BK24),IF(BL18&gt;BK19,((BL18-BK19+1)*$B$2*$D$21),IF(BL18&gt;=BK19,$D$21*$B$2))),0)</f>
        <v>0</v>
      </c>
      <c r="BM24" s="279" t="b">
        <f>IF('Hoja De Calculo'!BN13&gt;='Hoja De Calculo'!BM13,IF(BM18=100,($D$21*BM18*$B$2)-SUM($D$24:BL24),IF(BM18&gt;BL19,((BM18-BL19+1)*$B$2*$D$21),IF(BM18&gt;=BL19,$D$21*$B$2))),0)</f>
        <v>0</v>
      </c>
      <c r="BN24" s="279" t="b">
        <f>IF('Hoja De Calculo'!BO13&gt;='Hoja De Calculo'!BN13,IF(BN18=100,($D$21*BN18*$B$2)-SUM($D$24:BM24),IF(BN18&gt;BM19,((BN18-BM19+1)*$B$2*$D$21),IF(BN18&gt;=BM19,$D$21*$B$2))),0)</f>
        <v>0</v>
      </c>
      <c r="BO24" s="279" t="b">
        <f>IF('Hoja De Calculo'!BP13&gt;='Hoja De Calculo'!BO13,IF(BO18=100,($D$21*BO18*$B$2)-SUM($D$24:BN24),IF(BO18&gt;BN19,((BO18-BN19+1)*$B$2*$D$21),IF(BO18&gt;=BN19,$D$21*$B$2))),0)</f>
        <v>0</v>
      </c>
      <c r="BP24" s="279" t="b">
        <f>IF('Hoja De Calculo'!BQ13&gt;='Hoja De Calculo'!BP13,IF(BP18=100,($D$21*BP18*$B$2)-SUM($D$24:BO24),IF(BP18&gt;BO19,((BP18-BO19+1)*$B$2*$D$21),IF(BP18&gt;=BO19,$D$21*$B$2))),0)</f>
        <v>0</v>
      </c>
      <c r="BQ24" s="279" t="b">
        <f>IF('Hoja De Calculo'!BR13&gt;='Hoja De Calculo'!BQ13,IF(BQ18=100,($D$21*BQ18*$B$2)-SUM($D$24:BP24),IF(BQ18&gt;BP19,((BQ18-BP19+1)*$B$2*$D$21),IF(BQ18&gt;=BP19,$D$21*$B$2))),0)</f>
        <v>0</v>
      </c>
      <c r="BR24" s="279" t="b">
        <f>IF('Hoja De Calculo'!BS13&gt;='Hoja De Calculo'!BR13,IF(BR18=100,($D$21*BR18*$B$2)-SUM($D$24:BQ24),IF(BR18&gt;BQ19,((BR18-BQ19+1)*$B$2*$D$21),IF(BR18&gt;=BQ19,$D$21*$B$2))),0)</f>
        <v>0</v>
      </c>
      <c r="BS24" s="279" t="b">
        <f>IF('Hoja De Calculo'!BT13&gt;='Hoja De Calculo'!BS13,IF(BS18=100,($D$21*BS18*$B$2)-SUM($D$24:BR24),IF(BS18&gt;BR19,((BS18-BR19+1)*$B$2*$D$21),IF(BS18&gt;=BR19,$D$21*$B$2))),0)</f>
        <v>0</v>
      </c>
      <c r="BT24" s="279" t="b">
        <f>IF('Hoja De Calculo'!BU13&gt;='Hoja De Calculo'!BT13,IF(BT18=100,($D$21*BT18*$B$2)-SUM($D$24:BS24),IF(BT18&gt;BS19,((BT18-BS19+1)*$B$2*$D$21),IF(BT18&gt;=BS19,$D$21*$B$2))),0)</f>
        <v>0</v>
      </c>
      <c r="BU24" s="279" t="b">
        <f>IF('Hoja De Calculo'!BV13&gt;='Hoja De Calculo'!BU13,IF(BU18=100,($D$21*BU18*$B$2)-SUM($D$24:BT24),IF(BU18&gt;BT19,((BU18-BT19+1)*$B$2*$D$21),IF(BU18&gt;=BT19,$D$21*$B$2))),0)</f>
        <v>0</v>
      </c>
      <c r="BV24" s="279" t="b">
        <f>IF('Hoja De Calculo'!BW13&gt;='Hoja De Calculo'!BV13,IF(BV18=100,($D$21*BV18*$B$2)-SUM($D$24:BU24),IF(BV18&gt;BU19,((BV18-BU19+1)*$B$2*$D$21),IF(BV18&gt;=BU19,$D$21*$B$2))),0)</f>
        <v>0</v>
      </c>
      <c r="BW24" s="279" t="b">
        <f>IF('Hoja De Calculo'!BX13&gt;='Hoja De Calculo'!BW13,IF(BW18=100,($D$21*BW18*$B$2)-SUM($D$24:BV24),IF(BW18&gt;BV19,((BW18-BV19+1)*$B$2*$D$21),IF(BW18&gt;=BV19,$D$21*$B$2))),0)</f>
        <v>0</v>
      </c>
      <c r="BX24" s="279" t="b">
        <f>IF('Hoja De Calculo'!BY13&gt;='Hoja De Calculo'!BX13,IF(BX18=100,($D$21*BX18*$B$2)-SUM($D$24:BW24),IF(BX18&gt;BW19,((BX18-BW19+1)*$B$2*$D$21),IF(BX18&gt;=BW19,$D$21*$B$2))),0)</f>
        <v>0</v>
      </c>
      <c r="BY24" s="279" t="b">
        <f>IF('Hoja De Calculo'!BZ13&gt;='Hoja De Calculo'!BY13,IF(BY18=100,($D$21*BY18*$B$2)-SUM($D$24:BX24),IF(BY18&gt;BX19,((BY18-BX19+1)*$B$2*$D$21),IF(BY18&gt;=BX19,$D$21*$B$2))),0)</f>
        <v>0</v>
      </c>
      <c r="BZ24" s="279" t="b">
        <f>IF('Hoja De Calculo'!CA13&gt;='Hoja De Calculo'!BZ13,IF(BZ18=100,($D$21*BZ18*$B$2)-SUM($D$24:BY24),IF(BZ18&gt;BY19,((BZ18-BY19+1)*$B$2*$D$21),IF(BZ18&gt;=BY19,$D$21*$B$2))),0)</f>
        <v>0</v>
      </c>
      <c r="CA24" s="279" t="b">
        <f>IF('Hoja De Calculo'!CB13&gt;='Hoja De Calculo'!CA13,IF(CA18=100,($D$21*CA18*$B$2)-SUM($D$24:BZ24),IF(CA18&gt;BZ19,((CA18-BZ19+1)*$B$2*$D$21),IF(CA18&gt;=BZ19,$D$21*$B$2))),0)</f>
        <v>0</v>
      </c>
      <c r="CB24" s="279" t="b">
        <f>IF('Hoja De Calculo'!CC13&gt;='Hoja De Calculo'!CB13,IF(CB18=100,($D$21*CB18*$B$2)-SUM($D$24:CA24),IF(CB18&gt;CA19,((CB18-CA19+1)*$B$2*$D$21),IF(CB18&gt;=CA19,$D$21*$B$2))),0)</f>
        <v>0</v>
      </c>
      <c r="CC24" s="279" t="b">
        <f>IF('Hoja De Calculo'!CD13&gt;='Hoja De Calculo'!CC13,IF(CC18=100,($D$21*CC18*$B$2)-SUM($D$24:CB24),IF(CC18&gt;CB19,((CC18-CB19+1)*$B$2*$D$21),IF(CC18&gt;=CB19,$D$21*$B$2))),0)</f>
        <v>0</v>
      </c>
      <c r="CD24" s="279" t="b">
        <f>IF('Hoja De Calculo'!CE13&gt;='Hoja De Calculo'!CD13,IF(CD18=100,($D$21*CD18*$B$2)-SUM($D$24:CC24),IF(CD18&gt;CC19,((CD18-CC19+1)*$B$2*$D$21),IF(CD18&gt;=CC19,$D$21*$B$2))),0)</f>
        <v>0</v>
      </c>
      <c r="CE24" s="279" t="b">
        <f>IF('Hoja De Calculo'!CF13&gt;='Hoja De Calculo'!CE13,IF(CE18=100,($D$21*CE18*$B$2)-SUM($D$24:CD24),IF(CE18&gt;CD19,((CE18-CD19+1)*$B$2*$D$21),IF(CE18&gt;=CD19,$D$21*$B$2))),0)</f>
        <v>0</v>
      </c>
      <c r="CF24" s="279" t="b">
        <f>IF('Hoja De Calculo'!CG13&gt;='Hoja De Calculo'!CF13,IF(CF18=100,($D$21*CF18*$B$2)-SUM($D$24:CE24),IF(CF18&gt;CE19,((CF18-CE19+1)*$B$2*$D$21),IF(CF18&gt;=CE19,$D$21*$B$2))),0)</f>
        <v>0</v>
      </c>
      <c r="CG24" s="279" t="b">
        <f>IF('Hoja De Calculo'!CH13&gt;='Hoja De Calculo'!CG13,IF(CG18=100,($D$21*CG18*$B$2)-SUM($D$24:CF24),IF(CG18&gt;CF19,((CG18-CF19+1)*$B$2*$D$21),IF(CG18&gt;=CF19,$D$21*$B$2))),0)</f>
        <v>0</v>
      </c>
      <c r="CH24" s="279" t="b">
        <f>IF('Hoja De Calculo'!CI13&gt;='Hoja De Calculo'!CH13,IF(CH18=100,($D$21*CH18*$B$2)-SUM($D$24:CG24),IF(CH18&gt;CG19,((CH18-CG19+1)*$B$2*$D$21),IF(CH18&gt;=CG19,$D$21*$B$2))),0)</f>
        <v>0</v>
      </c>
      <c r="CI24" s="279" t="b">
        <f>IF('Hoja De Calculo'!CJ13&gt;='Hoja De Calculo'!CI13,IF(CI18=100,($D$21*CI18*$B$2)-SUM($D$24:CH24),IF(CI18&gt;CH19,((CI18-CH19+1)*$B$2*$D$21),IF(CI18&gt;=CH19,$D$21*$B$2))),0)</f>
        <v>0</v>
      </c>
      <c r="CJ24" s="279" t="b">
        <f>IF('Hoja De Calculo'!CK13&gt;='Hoja De Calculo'!CJ13,IF(CJ18=100,($D$21*CJ18*$B$2)-SUM($D$24:CI24),IF(CJ18&gt;CI19,((CJ18-CI19+1)*$B$2*$D$21),IF(CJ18&gt;=CI19,$D$21*$B$2))),0)</f>
        <v>0</v>
      </c>
      <c r="CK24" s="279" t="b">
        <f>IF('Hoja De Calculo'!CL13&gt;='Hoja De Calculo'!CK13,IF(CK18=100,($D$21*CK18*$B$2)-SUM($D$24:CJ24),IF(CK18&gt;CJ19,((CK18-CJ19+1)*$B$2*$D$21),IF(CK18&gt;=CJ19,$D$21*$B$2))),0)</f>
        <v>0</v>
      </c>
      <c r="CL24" s="279" t="b">
        <f>IF('Hoja De Calculo'!CM13&gt;='Hoja De Calculo'!CL13,IF(CL18=100,($D$21*CL18*$B$2)-SUM($D$24:CK24),IF(CL18&gt;CK19,((CL18-CK19+1)*$B$2*$D$21),IF(CL18&gt;=CK19,$D$21*$B$2))),0)</f>
        <v>0</v>
      </c>
      <c r="CM24" s="279" t="b">
        <f>IF('Hoja De Calculo'!CN13&gt;='Hoja De Calculo'!CM13,IF(CM18=100,($D$21*CM18*$B$2)-SUM($D$24:CL24),IF(CM18&gt;CL19,((CM18-CL19+1)*$B$2*$D$21),IF(CM18&gt;=CL19,$D$21*$B$2))),0)</f>
        <v>0</v>
      </c>
      <c r="CN24" s="279" t="b">
        <f>IF('Hoja De Calculo'!CO13&gt;='Hoja De Calculo'!CN13,IF(CN18=100,($D$21*CN18*$B$2)-SUM($D$24:CM24),IF(CN18&gt;CM19,((CN18-CM19+1)*$B$2*$D$21),IF(CN18&gt;=CM19,$D$21*$B$2))),0)</f>
        <v>0</v>
      </c>
      <c r="CO24" s="279" t="b">
        <f>IF('Hoja De Calculo'!CP13&gt;='Hoja De Calculo'!CO13,IF(CO18=100,($D$21*CO18*$B$2)-SUM($D$24:CN24),IF(CO18&gt;CN19,((CO18-CN19+1)*$B$2*$D$21),IF(CO18&gt;=CN19,$D$21*$B$2))),0)</f>
        <v>0</v>
      </c>
      <c r="CP24" s="279" t="b">
        <f>IF('Hoja De Calculo'!CQ13&gt;='Hoja De Calculo'!CP13,IF(CP18=100,($D$21*CP18*$B$2)-SUM($D$24:CO24),IF(CP18&gt;CO19,((CP18-CO19+1)*$B$2*$D$21),IF(CP18&gt;=CO19,$D$21*$B$2))),0)</f>
        <v>0</v>
      </c>
      <c r="CQ24" s="279" t="b">
        <f>IF('Hoja De Calculo'!CR13&gt;='Hoja De Calculo'!CQ13,IF(CQ18=100,($D$21*CQ18*$B$2)-SUM($D$24:CP24),IF(CQ18&gt;CP19,((CQ18-CP19+1)*$B$2*$D$21),IF(CQ18&gt;=CP19,$D$21*$B$2))),0)</f>
        <v>0</v>
      </c>
      <c r="CR24" s="279" t="b">
        <f>IF('Hoja De Calculo'!CS13&gt;='Hoja De Calculo'!CR13,IF(CR18=100,($D$21*CR18*$B$2)-SUM($D$24:CQ24),IF(CR18&gt;CQ19,((CR18-CQ19+1)*$B$2*$D$21),IF(CR18&gt;=CQ19,$D$21*$B$2))),0)</f>
        <v>0</v>
      </c>
      <c r="CS24" s="279" t="b">
        <f>IF('Hoja De Calculo'!CT13&gt;='Hoja De Calculo'!CS13,IF(CS18=100,($D$21*CS18*$B$2)-SUM($D$24:CR24),IF(CS18&gt;CR19,((CS18-CR19+1)*$B$2*$D$21),IF(CS18&gt;=CR19,$D$21*$B$2))),0)</f>
        <v>0</v>
      </c>
      <c r="CT24" s="279" t="b">
        <f>IF('Hoja De Calculo'!CU13&gt;='Hoja De Calculo'!CT13,IF(CT18=100,($D$21*CT18*$B$2)-SUM($D$24:CS24),IF(CT18&gt;CS19,((CT18-CS19+1)*$B$2*$D$21),IF(CT18&gt;=CS19,$D$21*$B$2))),0)</f>
        <v>0</v>
      </c>
      <c r="CU24" s="279" t="b">
        <f>IF('Hoja De Calculo'!CV13&gt;='Hoja De Calculo'!CU13,IF(CU18=100,($D$21*CU18*$B$2)-SUM($D$24:CT24),IF(CU18&gt;CT19,((CU18-CT19+1)*$B$2*$D$21),IF(CU18&gt;=CT19,$D$21*$B$2))),0)</f>
        <v>0</v>
      </c>
      <c r="CV24" s="279" t="b">
        <f>IF('Hoja De Calculo'!CW13&gt;='Hoja De Calculo'!CV13,IF(CV18=100,($D$21*CV18*$B$2)-SUM($D$24:CU24),IF(CV18&gt;CU19,((CV18-CU19+1)*$B$2*$D$21),IF(CV18&gt;=CU19,$D$21*$B$2))),0)</f>
        <v>0</v>
      </c>
      <c r="CW24" s="279" t="b">
        <f>IF('Hoja De Calculo'!CX13&gt;='Hoja De Calculo'!CW13,IF(CW18=100,($D$21*CW18*$B$2)-SUM($D$24:CV24),IF(CW18&gt;CV19,((CW18-CV19+1)*$B$2*$D$21),IF(CW18&gt;=CV19,$D$21*$B$2))),0)</f>
        <v>0</v>
      </c>
    </row>
    <row r="25" spans="1:101" x14ac:dyDescent="0.25">
      <c r="A25" t="s">
        <v>162</v>
      </c>
      <c r="B25" s="271"/>
      <c r="C25" s="278"/>
      <c r="D25" s="278"/>
      <c r="E25" s="285">
        <f>(E$21*$B$2*(E$19+(IF(E$19=100,0,1))))</f>
        <v>199407.15728955917</v>
      </c>
      <c r="F25" s="285">
        <f>IF('Hoja De Calculo'!G13&gt;='Hoja De Calculo'!F13,IF(F18=100,($E$21*F18*$B$2)-SUM($E$25:E25),IF(F18&gt;E19,((F18-E19+1)*$B$2*$E$21),IF(F18&gt;=E19,$E$21*$B$2))),0)</f>
        <v>0</v>
      </c>
      <c r="G25" s="285" t="b">
        <f>IF('Hoja De Calculo'!H13&gt;='Hoja De Calculo'!G13,IF(G18=100,($E$21*G18*$B$2)-SUM($E$25:F25),IF(G18&gt;F19,((G18-F19+1)*$B$2*$E$21),IF(G18&gt;=F19,$E$21*$B$2))),0)</f>
        <v>0</v>
      </c>
      <c r="H25" s="285" t="b">
        <f>IF('Hoja De Calculo'!I13&gt;='Hoja De Calculo'!H13,IF(H18=100,($E$21*H18*$B$2)-SUM($E$25:G25),IF(H18&gt;G19,((H18-G19+1)*$B$2*$E$21),IF(H18&gt;=G19,$E$21*$B$2))),0)</f>
        <v>0</v>
      </c>
      <c r="I25" s="285" t="b">
        <f>IF('Hoja De Calculo'!J13&gt;='Hoja De Calculo'!I13,IF(I18=100,($E$21*I18*$B$2)-SUM($E$25:H25),IF(I18&gt;H19,((I18-H19+1)*$B$2*$E$21),IF(I18&gt;=H19,$E$21*$B$2))),0)</f>
        <v>0</v>
      </c>
      <c r="J25" s="285" t="b">
        <f>IF('Hoja De Calculo'!K13&gt;='Hoja De Calculo'!J13,IF(J18=100,($E$21*J18*$B$2)-SUM($E$25:I25),IF(J18&gt;I19,((J18-I19+1)*$B$2*$E$21),IF(J18&gt;=I19,$E$21*$B$2))),0)</f>
        <v>0</v>
      </c>
      <c r="K25" s="285" t="b">
        <f>IF('Hoja De Calculo'!L13&gt;='Hoja De Calculo'!K13,IF(K18=100,($E$21*K18*$B$2)-SUM($E$25:J25),IF(K18&gt;J19,((K18-J19+1)*$B$2*$E$21),IF(K18&gt;=J19,$E$21*$B$2))),0)</f>
        <v>0</v>
      </c>
      <c r="L25" s="285" t="b">
        <f>IF('Hoja De Calculo'!M13&gt;='Hoja De Calculo'!L13,IF(L18=100,($E$21*L18*$B$2)-SUM($E$25:K25),IF(L18&gt;K19,((L18-K19+1)*$B$2*$E$21),IF(L18&gt;=K19,$E$21*$B$2))),0)</f>
        <v>0</v>
      </c>
      <c r="M25" s="285" t="b">
        <f>IF('Hoja De Calculo'!N13&gt;='Hoja De Calculo'!M13,IF(M18=100,($E$21*M18*$B$2)-SUM($E$25:L25),IF(M18&gt;L19,((M18-L19+1)*$B$2*$E$21),IF(M18&gt;=L19,$E$21*$B$2))),0)</f>
        <v>0</v>
      </c>
      <c r="N25" s="285" t="b">
        <f>IF('Hoja De Calculo'!O13&gt;='Hoja De Calculo'!N13,IF(N18=100,($E$21*N18*$B$2)-SUM($E$25:M25),IF(N18&gt;M19,((N18-M19+1)*$B$2*$E$21),IF(N18&gt;=M19,$E$21*$B$2))),0)</f>
        <v>0</v>
      </c>
      <c r="O25" s="285" t="b">
        <f>IF('Hoja De Calculo'!P13&gt;='Hoja De Calculo'!O13,IF(O18=100,($E$21*O18*$B$2)-SUM($E$25:N25),IF(O18&gt;N19,((O18-N19+1)*$B$2*$E$21),IF(O18&gt;=N19,$E$21*$B$2))),0)</f>
        <v>0</v>
      </c>
      <c r="P25" s="285" t="b">
        <f>IF('Hoja De Calculo'!Q13&gt;='Hoja De Calculo'!P13,IF(P18=100,($E$21*P18*$B$2)-SUM($E$25:O25),IF(P18&gt;O19,((P18-O19+1)*$B$2*$E$21),IF(P18&gt;=O19,$E$21*$B$2))),0)</f>
        <v>0</v>
      </c>
      <c r="Q25" s="285" t="b">
        <f>IF('Hoja De Calculo'!R13&gt;='Hoja De Calculo'!Q13,IF(Q18=100,($E$21*Q18*$B$2)-SUM($E$25:P25),IF(Q18&gt;P19,((Q18-P19+1)*$B$2*$E$21),IF(Q18&gt;=P19,$E$21*$B$2))),0)</f>
        <v>0</v>
      </c>
      <c r="R25" s="285" t="b">
        <f>IF('Hoja De Calculo'!S13&gt;='Hoja De Calculo'!R13,IF(R18=100,($E$21*R18*$B$2)-SUM($E$25:Q25),IF(R18&gt;Q19,((R18-Q19+1)*$B$2*$E$21),IF(R18&gt;=Q19,$E$21*$B$2))),0)</f>
        <v>0</v>
      </c>
      <c r="S25" s="285" t="b">
        <f>IF('Hoja De Calculo'!T13&gt;='Hoja De Calculo'!S13,IF(S18=100,($E$21*S18*$B$2)-SUM($E$25:R25),IF(S18&gt;R19,((S18-R19+1)*$B$2*$E$21),IF(S18&gt;=R19,$E$21*$B$2))),0)</f>
        <v>0</v>
      </c>
      <c r="T25" s="285" t="b">
        <f>IF('Hoja De Calculo'!U13&gt;='Hoja De Calculo'!T13,IF(T18=100,($E$21*T18*$B$2)-SUM($E$25:S25),IF(T18&gt;S19,((T18-S19+1)*$B$2*$E$21),IF(T18&gt;=S19,$E$21*$B$2))),0)</f>
        <v>0</v>
      </c>
      <c r="U25" s="285" t="b">
        <f>IF('Hoja De Calculo'!V13&gt;='Hoja De Calculo'!U13,IF(U18=100,($E$21*U18*$B$2)-SUM($E$25:T25),IF(U18&gt;T19,((U18-T19+1)*$B$2*$E$21),IF(U18&gt;=T19,$E$21*$B$2))),0)</f>
        <v>0</v>
      </c>
      <c r="V25" s="285" t="b">
        <f>IF('Hoja De Calculo'!W13&gt;='Hoja De Calculo'!V13,IF(V18=100,($E$21*V18*$B$2)-SUM($E$25:U25),IF(V18&gt;U19,((V18-U19+1)*$B$2*$E$21),IF(V18&gt;=U19,$E$21*$B$2))),0)</f>
        <v>0</v>
      </c>
      <c r="W25" s="285" t="b">
        <f>IF('Hoja De Calculo'!X13&gt;='Hoja De Calculo'!W13,IF(W18=100,($E$21*W18*$B$2)-SUM($E$25:V25),IF(W18&gt;V19,((W18-V19+1)*$B$2*$E$21),IF(W18&gt;=V19,$E$21*$B$2))),0)</f>
        <v>0</v>
      </c>
      <c r="X25" s="285" t="b">
        <f>IF('Hoja De Calculo'!Y13&gt;='Hoja De Calculo'!X13,IF(X18=100,($E$21*X18*$B$2)-SUM($E$25:W25),IF(X18&gt;W19,((X18-W19+1)*$B$2*$E$21),IF(X18&gt;=W19,$E$21*$B$2))),0)</f>
        <v>0</v>
      </c>
      <c r="Y25" s="285" t="b">
        <f>IF('Hoja De Calculo'!Z13&gt;='Hoja De Calculo'!Y13,IF(Y18=100,($E$21*Y18*$B$2)-SUM($E$25:X25),IF(Y18&gt;X19,((Y18-X19+1)*$B$2*$E$21),IF(Y18&gt;=X19,$E$21*$B$2))),0)</f>
        <v>0</v>
      </c>
      <c r="Z25" s="285" t="b">
        <f>IF('Hoja De Calculo'!AA13&gt;='Hoja De Calculo'!Z13,IF(Z18=100,($E$21*Z18*$B$2)-SUM($E$25:Y25),IF(Z18&gt;Y19,((Z18-Y19+1)*$B$2*$E$21),IF(Z18&gt;=Y19,$E$21*$B$2))),0)</f>
        <v>0</v>
      </c>
      <c r="AA25" s="285" t="b">
        <f>IF('Hoja De Calculo'!AB13&gt;='Hoja De Calculo'!AA13,IF(AA18=100,($E$21*AA18*$B$2)-SUM($E$25:Z25),IF(AA18&gt;Z19,((AA18-Z19+1)*$B$2*$E$21),IF(AA18&gt;=Z19,$E$21*$B$2))),0)</f>
        <v>0</v>
      </c>
      <c r="AB25" s="285" t="b">
        <f>IF('Hoja De Calculo'!AC13&gt;='Hoja De Calculo'!AB13,IF(AB18=100,($E$21*AB18*$B$2)-SUM($E$25:AA25),IF(AB18&gt;AA19,((AB18-AA19+1)*$B$2*$E$21),IF(AB18&gt;=AA19,$E$21*$B$2))),0)</f>
        <v>0</v>
      </c>
      <c r="AC25" s="285" t="b">
        <f>IF('Hoja De Calculo'!AD13&gt;='Hoja De Calculo'!AC13,IF(AC18=100,($E$21*AC18*$B$2)-SUM($E$25:AB25),IF(AC18&gt;AB19,((AC18-AB19+1)*$B$2*$E$21),IF(AC18&gt;=AB19,$E$21*$B$2))),0)</f>
        <v>0</v>
      </c>
      <c r="AD25" s="285" t="b">
        <f>IF('Hoja De Calculo'!AE13&gt;='Hoja De Calculo'!AD13,IF(AD18=100,($E$21*AD18*$B$2)-SUM($E$25:AC25),IF(AD18&gt;AC19,((AD18-AC19+1)*$B$2*$E$21),IF(AD18&gt;=AC19,$E$21*$B$2))),0)</f>
        <v>0</v>
      </c>
      <c r="AE25" s="285" t="b">
        <f>IF('Hoja De Calculo'!AF13&gt;='Hoja De Calculo'!AE13,IF(AE18=100,($E$21*AE18*$B$2)-SUM($E$25:AD25),IF(AE18&gt;AD19,((AE18-AD19+1)*$B$2*$E$21),IF(AE18&gt;=AD19,$E$21*$B$2))),0)</f>
        <v>0</v>
      </c>
      <c r="AF25" s="285" t="b">
        <f>IF('Hoja De Calculo'!AG13&gt;='Hoja De Calculo'!AF13,IF(AF18=100,($E$21*AF18*$B$2)-SUM($E$25:AE25),IF(AF18&gt;AE19,((AF18-AE19+1)*$B$2*$E$21),IF(AF18&gt;=AE19,$E$21*$B$2))),0)</f>
        <v>0</v>
      </c>
      <c r="AG25" s="285" t="b">
        <f>IF('Hoja De Calculo'!AH13&gt;='Hoja De Calculo'!AG13,IF(AG18=100,($E$21*AG18*$B$2)-SUM($E$25:AF25),IF(AG18&gt;AF19,((AG18-AF19+1)*$B$2*$E$21),IF(AG18&gt;=AF19,$E$21*$B$2))),0)</f>
        <v>0</v>
      </c>
      <c r="AH25" s="285" t="b">
        <f>IF('Hoja De Calculo'!AI13&gt;='Hoja De Calculo'!AH13,IF(AH18=100,($E$21*AH18*$B$2)-SUM($E$25:AG25),IF(AH18&gt;AG19,((AH18-AG19+1)*$B$2*$E$21),IF(AH18&gt;=AG19,$E$21*$B$2))),0)</f>
        <v>0</v>
      </c>
      <c r="AI25" s="285" t="b">
        <f>IF('Hoja De Calculo'!AJ13&gt;='Hoja De Calculo'!AI13,IF(AI18=100,($E$21*AI18*$B$2)-SUM($E$25:AH25),IF(AI18&gt;AH19,((AI18-AH19+1)*$B$2*$E$21),IF(AI18&gt;=AH19,$E$21*$B$2))),0)</f>
        <v>0</v>
      </c>
      <c r="AJ25" s="285" t="b">
        <f>IF('Hoja De Calculo'!AK13&gt;='Hoja De Calculo'!AJ13,IF(AJ18=100,($E$21*AJ18*$B$2)-SUM($E$25:AI25),IF(AJ18&gt;AI19,((AJ18-AI19+1)*$B$2*$E$21),IF(AJ18&gt;=AI19,$E$21*$B$2))),0)</f>
        <v>0</v>
      </c>
      <c r="AK25" s="285" t="b">
        <f>IF('Hoja De Calculo'!AL13&gt;='Hoja De Calculo'!AK13,IF(AK18=100,($E$21*AK18*$B$2)-SUM($E$25:AJ25),IF(AK18&gt;AJ19,((AK18-AJ19+1)*$B$2*$E$21),IF(AK18&gt;=AJ19,$E$21*$B$2))),0)</f>
        <v>0</v>
      </c>
      <c r="AL25" s="285" t="b">
        <f>IF('Hoja De Calculo'!AM13&gt;='Hoja De Calculo'!AL13,IF(AL18=100,($E$21*AL18*$B$2)-SUM($E$25:AK25),IF(AL18&gt;AK19,((AL18-AK19+1)*$B$2*$E$21),IF(AL18&gt;=AK19,$E$21*$B$2))),0)</f>
        <v>0</v>
      </c>
      <c r="AM25" s="285" t="b">
        <f>IF('Hoja De Calculo'!AN13&gt;='Hoja De Calculo'!AM13,IF(AM18=100,($E$21*AM18*$B$2)-SUM($E$25:AL25),IF(AM18&gt;AL19,((AM18-AL19+1)*$B$2*$E$21),IF(AM18&gt;=AL19,$E$21*$B$2))),0)</f>
        <v>0</v>
      </c>
      <c r="AN25" s="285" t="b">
        <f>IF('Hoja De Calculo'!AO13&gt;='Hoja De Calculo'!AN13,IF(AN18=100,($E$21*AN18*$B$2)-SUM($E$25:AM25),IF(AN18&gt;AM19,((AN18-AM19+1)*$B$2*$E$21),IF(AN18&gt;=AM19,$E$21*$B$2))),0)</f>
        <v>0</v>
      </c>
      <c r="AO25" s="285" t="b">
        <f>IF('Hoja De Calculo'!AP13&gt;='Hoja De Calculo'!AO13,IF(AO18=100,($E$21*AO18*$B$2)-SUM($E$25:AN25),IF(AO18&gt;AN19,((AO18-AN19+1)*$B$2*$E$21),IF(AO18&gt;=AN19,$E$21*$B$2))),0)</f>
        <v>0</v>
      </c>
      <c r="AP25" s="285" t="b">
        <f>IF('Hoja De Calculo'!AQ13&gt;='Hoja De Calculo'!AP13,IF(AP18=100,($E$21*AP18*$B$2)-SUM($E$25:AO25),IF(AP18&gt;AO19,((AP18-AO19+1)*$B$2*$E$21),IF(AP18&gt;=AO19,$E$21*$B$2))),0)</f>
        <v>0</v>
      </c>
      <c r="AQ25" s="285" t="b">
        <f>IF('Hoja De Calculo'!AR13&gt;='Hoja De Calculo'!AQ13,IF(AQ18=100,($E$21*AQ18*$B$2)-SUM($E$25:AP25),IF(AQ18&gt;AP19,((AQ18-AP19+1)*$B$2*$E$21),IF(AQ18&gt;=AP19,$E$21*$B$2))),0)</f>
        <v>0</v>
      </c>
      <c r="AR25" s="285" t="b">
        <f>IF('Hoja De Calculo'!AS13&gt;='Hoja De Calculo'!AR13,IF(AR18=100,($E$21*AR18*$B$2)-SUM($E$25:AQ25),IF(AR18&gt;AQ19,((AR18-AQ19+1)*$B$2*$E$21),IF(AR18&gt;=AQ19,$E$21*$B$2))),0)</f>
        <v>0</v>
      </c>
      <c r="AS25" s="285" t="b">
        <f>IF('Hoja De Calculo'!AT13&gt;='Hoja De Calculo'!AS13,IF(AS18=100,($E$21*AS18*$B$2)-SUM($E$25:AR25),IF(AS18&gt;AR19,((AS18-AR19+1)*$B$2*$E$21),IF(AS18&gt;=AR19,$E$21*$B$2))),0)</f>
        <v>0</v>
      </c>
      <c r="AT25" s="285" t="b">
        <f>IF('Hoja De Calculo'!AU13&gt;='Hoja De Calculo'!AT13,IF(AT18=100,($E$21*AT18*$B$2)-SUM($E$25:AS25),IF(AT18&gt;AS19,((AT18-AS19+1)*$B$2*$E$21),IF(AT18&gt;=AS19,$E$21*$B$2))),0)</f>
        <v>0</v>
      </c>
      <c r="AU25" s="285" t="b">
        <f>IF('Hoja De Calculo'!AV13&gt;='Hoja De Calculo'!AU13,IF(AU18=100,($E$21*AU18*$B$2)-SUM($E$25:AT25),IF(AU18&gt;AT19,((AU18-AT19+1)*$B$2*$E$21),IF(AU18&gt;=AT19,$E$21*$B$2))),0)</f>
        <v>0</v>
      </c>
      <c r="AV25" s="285" t="b">
        <f>IF('Hoja De Calculo'!AW13&gt;='Hoja De Calculo'!AV13,IF(AV18=100,($E$21*AV18*$B$2)-SUM($E$25:AU25),IF(AV18&gt;AU19,((AV18-AU19+1)*$B$2*$E$21),IF(AV18&gt;=AU19,$E$21*$B$2))),0)</f>
        <v>0</v>
      </c>
      <c r="AW25" s="285" t="b">
        <f>IF('Hoja De Calculo'!AX13&gt;='Hoja De Calculo'!AW13,IF(AW18=100,($E$21*AW18*$B$2)-SUM($E$25:AV25),IF(AW18&gt;AV19,((AW18-AV19+1)*$B$2*$E$21),IF(AW18&gt;=AV19,$E$21*$B$2))),0)</f>
        <v>0</v>
      </c>
      <c r="AX25" s="285" t="b">
        <f>IF('Hoja De Calculo'!AY13&gt;='Hoja De Calculo'!AX13,IF(AX18=100,($E$21*AX18*$B$2)-SUM($E$25:AW25),IF(AX18&gt;AW19,((AX18-AW19+1)*$B$2*$E$21),IF(AX18&gt;=AW19,$E$21*$B$2))),0)</f>
        <v>0</v>
      </c>
      <c r="AY25" s="285" t="b">
        <f>IF('Hoja De Calculo'!AZ13&gt;='Hoja De Calculo'!AY13,IF(AY18=100,($E$21*AY18*$B$2)-SUM($E$25:AX25),IF(AY18&gt;AX19,((AY18-AX19+1)*$B$2*$E$21),IF(AY18&gt;=AX19,$E$21*$B$2))),0)</f>
        <v>0</v>
      </c>
      <c r="AZ25" s="285" t="b">
        <f>IF('Hoja De Calculo'!BA13&gt;='Hoja De Calculo'!AZ13,IF(AZ18=100,($E$21*AZ18*$B$2)-SUM($E$25:AY25),IF(AZ18&gt;AY19,((AZ18-AY19+1)*$B$2*$E$21),IF(AZ18&gt;=AY19,$E$21*$B$2))),0)</f>
        <v>0</v>
      </c>
      <c r="BA25" s="285" t="b">
        <f>IF('Hoja De Calculo'!BB13&gt;='Hoja De Calculo'!BA13,IF(BA18=100,($E$21*BA18*$B$2)-SUM($E$25:AZ25),IF(BA18&gt;AZ19,((BA18-AZ19+1)*$B$2*$E$21),IF(BA18&gt;=AZ19,$E$21*$B$2))),0)</f>
        <v>0</v>
      </c>
      <c r="BB25" s="285" t="b">
        <f>IF('Hoja De Calculo'!BC13&gt;='Hoja De Calculo'!BB13,IF(BB18=100,($E$21*BB18*$B$2)-SUM($E$25:BA25),IF(BB18&gt;BA19,((BB18-BA19+1)*$B$2*$E$21),IF(BB18&gt;=BA19,$E$21*$B$2))),0)</f>
        <v>0</v>
      </c>
      <c r="BC25" s="285" t="b">
        <f>IF('Hoja De Calculo'!BD13&gt;='Hoja De Calculo'!BC13,IF(BC18=100,($E$21*BC18*$B$2)-SUM($E$25:BB25),IF(BC18&gt;BB19,((BC18-BB19+1)*$B$2*$E$21),IF(BC18&gt;=BB19,$E$21*$B$2))),0)</f>
        <v>0</v>
      </c>
      <c r="BD25" s="285" t="b">
        <f>IF('Hoja De Calculo'!BE13&gt;='Hoja De Calculo'!BD13,IF(BD18=100,($E$21*BD18*$B$2)-SUM($E$25:BC25),IF(BD18&gt;BC19,((BD18-BC19+1)*$B$2*$E$21),IF(BD18&gt;=BC19,$E$21*$B$2))),0)</f>
        <v>0</v>
      </c>
      <c r="BE25" s="285" t="b">
        <f>IF('Hoja De Calculo'!BF13&gt;='Hoja De Calculo'!BE13,IF(BE18=100,($E$21*BE18*$B$2)-SUM($E$25:BD25),IF(BE18&gt;BD19,((BE18-BD19+1)*$B$2*$E$21),IF(BE18&gt;=BD19,$E$21*$B$2))),0)</f>
        <v>0</v>
      </c>
      <c r="BF25" s="285" t="b">
        <f>IF('Hoja De Calculo'!BG13&gt;='Hoja De Calculo'!BF13,IF(BF18=100,($E$21*BF18*$B$2)-SUM($E$25:BE25),IF(BF18&gt;BE19,((BF18-BE19+1)*$B$2*$E$21),IF(BF18&gt;=BE19,$E$21*$B$2))),0)</f>
        <v>0</v>
      </c>
      <c r="BG25" s="285" t="b">
        <f>IF('Hoja De Calculo'!BH13&gt;='Hoja De Calculo'!BG13,IF(BG18=100,($E$21*BG18*$B$2)-SUM($E$25:BF25),IF(BG18&gt;BF19,((BG18-BF19+1)*$B$2*$E$21),IF(BG18&gt;=BF19,$E$21*$B$2))),0)</f>
        <v>0</v>
      </c>
      <c r="BH25" s="285" t="b">
        <f>IF('Hoja De Calculo'!BI13&gt;='Hoja De Calculo'!BH13,IF(BH18=100,($E$21*BH18*$B$2)-SUM($E$25:BG25),IF(BH18&gt;BG19,((BH18-BG19+1)*$B$2*$E$21),IF(BH18&gt;=BG19,$E$21*$B$2))),0)</f>
        <v>0</v>
      </c>
      <c r="BI25" s="285" t="b">
        <f>IF('Hoja De Calculo'!BJ13&gt;='Hoja De Calculo'!BI13,IF(BI18=100,($E$21*BI18*$B$2)-SUM($E$25:BH25),IF(BI18&gt;BH19,((BI18-BH19+1)*$B$2*$E$21),IF(BI18&gt;=BH19,$E$21*$B$2))),0)</f>
        <v>0</v>
      </c>
      <c r="BJ25" s="285" t="b">
        <f>IF('Hoja De Calculo'!BK13&gt;='Hoja De Calculo'!BJ13,IF(BJ18=100,($E$21*BJ18*$B$2)-SUM($E$25:BI25),IF(BJ18&gt;BI19,((BJ18-BI19+1)*$B$2*$E$21),IF(BJ18&gt;=BI19,$E$21*$B$2))),0)</f>
        <v>0</v>
      </c>
      <c r="BK25" s="285" t="b">
        <f>IF('Hoja De Calculo'!BL13&gt;='Hoja De Calculo'!BK13,IF(BK18=100,($E$21*BK18*$B$2)-SUM($E$25:BJ25),IF(BK18&gt;BJ19,((BK18-BJ19+1)*$B$2*$E$21),IF(BK18&gt;=BJ19,$E$21*$B$2))),0)</f>
        <v>0</v>
      </c>
      <c r="BL25" s="285" t="b">
        <f>IF('Hoja De Calculo'!BM13&gt;='Hoja De Calculo'!BL13,IF(BL18=100,($E$21*BL18*$B$2)-SUM($E$25:BK25),IF(BL18&gt;BK19,((BL18-BK19+1)*$B$2*$E$21),IF(BL18&gt;=BK19,$E$21*$B$2))),0)</f>
        <v>0</v>
      </c>
      <c r="BM25" s="285" t="b">
        <f>IF('Hoja De Calculo'!BN13&gt;='Hoja De Calculo'!BM13,IF(BM18=100,($E$21*BM18*$B$2)-SUM($E$25:BL25),IF(BM18&gt;BL19,((BM18-BL19+1)*$B$2*$E$21),IF(BM18&gt;=BL19,$E$21*$B$2))),0)</f>
        <v>0</v>
      </c>
      <c r="BN25" s="285" t="b">
        <f>IF('Hoja De Calculo'!BO13&gt;='Hoja De Calculo'!BN13,IF(BN18=100,($E$21*BN18*$B$2)-SUM($E$25:BM25),IF(BN18&gt;BM19,((BN18-BM19+1)*$B$2*$E$21),IF(BN18&gt;=BM19,$E$21*$B$2))),0)</f>
        <v>0</v>
      </c>
      <c r="BO25" s="285" t="b">
        <f>IF('Hoja De Calculo'!BP13&gt;='Hoja De Calculo'!BO13,IF(BO18=100,($E$21*BO18*$B$2)-SUM($E$25:BN25),IF(BO18&gt;BN19,((BO18-BN19+1)*$B$2*$E$21),IF(BO18&gt;=BN19,$E$21*$B$2))),0)</f>
        <v>0</v>
      </c>
      <c r="BP25" s="285" t="b">
        <f>IF('Hoja De Calculo'!BQ13&gt;='Hoja De Calculo'!BP13,IF(BP18=100,($E$21*BP18*$B$2)-SUM($E$25:BO25),IF(BP18&gt;BO19,((BP18-BO19+1)*$B$2*$E$21),IF(BP18&gt;=BO19,$E$21*$B$2))),0)</f>
        <v>0</v>
      </c>
      <c r="BQ25" s="285" t="b">
        <f>IF('Hoja De Calculo'!BR13&gt;='Hoja De Calculo'!BQ13,IF(BQ18=100,($E$21*BQ18*$B$2)-SUM($E$25:BP25),IF(BQ18&gt;BP19,((BQ18-BP19+1)*$B$2*$E$21),IF(BQ18&gt;=BP19,$E$21*$B$2))),0)</f>
        <v>0</v>
      </c>
      <c r="BR25" s="285" t="b">
        <f>IF('Hoja De Calculo'!BS13&gt;='Hoja De Calculo'!BR13,IF(BR18=100,($E$21*BR18*$B$2)-SUM($E$25:BQ25),IF(BR18&gt;BQ19,((BR18-BQ19+1)*$B$2*$E$21),IF(BR18&gt;=BQ19,$E$21*$B$2))),0)</f>
        <v>0</v>
      </c>
      <c r="BS25" s="285" t="b">
        <f>IF('Hoja De Calculo'!BT13&gt;='Hoja De Calculo'!BS13,IF(BS18=100,($E$21*BS18*$B$2)-SUM($E$25:BR25),IF(BS18&gt;BR19,((BS18-BR19+1)*$B$2*$E$21),IF(BS18&gt;=BR19,$E$21*$B$2))),0)</f>
        <v>0</v>
      </c>
      <c r="BT25" s="285" t="b">
        <f>IF('Hoja De Calculo'!BU13&gt;='Hoja De Calculo'!BT13,IF(BT18=100,($E$21*BT18*$B$2)-SUM($E$25:BS25),IF(BT18&gt;BS19,((BT18-BS19+1)*$B$2*$E$21),IF(BT18&gt;=BS19,$E$21*$B$2))),0)</f>
        <v>0</v>
      </c>
      <c r="BU25" s="285" t="b">
        <f>IF('Hoja De Calculo'!BV13&gt;='Hoja De Calculo'!BU13,IF(BU18=100,($E$21*BU18*$B$2)-SUM($E$25:BT25),IF(BU18&gt;BT19,((BU18-BT19+1)*$B$2*$E$21),IF(BU18&gt;=BT19,$E$21*$B$2))),0)</f>
        <v>0</v>
      </c>
      <c r="BV25" s="285" t="b">
        <f>IF('Hoja De Calculo'!BW13&gt;='Hoja De Calculo'!BV13,IF(BV18=100,($E$21*BV18*$B$2)-SUM($E$25:BU25),IF(BV18&gt;BU19,((BV18-BU19+1)*$B$2*$E$21),IF(BV18&gt;=BU19,$E$21*$B$2))),0)</f>
        <v>0</v>
      </c>
      <c r="BW25" s="285" t="b">
        <f>IF('Hoja De Calculo'!BX13&gt;='Hoja De Calculo'!BW13,IF(BW18=100,($E$21*BW18*$B$2)-SUM($E$25:BV25),IF(BW18&gt;BV19,((BW18-BV19+1)*$B$2*$E$21),IF(BW18&gt;=BV19,$E$21*$B$2))),0)</f>
        <v>0</v>
      </c>
      <c r="BX25" s="285" t="b">
        <f>IF('Hoja De Calculo'!BY13&gt;='Hoja De Calculo'!BX13,IF(BX18=100,($E$21*BX18*$B$2)-SUM($E$25:BW25),IF(BX18&gt;BW19,((BX18-BW19+1)*$B$2*$E$21),IF(BX18&gt;=BW19,$E$21*$B$2))),0)</f>
        <v>0</v>
      </c>
      <c r="BY25" s="285" t="b">
        <f>IF('Hoja De Calculo'!BZ13&gt;='Hoja De Calculo'!BY13,IF(BY18=100,($E$21*BY18*$B$2)-SUM($E$25:BX25),IF(BY18&gt;BX19,((BY18-BX19+1)*$B$2*$E$21),IF(BY18&gt;=BX19,$E$21*$B$2))),0)</f>
        <v>0</v>
      </c>
      <c r="BZ25" s="285" t="b">
        <f>IF('Hoja De Calculo'!CA13&gt;='Hoja De Calculo'!BZ13,IF(BZ18=100,($E$21*BZ18*$B$2)-SUM($E$25:BY25),IF(BZ18&gt;BY19,((BZ18-BY19+1)*$B$2*$E$21),IF(BZ18&gt;=BY19,$E$21*$B$2))),0)</f>
        <v>0</v>
      </c>
      <c r="CA25" s="285" t="b">
        <f>IF('Hoja De Calculo'!CB13&gt;='Hoja De Calculo'!CA13,IF(CA18=100,($E$21*CA18*$B$2)-SUM($E$25:BZ25),IF(CA18&gt;BZ19,((CA18-BZ19+1)*$B$2*$E$21),IF(CA18&gt;=BZ19,$E$21*$B$2))),0)</f>
        <v>0</v>
      </c>
      <c r="CB25" s="285" t="b">
        <f>IF('Hoja De Calculo'!CC13&gt;='Hoja De Calculo'!CB13,IF(CB18=100,($E$21*CB18*$B$2)-SUM($E$25:CA25),IF(CB18&gt;CA19,((CB18-CA19+1)*$B$2*$E$21),IF(CB18&gt;=CA19,$E$21*$B$2))),0)</f>
        <v>0</v>
      </c>
      <c r="CC25" s="285" t="b">
        <f>IF('Hoja De Calculo'!CD13&gt;='Hoja De Calculo'!CC13,IF(CC18=100,($E$21*CC18*$B$2)-SUM($E$25:CB25),IF(CC18&gt;CB19,((CC18-CB19+1)*$B$2*$E$21),IF(CC18&gt;=CB19,$E$21*$B$2))),0)</f>
        <v>0</v>
      </c>
      <c r="CD25" s="285" t="b">
        <f>IF('Hoja De Calculo'!CE13&gt;='Hoja De Calculo'!CD13,IF(CD18=100,($E$21*CD18*$B$2)-SUM($E$25:CC25),IF(CD18&gt;CC19,((CD18-CC19+1)*$B$2*$E$21),IF(CD18&gt;=CC19,$E$21*$B$2))),0)</f>
        <v>0</v>
      </c>
      <c r="CE25" s="285" t="b">
        <f>IF('Hoja De Calculo'!CF13&gt;='Hoja De Calculo'!CE13,IF(CE18=100,($E$21*CE18*$B$2)-SUM($E$25:CD25),IF(CE18&gt;CD19,((CE18-CD19+1)*$B$2*$E$21),IF(CE18&gt;=CD19,$E$21*$B$2))),0)</f>
        <v>0</v>
      </c>
      <c r="CF25" s="285" t="b">
        <f>IF('Hoja De Calculo'!CG13&gt;='Hoja De Calculo'!CF13,IF(CF18=100,($E$21*CF18*$B$2)-SUM($E$25:CE25),IF(CF18&gt;CE19,((CF18-CE19+1)*$B$2*$E$21),IF(CF18&gt;=CE19,$E$21*$B$2))),0)</f>
        <v>0</v>
      </c>
      <c r="CG25" s="285" t="b">
        <f>IF('Hoja De Calculo'!CH13&gt;='Hoja De Calculo'!CG13,IF(CG18=100,($E$21*CG18*$B$2)-SUM($E$25:CF25),IF(CG18&gt;CF19,((CG18-CF19+1)*$B$2*$E$21),IF(CG18&gt;=CF19,$E$21*$B$2))),0)</f>
        <v>0</v>
      </c>
      <c r="CH25" s="285" t="b">
        <f>IF('Hoja De Calculo'!CI13&gt;='Hoja De Calculo'!CH13,IF(CH18=100,($E$21*CH18*$B$2)-SUM($E$25:CG25),IF(CH18&gt;CG19,((CH18-CG19+1)*$B$2*$E$21),IF(CH18&gt;=CG19,$E$21*$B$2))),0)</f>
        <v>0</v>
      </c>
      <c r="CI25" s="285" t="b">
        <f>IF('Hoja De Calculo'!CJ13&gt;='Hoja De Calculo'!CI13,IF(CI18=100,($E$21*CI18*$B$2)-SUM($E$25:CH25),IF(CI18&gt;CH19,((CI18-CH19+1)*$B$2*$E$21),IF(CI18&gt;=CH19,$E$21*$B$2))),0)</f>
        <v>0</v>
      </c>
      <c r="CJ25" s="285" t="b">
        <f>IF('Hoja De Calculo'!CK13&gt;='Hoja De Calculo'!CJ13,IF(CJ18=100,($E$21*CJ18*$B$2)-SUM($E$25:CI25),IF(CJ18&gt;CI19,((CJ18-CI19+1)*$B$2*$E$21),IF(CJ18&gt;=CI19,$E$21*$B$2))),0)</f>
        <v>0</v>
      </c>
      <c r="CK25" s="285" t="b">
        <f>IF('Hoja De Calculo'!CL13&gt;='Hoja De Calculo'!CK13,IF(CK18=100,($E$21*CK18*$B$2)-SUM($E$25:CJ25),IF(CK18&gt;CJ19,((CK18-CJ19+1)*$B$2*$E$21),IF(CK18&gt;=CJ19,$E$21*$B$2))),0)</f>
        <v>0</v>
      </c>
      <c r="CL25" s="285" t="b">
        <f>IF('Hoja De Calculo'!CM13&gt;='Hoja De Calculo'!CL13,IF(CL18=100,($E$21*CL18*$B$2)-SUM($E$25:CK25),IF(CL18&gt;CK19,((CL18-CK19+1)*$B$2*$E$21),IF(CL18&gt;=CK19,$E$21*$B$2))),0)</f>
        <v>0</v>
      </c>
      <c r="CM25" s="285" t="b">
        <f>IF('Hoja De Calculo'!CN13&gt;='Hoja De Calculo'!CM13,IF(CM18=100,($E$21*CM18*$B$2)-SUM($E$25:CL25),IF(CM18&gt;CL19,((CM18-CL19+1)*$B$2*$E$21),IF(CM18&gt;=CL19,$E$21*$B$2))),0)</f>
        <v>0</v>
      </c>
      <c r="CN25" s="285" t="b">
        <f>IF('Hoja De Calculo'!CO13&gt;='Hoja De Calculo'!CN13,IF(CN18=100,($E$21*CN18*$B$2)-SUM($E$25:CM25),IF(CN18&gt;CM19,((CN18-CM19+1)*$B$2*$E$21),IF(CN18&gt;=CM19,$E$21*$B$2))),0)</f>
        <v>0</v>
      </c>
      <c r="CO25" s="285" t="b">
        <f>IF('Hoja De Calculo'!CP13&gt;='Hoja De Calculo'!CO13,IF(CO18=100,($E$21*CO18*$B$2)-SUM($E$25:CN25),IF(CO18&gt;CN19,((CO18-CN19+1)*$B$2*$E$21),IF(CO18&gt;=CN19,$E$21*$B$2))),0)</f>
        <v>0</v>
      </c>
      <c r="CP25" s="285" t="b">
        <f>IF('Hoja De Calculo'!CQ13&gt;='Hoja De Calculo'!CP13,IF(CP18=100,($E$21*CP18*$B$2)-SUM($E$25:CO25),IF(CP18&gt;CO19,((CP18-CO19+1)*$B$2*$E$21),IF(CP18&gt;=CO19,$E$21*$B$2))),0)</f>
        <v>0</v>
      </c>
      <c r="CQ25" s="285" t="b">
        <f>IF('Hoja De Calculo'!CR13&gt;='Hoja De Calculo'!CQ13,IF(CQ18=100,($E$21*CQ18*$B$2)-SUM($E$25:CP25),IF(CQ18&gt;CP19,((CQ18-CP19+1)*$B$2*$E$21),IF(CQ18&gt;=CP19,$E$21*$B$2))),0)</f>
        <v>0</v>
      </c>
      <c r="CR25" s="285" t="b">
        <f>IF('Hoja De Calculo'!CS13&gt;='Hoja De Calculo'!CR13,IF(CR18=100,($E$21*CR18*$B$2)-SUM($E$25:CQ25),IF(CR18&gt;CQ19,((CR18-CQ19+1)*$B$2*$E$21),IF(CR18&gt;=CQ19,$E$21*$B$2))),0)</f>
        <v>0</v>
      </c>
      <c r="CS25" s="285" t="b">
        <f>IF('Hoja De Calculo'!CT13&gt;='Hoja De Calculo'!CS13,IF(CS18=100,($E$21*CS18*$B$2)-SUM($E$25:CR25),IF(CS18&gt;CR19,((CS18-CR19+1)*$B$2*$E$21),IF(CS18&gt;=CR19,$E$21*$B$2))),0)</f>
        <v>0</v>
      </c>
      <c r="CT25" s="285" t="b">
        <f>IF('Hoja De Calculo'!CU13&gt;='Hoja De Calculo'!CT13,IF(CT18=100,($E$21*CT18*$B$2)-SUM($E$25:CS25),IF(CT18&gt;CS19,((CT18-CS19+1)*$B$2*$E$21),IF(CT18&gt;=CS19,$E$21*$B$2))),0)</f>
        <v>0</v>
      </c>
      <c r="CU25" s="285" t="b">
        <f>IF('Hoja De Calculo'!CV13&gt;='Hoja De Calculo'!CU13,IF(CU18=100,($E$21*CU18*$B$2)-SUM($E$25:CT25),IF(CU18&gt;CT19,((CU18-CT19+1)*$B$2*$E$21),IF(CU18&gt;=CT19,$E$21*$B$2))),0)</f>
        <v>0</v>
      </c>
      <c r="CV25" s="285" t="b">
        <f>IF('Hoja De Calculo'!CW13&gt;='Hoja De Calculo'!CV13,IF(CV18=100,($E$21*CV18*$B$2)-SUM($E$25:CU25),IF(CV18&gt;CU19,((CV18-CU19+1)*$B$2*$E$21),IF(CV18&gt;=CU19,$E$21*$B$2))),0)</f>
        <v>0</v>
      </c>
      <c r="CW25" s="285" t="b">
        <f>IF('Hoja De Calculo'!CX13&gt;='Hoja De Calculo'!CW13,IF(CW18=100,($E$21*CW18*$B$2)-SUM($E$25:CV25),IF(CW18&gt;CV19,((CW18-CV19+1)*$B$2*$E$21),IF(CW18&gt;=CV19,$E$21*$B$2))),0)</f>
        <v>0</v>
      </c>
    </row>
    <row r="26" spans="1:101" x14ac:dyDescent="0.25">
      <c r="A26" t="s">
        <v>163</v>
      </c>
      <c r="B26" s="271"/>
      <c r="C26" s="278"/>
      <c r="D26" s="278"/>
      <c r="E26" s="278"/>
      <c r="F26" s="291">
        <f>(F$21*$B$2*(F$19+(IF(F$19=100,0,1))))</f>
        <v>0</v>
      </c>
      <c r="G26" s="291" t="b">
        <f>IF('Hoja De Calculo'!H13&gt;='Hoja De Calculo'!G13,IF(G18=100,($F$21*G18*$B$2)-SUM($F$26:F26),IF(G18&gt;F19,((G18-F19+1)*$B$2*$F$21),IF(G18&gt;=F19,$F$21*$B$2))),0)</f>
        <v>0</v>
      </c>
      <c r="H26" s="291" t="b">
        <f>IF('Hoja De Calculo'!I13&gt;='Hoja De Calculo'!H13,IF(H18=100,($F$21*H18*$B$2)-SUM($F$26:G26),IF(H18&gt;G19,((H18-G19+1)*$B$2*$F$21),IF(H18&gt;=G19,$F$21*$B$2))),0)</f>
        <v>0</v>
      </c>
      <c r="I26" s="291" t="b">
        <f>IF('Hoja De Calculo'!J13&gt;='Hoja De Calculo'!I13,IF(I18=100,($F$21*I18*$B$2)-SUM($F$26:H26),IF(I18&gt;H19,((I18-H19+1)*$B$2*$F$21),IF(I18&gt;=H19,$F$21*$B$2))),0)</f>
        <v>0</v>
      </c>
      <c r="J26" s="291" t="b">
        <f>IF('Hoja De Calculo'!K13&gt;='Hoja De Calculo'!J13,IF(J18=100,($F$21*J18*$B$2)-SUM($F$26:I26),IF(J18&gt;I19,((J18-I19+1)*$B$2*$F$21),IF(J18&gt;=I19,$F$21*$B$2))),0)</f>
        <v>0</v>
      </c>
      <c r="K26" s="291" t="b">
        <f>IF('Hoja De Calculo'!L13&gt;='Hoja De Calculo'!K13,IF(K18=100,($F$21*K18*$B$2)-SUM($F$26:J26),IF(K18&gt;J19,((K18-J19+1)*$B$2*$F$21),IF(K18&gt;=J19,$F$21*$B$2))),0)</f>
        <v>0</v>
      </c>
      <c r="L26" s="291" t="b">
        <f>IF('Hoja De Calculo'!M13&gt;='Hoja De Calculo'!L13,IF(L18=100,($F$21*L18*$B$2)-SUM($F$26:K26),IF(L18&gt;K19,((L18-K19+1)*$B$2*$F$21),IF(L18&gt;=K19,$F$21*$B$2))),0)</f>
        <v>0</v>
      </c>
      <c r="M26" s="291" t="b">
        <f>IF('Hoja De Calculo'!N13&gt;='Hoja De Calculo'!M13,IF(M18=100,($F$21*M18*$B$2)-SUM($F$26:L26),IF(M18&gt;L19,((M18-L19+1)*$B$2*$F$21),IF(M18&gt;=L19,$F$21*$B$2))),0)</f>
        <v>0</v>
      </c>
      <c r="N26" s="291" t="b">
        <f>IF('Hoja De Calculo'!O13&gt;='Hoja De Calculo'!N13,IF(N18=100,($F$21*N18*$B$2)-SUM($F$26:M26),IF(N18&gt;M19,((N18-M19+1)*$B$2*$F$21),IF(N18&gt;=M19,$F$21*$B$2))),0)</f>
        <v>0</v>
      </c>
      <c r="O26" s="291" t="b">
        <f>IF('Hoja De Calculo'!P13&gt;='Hoja De Calculo'!O13,IF(O18=100,($F$21*O18*$B$2)-SUM($F$26:N26),IF(O18&gt;N19,((O18-N19+1)*$B$2*$F$21),IF(O18&gt;=N19,$F$21*$B$2))),0)</f>
        <v>0</v>
      </c>
      <c r="P26" s="291" t="b">
        <f>IF('Hoja De Calculo'!Q13&gt;='Hoja De Calculo'!P13,IF(P18=100,($F$21*P18*$B$2)-SUM($F$26:O26),IF(P18&gt;O19,((P18-O19+1)*$B$2*$F$21),IF(P18&gt;=O19,$F$21*$B$2))),0)</f>
        <v>0</v>
      </c>
      <c r="Q26" s="291" t="b">
        <f>IF('Hoja De Calculo'!R13&gt;='Hoja De Calculo'!Q13,IF(Q18=100,($F$21*Q18*$B$2)-SUM($F$26:P26),IF(Q18&gt;P19,((Q18-P19+1)*$B$2*$F$21),IF(Q18&gt;=P19,$F$21*$B$2))),0)</f>
        <v>0</v>
      </c>
      <c r="R26" s="291" t="b">
        <f>IF('Hoja De Calculo'!S13&gt;='Hoja De Calculo'!R13,IF(R18=100,($F$21*R18*$B$2)-SUM($F$26:Q26),IF(R18&gt;Q19,((R18-Q19+1)*$B$2*$F$21),IF(R18&gt;=Q19,$F$21*$B$2))),0)</f>
        <v>0</v>
      </c>
      <c r="S26" s="291" t="b">
        <f>IF('Hoja De Calculo'!T13&gt;='Hoja De Calculo'!S13,IF(S18=100,($F$21*S18*$B$2)-SUM($F$26:R26),IF(S18&gt;R19,((S18-R19+1)*$B$2*$F$21),IF(S18&gt;=R19,$F$21*$B$2))),0)</f>
        <v>0</v>
      </c>
      <c r="T26" s="291" t="b">
        <f>IF('Hoja De Calculo'!U13&gt;='Hoja De Calculo'!T13,IF(T18=100,($F$21*T18*$B$2)-SUM($F$26:S26),IF(T18&gt;S19,((T18-S19+1)*$B$2*$F$21),IF(T18&gt;=S19,$F$21*$B$2))),0)</f>
        <v>0</v>
      </c>
      <c r="U26" s="291" t="b">
        <f>IF('Hoja De Calculo'!V13&gt;='Hoja De Calculo'!U13,IF(U18=100,($F$21*U18*$B$2)-SUM($F$26:T26),IF(U18&gt;T19,((U18-T19+1)*$B$2*$F$21),IF(U18&gt;=T19,$F$21*$B$2))),0)</f>
        <v>0</v>
      </c>
      <c r="V26" s="291" t="b">
        <f>IF('Hoja De Calculo'!W13&gt;='Hoja De Calculo'!V13,IF(V18=100,($F$21*V18*$B$2)-SUM($F$26:U26),IF(V18&gt;U19,((V18-U19+1)*$B$2*$F$21),IF(V18&gt;=U19,$F$21*$B$2))),0)</f>
        <v>0</v>
      </c>
      <c r="W26" s="291" t="b">
        <f>IF('Hoja De Calculo'!X13&gt;='Hoja De Calculo'!W13,IF(W18=100,($F$21*W18*$B$2)-SUM($F$26:V26),IF(W18&gt;V19,((W18-V19+1)*$B$2*$F$21),IF(W18&gt;=V19,$F$21*$B$2))),0)</f>
        <v>0</v>
      </c>
      <c r="X26" s="291" t="b">
        <f>IF('Hoja De Calculo'!Y13&gt;='Hoja De Calculo'!X13,IF(X18=100,($F$21*X18*$B$2)-SUM($F$26:W26),IF(X18&gt;W19,((X18-W19+1)*$B$2*$F$21),IF(X18&gt;=W19,$F$21*$B$2))),0)</f>
        <v>0</v>
      </c>
      <c r="Y26" s="291" t="b">
        <f>IF('Hoja De Calculo'!Z13&gt;='Hoja De Calculo'!Y13,IF(Y18=100,($F$21*Y18*$B$2)-SUM($F$26:X26),IF(Y18&gt;X19,((Y18-X19+1)*$B$2*$F$21),IF(Y18&gt;=X19,$F$21*$B$2))),0)</f>
        <v>0</v>
      </c>
      <c r="Z26" s="291" t="b">
        <f>IF('Hoja De Calculo'!AA13&gt;='Hoja De Calculo'!Z13,IF(Z18=100,($F$21*Z18*$B$2)-SUM($F$26:Y26),IF(Z18&gt;Y19,((Z18-Y19+1)*$B$2*$F$21),IF(Z18&gt;=Y19,$F$21*$B$2))),0)</f>
        <v>0</v>
      </c>
      <c r="AA26" s="291" t="b">
        <f>IF('Hoja De Calculo'!AB13&gt;='Hoja De Calculo'!AA13,IF(AA18=100,($F$21*AA18*$B$2)-SUM($F$26:Z26),IF(AA18&gt;Z19,((AA18-Z19+1)*$B$2*$F$21),IF(AA18&gt;=Z19,$F$21*$B$2))),0)</f>
        <v>0</v>
      </c>
      <c r="AB26" s="291" t="b">
        <f>IF('Hoja De Calculo'!AC13&gt;='Hoja De Calculo'!AB13,IF(AB18=100,($F$21*AB18*$B$2)-SUM($F$26:AA26),IF(AB18&gt;AA19,((AB18-AA19+1)*$B$2*$F$21),IF(AB18&gt;=AA19,$F$21*$B$2))),0)</f>
        <v>0</v>
      </c>
      <c r="AC26" s="291" t="b">
        <f>IF('Hoja De Calculo'!AD13&gt;='Hoja De Calculo'!AC13,IF(AC18=100,($F$21*AC18*$B$2)-SUM($F$26:AB26),IF(AC18&gt;AB19,((AC18-AB19+1)*$B$2*$F$21),IF(AC18&gt;=AB19,$F$21*$B$2))),0)</f>
        <v>0</v>
      </c>
      <c r="AD26" s="291" t="b">
        <f>IF('Hoja De Calculo'!AE13&gt;='Hoja De Calculo'!AD13,IF(AD18=100,($F$21*AD18*$B$2)-SUM($F$26:AC26),IF(AD18&gt;AC19,((AD18-AC19+1)*$B$2*$F$21),IF(AD18&gt;=AC19,$F$21*$B$2))),0)</f>
        <v>0</v>
      </c>
      <c r="AE26" s="291" t="b">
        <f>IF('Hoja De Calculo'!AF13&gt;='Hoja De Calculo'!AE13,IF(AE18=100,($F$21*AE18*$B$2)-SUM($F$26:AD26),IF(AE18&gt;AD19,((AE18-AD19+1)*$B$2*$F$21),IF(AE18&gt;=AD19,$F$21*$B$2))),0)</f>
        <v>0</v>
      </c>
      <c r="AF26" s="291" t="b">
        <f>IF('Hoja De Calculo'!AG13&gt;='Hoja De Calculo'!AF13,IF(AF18=100,($F$21*AF18*$B$2)-SUM($F$26:AE26),IF(AF18&gt;AE19,((AF18-AE19+1)*$B$2*$F$21),IF(AF18&gt;=AE19,$F$21*$B$2))),0)</f>
        <v>0</v>
      </c>
      <c r="AG26" s="291" t="b">
        <f>IF('Hoja De Calculo'!AH13&gt;='Hoja De Calculo'!AG13,IF(AG18=100,($F$21*AG18*$B$2)-SUM($F$26:AF26),IF(AG18&gt;AF19,((AG18-AF19+1)*$B$2*$F$21),IF(AG18&gt;=AF19,$F$21*$B$2))),0)</f>
        <v>0</v>
      </c>
      <c r="AH26" s="291" t="b">
        <f>IF('Hoja De Calculo'!AI13&gt;='Hoja De Calculo'!AH13,IF(AH18=100,($F$21*AH18*$B$2)-SUM($F$26:AG26),IF(AH18&gt;AG19,((AH18-AG19+1)*$B$2*$F$21),IF(AH18&gt;=AG19,$F$21*$B$2))),0)</f>
        <v>0</v>
      </c>
      <c r="AI26" s="291" t="b">
        <f>IF('Hoja De Calculo'!AJ13&gt;='Hoja De Calculo'!AI13,IF(AI18=100,($F$21*AI18*$B$2)-SUM($F$26:AH26),IF(AI18&gt;AH19,((AI18-AH19+1)*$B$2*$F$21),IF(AI18&gt;=AH19,$F$21*$B$2))),0)</f>
        <v>0</v>
      </c>
      <c r="AJ26" s="291" t="b">
        <f>IF('Hoja De Calculo'!AK13&gt;='Hoja De Calculo'!AJ13,IF(AJ18=100,($F$21*AJ18*$B$2)-SUM($F$26:AI26),IF(AJ18&gt;AI19,((AJ18-AI19+1)*$B$2*$F$21),IF(AJ18&gt;=AI19,$F$21*$B$2))),0)</f>
        <v>0</v>
      </c>
      <c r="AK26" s="291" t="b">
        <f>IF('Hoja De Calculo'!AL13&gt;='Hoja De Calculo'!AK13,IF(AK18=100,($F$21*AK18*$B$2)-SUM($F$26:AJ26),IF(AK18&gt;AJ19,((AK18-AJ19+1)*$B$2*$F$21),IF(AK18&gt;=AJ19,$F$21*$B$2))),0)</f>
        <v>0</v>
      </c>
      <c r="AL26" s="291" t="b">
        <f>IF('Hoja De Calculo'!AM13&gt;='Hoja De Calculo'!AL13,IF(AL18=100,($F$21*AL18*$B$2)-SUM($F$26:AK26),IF(AL18&gt;AK19,((AL18-AK19+1)*$B$2*$F$21),IF(AL18&gt;=AK19,$F$21*$B$2))),0)</f>
        <v>0</v>
      </c>
      <c r="AM26" s="291" t="b">
        <f>IF('Hoja De Calculo'!AN13&gt;='Hoja De Calculo'!AM13,IF(AM18=100,($F$21*AM18*$B$2)-SUM($F$26:AL26),IF(AM18&gt;AL19,((AM18-AL19+1)*$B$2*$F$21),IF(AM18&gt;=AL19,$F$21*$B$2))),0)</f>
        <v>0</v>
      </c>
      <c r="AN26" s="291" t="b">
        <f>IF('Hoja De Calculo'!AO13&gt;='Hoja De Calculo'!AN13,IF(AN18=100,($F$21*AN18*$B$2)-SUM($F$26:AM26),IF(AN18&gt;AM19,((AN18-AM19+1)*$B$2*$F$21),IF(AN18&gt;=AM19,$F$21*$B$2))),0)</f>
        <v>0</v>
      </c>
      <c r="AO26" s="291" t="b">
        <f>IF('Hoja De Calculo'!AP13&gt;='Hoja De Calculo'!AO13,IF(AO18=100,($F$21*AO18*$B$2)-SUM($F$26:AN26),IF(AO18&gt;AN19,((AO18-AN19+1)*$B$2*$F$21),IF(AO18&gt;=AN19,$F$21*$B$2))),0)</f>
        <v>0</v>
      </c>
      <c r="AP26" s="291" t="b">
        <f>IF('Hoja De Calculo'!AQ13&gt;='Hoja De Calculo'!AP13,IF(AP18=100,($F$21*AP18*$B$2)-SUM($F$26:AO26),IF(AP18&gt;AO19,((AP18-AO19+1)*$B$2*$F$21),IF(AP18&gt;=AO19,$F$21*$B$2))),0)</f>
        <v>0</v>
      </c>
      <c r="AQ26" s="291" t="b">
        <f>IF('Hoja De Calculo'!AR13&gt;='Hoja De Calculo'!AQ13,IF(AQ18=100,($F$21*AQ18*$B$2)-SUM($F$26:AP26),IF(AQ18&gt;AP19,((AQ18-AP19+1)*$B$2*$F$21),IF(AQ18&gt;=AP19,$F$21*$B$2))),0)</f>
        <v>0</v>
      </c>
      <c r="AR26" s="291" t="b">
        <f>IF('Hoja De Calculo'!AS13&gt;='Hoja De Calculo'!AR13,IF(AR18=100,($F$21*AR18*$B$2)-SUM($F$26:AQ26),IF(AR18&gt;AQ19,((AR18-AQ19+1)*$B$2*$F$21),IF(AR18&gt;=AQ19,$F$21*$B$2))),0)</f>
        <v>0</v>
      </c>
      <c r="AS26" s="291" t="b">
        <f>IF('Hoja De Calculo'!AT13&gt;='Hoja De Calculo'!AS13,IF(AS18=100,($F$21*AS18*$B$2)-SUM($F$26:AR26),IF(AS18&gt;AR19,((AS18-AR19+1)*$B$2*$F$21),IF(AS18&gt;=AR19,$F$21*$B$2))),0)</f>
        <v>0</v>
      </c>
      <c r="AT26" s="291" t="b">
        <f>IF('Hoja De Calculo'!AU13&gt;='Hoja De Calculo'!AT13,IF(AT18=100,($F$21*AT18*$B$2)-SUM($F$26:AS26),IF(AT18&gt;AS19,((AT18-AS19+1)*$B$2*$F$21),IF(AT18&gt;=AS19,$F$21*$B$2))),0)</f>
        <v>0</v>
      </c>
      <c r="AU26" s="291" t="b">
        <f>IF('Hoja De Calculo'!AV13&gt;='Hoja De Calculo'!AU13,IF(AU18=100,($F$21*AU18*$B$2)-SUM($F$26:AT26),IF(AU18&gt;AT19,((AU18-AT19+1)*$B$2*$F$21),IF(AU18&gt;=AT19,$F$21*$B$2))),0)</f>
        <v>0</v>
      </c>
      <c r="AV26" s="291" t="b">
        <f>IF('Hoja De Calculo'!AW13&gt;='Hoja De Calculo'!AV13,IF(AV18=100,($F$21*AV18*$B$2)-SUM($F$26:AU26),IF(AV18&gt;AU19,((AV18-AU19+1)*$B$2*$F$21),IF(AV18&gt;=AU19,$F$21*$B$2))),0)</f>
        <v>0</v>
      </c>
      <c r="AW26" s="291" t="b">
        <f>IF('Hoja De Calculo'!AX13&gt;='Hoja De Calculo'!AW13,IF(AW18=100,($F$21*AW18*$B$2)-SUM($F$26:AV26),IF(AW18&gt;AV19,((AW18-AV19+1)*$B$2*$F$21),IF(AW18&gt;=AV19,$F$21*$B$2))),0)</f>
        <v>0</v>
      </c>
      <c r="AX26" s="291" t="b">
        <f>IF('Hoja De Calculo'!AY13&gt;='Hoja De Calculo'!AX13,IF(AX18=100,($F$21*AX18*$B$2)-SUM($F$26:AW26),IF(AX18&gt;AW19,((AX18-AW19+1)*$B$2*$F$21),IF(AX18&gt;=AW19,$F$21*$B$2))),0)</f>
        <v>0</v>
      </c>
      <c r="AY26" s="291" t="b">
        <f>IF('Hoja De Calculo'!AZ13&gt;='Hoja De Calculo'!AY13,IF(AY18=100,($F$21*AY18*$B$2)-SUM($F$26:AX26),IF(AY18&gt;AX19,((AY18-AX19+1)*$B$2*$F$21),IF(AY18&gt;=AX19,$F$21*$B$2))),0)</f>
        <v>0</v>
      </c>
      <c r="AZ26" s="291" t="b">
        <f>IF('Hoja De Calculo'!BA13&gt;='Hoja De Calculo'!AZ13,IF(AZ18=100,($F$21*AZ18*$B$2)-SUM($F$26:AY26),IF(AZ18&gt;AY19,((AZ18-AY19+1)*$B$2*$F$21),IF(AZ18&gt;=AY19,$F$21*$B$2))),0)</f>
        <v>0</v>
      </c>
      <c r="BA26" s="291" t="b">
        <f>IF('Hoja De Calculo'!BB13&gt;='Hoja De Calculo'!BA13,IF(BA18=100,($F$21*BA18*$B$2)-SUM($F$26:AZ26),IF(BA18&gt;AZ19,((BA18-AZ19+1)*$B$2*$F$21),IF(BA18&gt;=AZ19,$F$21*$B$2))),0)</f>
        <v>0</v>
      </c>
      <c r="BB26" s="291" t="b">
        <f>IF('Hoja De Calculo'!BC13&gt;='Hoja De Calculo'!BB13,IF(BB18=100,($F$21*BB18*$B$2)-SUM($F$26:BA26),IF(BB18&gt;BA19,((BB18-BA19+1)*$B$2*$F$21),IF(BB18&gt;=BA19,$F$21*$B$2))),0)</f>
        <v>0</v>
      </c>
      <c r="BC26" s="291" t="b">
        <f>IF('Hoja De Calculo'!BD13&gt;='Hoja De Calculo'!BC13,IF(BC18=100,($F$21*BC18*$B$2)-SUM($F$26:BB26),IF(BC18&gt;BB19,((BC18-BB19+1)*$B$2*$F$21),IF(BC18&gt;=BB19,$F$21*$B$2))),0)</f>
        <v>0</v>
      </c>
      <c r="BD26" s="291" t="b">
        <f>IF('Hoja De Calculo'!BE13&gt;='Hoja De Calculo'!BD13,IF(BD18=100,($F$21*BD18*$B$2)-SUM($F$26:BC26),IF(BD18&gt;BC19,((BD18-BC19+1)*$B$2*$F$21),IF(BD18&gt;=BC19,$F$21*$B$2))),0)</f>
        <v>0</v>
      </c>
      <c r="BE26" s="291" t="b">
        <f>IF('Hoja De Calculo'!BF13&gt;='Hoja De Calculo'!BE13,IF(BE18=100,($F$21*BE18*$B$2)-SUM($F$26:BD26),IF(BE18&gt;BD19,((BE18-BD19+1)*$B$2*$F$21),IF(BE18&gt;=BD19,$F$21*$B$2))),0)</f>
        <v>0</v>
      </c>
      <c r="BF26" s="291" t="b">
        <f>IF('Hoja De Calculo'!BG13&gt;='Hoja De Calculo'!BF13,IF(BF18=100,($F$21*BF18*$B$2)-SUM($F$26:BE26),IF(BF18&gt;BE19,((BF18-BE19+1)*$B$2*$F$21),IF(BF18&gt;=BE19,$F$21*$B$2))),0)</f>
        <v>0</v>
      </c>
      <c r="BG26" s="291" t="b">
        <f>IF('Hoja De Calculo'!BH13&gt;='Hoja De Calculo'!BG13,IF(BG18=100,($F$21*BG18*$B$2)-SUM($F$26:BF26),IF(BG18&gt;BF19,((BG18-BF19+1)*$B$2*$F$21),IF(BG18&gt;=BF19,$F$21*$B$2))),0)</f>
        <v>0</v>
      </c>
      <c r="BH26" s="291" t="b">
        <f>IF('Hoja De Calculo'!BI13&gt;='Hoja De Calculo'!BH13,IF(BH18=100,($F$21*BH18*$B$2)-SUM($F$26:BG26),IF(BH18&gt;BG19,((BH18-BG19+1)*$B$2*$F$21),IF(BH18&gt;=BG19,$F$21*$B$2))),0)</f>
        <v>0</v>
      </c>
      <c r="BI26" s="291" t="b">
        <f>IF('Hoja De Calculo'!BJ13&gt;='Hoja De Calculo'!BI13,IF(BI18=100,($F$21*BI18*$B$2)-SUM($F$26:BH26),IF(BI18&gt;BH19,((BI18-BH19+1)*$B$2*$F$21),IF(BI18&gt;=BH19,$F$21*$B$2))),0)</f>
        <v>0</v>
      </c>
      <c r="BJ26" s="291" t="b">
        <f>IF('Hoja De Calculo'!BK13&gt;='Hoja De Calculo'!BJ13,IF(BJ18=100,($F$21*BJ18*$B$2)-SUM($F$26:BI26),IF(BJ18&gt;BI19,((BJ18-BI19+1)*$B$2*$F$21),IF(BJ18&gt;=BI19,$F$21*$B$2))),0)</f>
        <v>0</v>
      </c>
      <c r="BK26" s="291" t="b">
        <f>IF('Hoja De Calculo'!BL13&gt;='Hoja De Calculo'!BK13,IF(BK18=100,($F$21*BK18*$B$2)-SUM($F$26:BJ26),IF(BK18&gt;BJ19,((BK18-BJ19+1)*$B$2*$F$21),IF(BK18&gt;=BJ19,$F$21*$B$2))),0)</f>
        <v>0</v>
      </c>
      <c r="BL26" s="291" t="b">
        <f>IF('Hoja De Calculo'!BM13&gt;='Hoja De Calculo'!BL13,IF(BL18=100,($F$21*BL18*$B$2)-SUM($F$26:BK26),IF(BL18&gt;BK19,((BL18-BK19+1)*$B$2*$F$21),IF(BL18&gt;=BK19,$F$21*$B$2))),0)</f>
        <v>0</v>
      </c>
      <c r="BM26" s="291" t="b">
        <f>IF('Hoja De Calculo'!BN13&gt;='Hoja De Calculo'!BM13,IF(BM18=100,($F$21*BM18*$B$2)-SUM($F$26:BL26),IF(BM18&gt;BL19,((BM18-BL19+1)*$B$2*$F$21),IF(BM18&gt;=BL19,$F$21*$B$2))),0)</f>
        <v>0</v>
      </c>
      <c r="BN26" s="291" t="b">
        <f>IF('Hoja De Calculo'!BO13&gt;='Hoja De Calculo'!BN13,IF(BN18=100,($F$21*BN18*$B$2)-SUM($F$26:BM26),IF(BN18&gt;BM19,((BN18-BM19+1)*$B$2*$F$21),IF(BN18&gt;=BM19,$F$21*$B$2))),0)</f>
        <v>0</v>
      </c>
      <c r="BO26" s="291" t="b">
        <f>IF('Hoja De Calculo'!BP13&gt;='Hoja De Calculo'!BO13,IF(BO18=100,($F$21*BO18*$B$2)-SUM($F$26:BN26),IF(BO18&gt;BN19,((BO18-BN19+1)*$B$2*$F$21),IF(BO18&gt;=BN19,$F$21*$B$2))),0)</f>
        <v>0</v>
      </c>
      <c r="BP26" s="291" t="b">
        <f>IF('Hoja De Calculo'!BQ13&gt;='Hoja De Calculo'!BP13,IF(BP18=100,($F$21*BP18*$B$2)-SUM($F$26:BO26),IF(BP18&gt;BO19,((BP18-BO19+1)*$B$2*$F$21),IF(BP18&gt;=BO19,$F$21*$B$2))),0)</f>
        <v>0</v>
      </c>
      <c r="BQ26" s="291" t="b">
        <f>IF('Hoja De Calculo'!BR13&gt;='Hoja De Calculo'!BQ13,IF(BQ18=100,($F$21*BQ18*$B$2)-SUM($F$26:BP26),IF(BQ18&gt;BP19,((BQ18-BP19+1)*$B$2*$F$21),IF(BQ18&gt;=BP19,$F$21*$B$2))),0)</f>
        <v>0</v>
      </c>
      <c r="BR26" s="291" t="b">
        <f>IF('Hoja De Calculo'!BS13&gt;='Hoja De Calculo'!BR13,IF(BR18=100,($F$21*BR18*$B$2)-SUM($F$26:BQ26),IF(BR18&gt;BQ19,((BR18-BQ19+1)*$B$2*$F$21),IF(BR18&gt;=BQ19,$F$21*$B$2))),0)</f>
        <v>0</v>
      </c>
      <c r="BS26" s="291" t="b">
        <f>IF('Hoja De Calculo'!BT13&gt;='Hoja De Calculo'!BS13,IF(BS18=100,($F$21*BS18*$B$2)-SUM($F$26:BR26),IF(BS18&gt;BR19,((BS18-BR19+1)*$B$2*$F$21),IF(BS18&gt;=BR19,$F$21*$B$2))),0)</f>
        <v>0</v>
      </c>
      <c r="BT26" s="291" t="b">
        <f>IF('Hoja De Calculo'!BU13&gt;='Hoja De Calculo'!BT13,IF(BT18=100,($F$21*BT18*$B$2)-SUM($F$26:BS26),IF(BT18&gt;BS19,((BT18-BS19+1)*$B$2*$F$21),IF(BT18&gt;=BS19,$F$21*$B$2))),0)</f>
        <v>0</v>
      </c>
      <c r="BU26" s="291" t="b">
        <f>IF('Hoja De Calculo'!BV13&gt;='Hoja De Calculo'!BU13,IF(BU18=100,($F$21*BU18*$B$2)-SUM($F$26:BT26),IF(BU18&gt;BT19,((BU18-BT19+1)*$B$2*$F$21),IF(BU18&gt;=BT19,$F$21*$B$2))),0)</f>
        <v>0</v>
      </c>
      <c r="BV26" s="291" t="b">
        <f>IF('Hoja De Calculo'!BW13&gt;='Hoja De Calculo'!BV13,IF(BV18=100,($F$21*BV18*$B$2)-SUM($F$26:BU26),IF(BV18&gt;BU19,((BV18-BU19+1)*$B$2*$F$21),IF(BV18&gt;=BU19,$F$21*$B$2))),0)</f>
        <v>0</v>
      </c>
      <c r="BW26" s="291" t="b">
        <f>IF('Hoja De Calculo'!BX13&gt;='Hoja De Calculo'!BW13,IF(BW18=100,($F$21*BW18*$B$2)-SUM($F$26:BV26),IF(BW18&gt;BV19,((BW18-BV19+1)*$B$2*$F$21),IF(BW18&gt;=BV19,$F$21*$B$2))),0)</f>
        <v>0</v>
      </c>
      <c r="BX26" s="291" t="b">
        <f>IF('Hoja De Calculo'!BY13&gt;='Hoja De Calculo'!BX13,IF(BX18=100,($F$21*BX18*$B$2)-SUM($F$26:BW26),IF(BX18&gt;BW19,((BX18-BW19+1)*$B$2*$F$21),IF(BX18&gt;=BW19,$F$21*$B$2))),0)</f>
        <v>0</v>
      </c>
      <c r="BY26" s="291" t="b">
        <f>IF('Hoja De Calculo'!BZ13&gt;='Hoja De Calculo'!BY13,IF(BY18=100,($F$21*BY18*$B$2)-SUM($F$26:BX26),IF(BY18&gt;BX19,((BY18-BX19+1)*$B$2*$F$21),IF(BY18&gt;=BX19,$F$21*$B$2))),0)</f>
        <v>0</v>
      </c>
      <c r="BZ26" s="291" t="b">
        <f>IF('Hoja De Calculo'!CA13&gt;='Hoja De Calculo'!BZ13,IF(BZ18=100,($F$21*BZ18*$B$2)-SUM($F$26:BY26),IF(BZ18&gt;BY19,((BZ18-BY19+1)*$B$2*$F$21),IF(BZ18&gt;=BY19,$F$21*$B$2))),0)</f>
        <v>0</v>
      </c>
      <c r="CA26" s="291" t="b">
        <f>IF('Hoja De Calculo'!CB13&gt;='Hoja De Calculo'!CA13,IF(CA18=100,($F$21*CA18*$B$2)-SUM($F$26:BZ26),IF(CA18&gt;BZ19,((CA18-BZ19+1)*$B$2*$F$21),IF(CA18&gt;=BZ19,$F$21*$B$2))),0)</f>
        <v>0</v>
      </c>
      <c r="CB26" s="291" t="b">
        <f>IF('Hoja De Calculo'!CC13&gt;='Hoja De Calculo'!CB13,IF(CB18=100,($F$21*CB18*$B$2)-SUM($F$26:CA26),IF(CB18&gt;CA19,((CB18-CA19+1)*$B$2*$F$21),IF(CB18&gt;=CA19,$F$21*$B$2))),0)</f>
        <v>0</v>
      </c>
      <c r="CC26" s="291" t="b">
        <f>IF('Hoja De Calculo'!CD13&gt;='Hoja De Calculo'!CC13,IF(CC18=100,($F$21*CC18*$B$2)-SUM($F$26:CB26),IF(CC18&gt;CB19,((CC18-CB19+1)*$B$2*$F$21),IF(CC18&gt;=CB19,$F$21*$B$2))),0)</f>
        <v>0</v>
      </c>
      <c r="CD26" s="291" t="b">
        <f>IF('Hoja De Calculo'!CE13&gt;='Hoja De Calculo'!CD13,IF(CD18=100,($F$21*CD18*$B$2)-SUM($F$26:CC26),IF(CD18&gt;CC19,((CD18-CC19+1)*$B$2*$F$21),IF(CD18&gt;=CC19,$F$21*$B$2))),0)</f>
        <v>0</v>
      </c>
      <c r="CE26" s="291" t="b">
        <f>IF('Hoja De Calculo'!CF13&gt;='Hoja De Calculo'!CE13,IF(CE18=100,($F$21*CE18*$B$2)-SUM($F$26:CD26),IF(CE18&gt;CD19,((CE18-CD19+1)*$B$2*$F$21),IF(CE18&gt;=CD19,$F$21*$B$2))),0)</f>
        <v>0</v>
      </c>
      <c r="CF26" s="291" t="b">
        <f>IF('Hoja De Calculo'!CG13&gt;='Hoja De Calculo'!CF13,IF(CF18=100,($F$21*CF18*$B$2)-SUM($F$26:CE26),IF(CF18&gt;CE19,((CF18-CE19+1)*$B$2*$F$21),IF(CF18&gt;=CE19,$F$21*$B$2))),0)</f>
        <v>0</v>
      </c>
      <c r="CG26" s="291" t="b">
        <f>IF('Hoja De Calculo'!CH13&gt;='Hoja De Calculo'!CG13,IF(CG18=100,($F$21*CG18*$B$2)-SUM($F$26:CF26),IF(CG18&gt;CF19,((CG18-CF19+1)*$B$2*$F$21),IF(CG18&gt;=CF19,$F$21*$B$2))),0)</f>
        <v>0</v>
      </c>
      <c r="CH26" s="291" t="b">
        <f>IF('Hoja De Calculo'!CI13&gt;='Hoja De Calculo'!CH13,IF(CH18=100,($F$21*CH18*$B$2)-SUM($F$26:CG26),IF(CH18&gt;CG19,((CH18-CG19+1)*$B$2*$F$21),IF(CH18&gt;=CG19,$F$21*$B$2))),0)</f>
        <v>0</v>
      </c>
      <c r="CI26" s="291" t="b">
        <f>IF('Hoja De Calculo'!CJ13&gt;='Hoja De Calculo'!CI13,IF(CI18=100,($F$21*CI18*$B$2)-SUM($F$26:CH26),IF(CI18&gt;CH19,((CI18-CH19+1)*$B$2*$F$21),IF(CI18&gt;=CH19,$F$21*$B$2))),0)</f>
        <v>0</v>
      </c>
      <c r="CJ26" s="291" t="b">
        <f>IF('Hoja De Calculo'!CK13&gt;='Hoja De Calculo'!CJ13,IF(CJ18=100,($F$21*CJ18*$B$2)-SUM($F$26:CI26),IF(CJ18&gt;CI19,((CJ18-CI19+1)*$B$2*$F$21),IF(CJ18&gt;=CI19,$F$21*$B$2))),0)</f>
        <v>0</v>
      </c>
      <c r="CK26" s="291" t="b">
        <f>IF('Hoja De Calculo'!CL13&gt;='Hoja De Calculo'!CK13,IF(CK18=100,($F$21*CK18*$B$2)-SUM($F$26:CJ26),IF(CK18&gt;CJ19,((CK18-CJ19+1)*$B$2*$F$21),IF(CK18&gt;=CJ19,$F$21*$B$2))),0)</f>
        <v>0</v>
      </c>
      <c r="CL26" s="291" t="b">
        <f>IF('Hoja De Calculo'!CM13&gt;='Hoja De Calculo'!CL13,IF(CL18=100,($F$21*CL18*$B$2)-SUM($F$26:CK26),IF(CL18&gt;CK19,((CL18-CK19+1)*$B$2*$F$21),IF(CL18&gt;=CK19,$F$21*$B$2))),0)</f>
        <v>0</v>
      </c>
      <c r="CM26" s="291" t="b">
        <f>IF('Hoja De Calculo'!CN13&gt;='Hoja De Calculo'!CM13,IF(CM18=100,($F$21*CM18*$B$2)-SUM($F$26:CL26),IF(CM18&gt;CL19,((CM18-CL19+1)*$B$2*$F$21),IF(CM18&gt;=CL19,$F$21*$B$2))),0)</f>
        <v>0</v>
      </c>
      <c r="CN26" s="291" t="b">
        <f>IF('Hoja De Calculo'!CO13&gt;='Hoja De Calculo'!CN13,IF(CN18=100,($F$21*CN18*$B$2)-SUM($F$26:CM26),IF(CN18&gt;CM19,((CN18-CM19+1)*$B$2*$F$21),IF(CN18&gt;=CM19,$F$21*$B$2))),0)</f>
        <v>0</v>
      </c>
      <c r="CO26" s="291" t="b">
        <f>IF('Hoja De Calculo'!CP13&gt;='Hoja De Calculo'!CO13,IF(CO18=100,($F$21*CO18*$B$2)-SUM($F$26:CN26),IF(CO18&gt;CN19,((CO18-CN19+1)*$B$2*$F$21),IF(CO18&gt;=CN19,$F$21*$B$2))),0)</f>
        <v>0</v>
      </c>
      <c r="CP26" s="291" t="b">
        <f>IF('Hoja De Calculo'!CQ13&gt;='Hoja De Calculo'!CP13,IF(CP18=100,($F$21*CP18*$B$2)-SUM($F$26:CO26),IF(CP18&gt;CO19,((CP18-CO19+1)*$B$2*$F$21),IF(CP18&gt;=CO19,$F$21*$B$2))),0)</f>
        <v>0</v>
      </c>
      <c r="CQ26" s="291" t="b">
        <f>IF('Hoja De Calculo'!CR13&gt;='Hoja De Calculo'!CQ13,IF(CQ18=100,($F$21*CQ18*$B$2)-SUM($F$26:CP26),IF(CQ18&gt;CP19,((CQ18-CP19+1)*$B$2*$F$21),IF(CQ18&gt;=CP19,$F$21*$B$2))),0)</f>
        <v>0</v>
      </c>
      <c r="CR26" s="291" t="b">
        <f>IF('Hoja De Calculo'!CS13&gt;='Hoja De Calculo'!CR13,IF(CR18=100,($F$21*CR18*$B$2)-SUM($F$26:CQ26),IF(CR18&gt;CQ19,((CR18-CQ19+1)*$B$2*$F$21),IF(CR18&gt;=CQ19,$F$21*$B$2))),0)</f>
        <v>0</v>
      </c>
      <c r="CS26" s="291" t="b">
        <f>IF('Hoja De Calculo'!CT13&gt;='Hoja De Calculo'!CS13,IF(CS18=100,($F$21*CS18*$B$2)-SUM($F$26:CR26),IF(CS18&gt;CR19,((CS18-CR19+1)*$B$2*$F$21),IF(CS18&gt;=CR19,$F$21*$B$2))),0)</f>
        <v>0</v>
      </c>
      <c r="CT26" s="291" t="b">
        <f>IF('Hoja De Calculo'!CU13&gt;='Hoja De Calculo'!CT13,IF(CT18=100,($F$21*CT18*$B$2)-SUM($F$26:CS26),IF(CT18&gt;CS19,((CT18-CS19+1)*$B$2*$F$21),IF(CT18&gt;=CS19,$F$21*$B$2))),0)</f>
        <v>0</v>
      </c>
      <c r="CU26" s="291" t="b">
        <f>IF('Hoja De Calculo'!CV13&gt;='Hoja De Calculo'!CU13,IF(CU18=100,($F$21*CU18*$B$2)-SUM($F$26:CT26),IF(CU18&gt;CT19,((CU18-CT19+1)*$B$2*$F$21),IF(CU18&gt;=CT19,$F$21*$B$2))),0)</f>
        <v>0</v>
      </c>
      <c r="CV26" s="291" t="b">
        <f>IF('Hoja De Calculo'!CW13&gt;='Hoja De Calculo'!CV13,IF(CV18=100,($F$21*CV18*$B$2)-SUM($F$26:CU26),IF(CV18&gt;CU19,((CV18-CU19+1)*$B$2*$F$21),IF(CV18&gt;=CU19,$F$21*$B$2))),0)</f>
        <v>0</v>
      </c>
      <c r="CW26" s="291" t="b">
        <f>IF('Hoja De Calculo'!CX13&gt;='Hoja De Calculo'!CW13,IF(CW18=100,($F$21*CW18*$B$2)-SUM($F$26:CV26),IF(CW18&gt;CV19,((CW18-CV19+1)*$B$2*$F$21),IF(CW18&gt;=CV19,$F$21*$B$2))),0)</f>
        <v>0</v>
      </c>
    </row>
    <row r="27" spans="1:101" x14ac:dyDescent="0.25">
      <c r="A27" t="s">
        <v>164</v>
      </c>
      <c r="B27" s="271"/>
      <c r="C27" s="278"/>
      <c r="D27" s="278"/>
      <c r="E27" s="278"/>
      <c r="F27" s="278"/>
      <c r="G27" s="298">
        <f>(G$21*$B$2*(G$19+(IF(G$19=100,0,1))))</f>
        <v>0</v>
      </c>
      <c r="H27" s="298" t="b">
        <f>IF('Hoja De Calculo'!I13&gt;='Hoja De Calculo'!H13,IF(H18=100,($G$21*H18*$B$2)-SUM($G$27:G27),IF(H18&gt;G19,((H18-G19+1)*$B$2*$G$21),IF(H18&gt;=G19,$G$21*$B$2))),0)</f>
        <v>0</v>
      </c>
      <c r="I27" s="298" t="b">
        <f>IF('Hoja De Calculo'!J13&gt;='Hoja De Calculo'!I13,IF(I18=100,($G$21*I18*$B$2)-SUM($G$27:H27),IF(I18&gt;H19,((I18-H19+1)*$B$2*$G$21),IF(I18&gt;=H19,$G$21*$B$2))),0)</f>
        <v>0</v>
      </c>
      <c r="J27" s="298" t="b">
        <f>IF('Hoja De Calculo'!K13&gt;='Hoja De Calculo'!J13,IF(J18=100,($G$21*J18*$B$2)-SUM($G$27:I27),IF(J18&gt;I19,((J18-I19+1)*$B$2*$G$21),IF(J18&gt;=I19,$G$21*$B$2))),0)</f>
        <v>0</v>
      </c>
      <c r="K27" s="298" t="b">
        <f>IF('Hoja De Calculo'!L13&gt;='Hoja De Calculo'!K13,IF(K18=100,($G$21*K18*$B$2)-SUM($G$27:J27),IF(K18&gt;J19,((K18-J19+1)*$B$2*$G$21),IF(K18&gt;=J19,$G$21*$B$2))),0)</f>
        <v>0</v>
      </c>
      <c r="L27" s="298" t="b">
        <f>IF('Hoja De Calculo'!M13&gt;='Hoja De Calculo'!L13,IF(L18=100,($G$21*L18*$B$2)-SUM($G$27:K27),IF(L18&gt;K19,((L18-K19+1)*$B$2*$G$21),IF(L18&gt;=K19,$G$21*$B$2))),0)</f>
        <v>0</v>
      </c>
      <c r="M27" s="298" t="b">
        <f>IF('Hoja De Calculo'!N13&gt;='Hoja De Calculo'!M13,IF(M18=100,($G$21*M18*$B$2)-SUM($G$27:L27),IF(M18&gt;L19,((M18-L19+1)*$B$2*$G$21),IF(M18&gt;=L19,$G$21*$B$2))),0)</f>
        <v>0</v>
      </c>
      <c r="N27" s="298" t="b">
        <f>IF('Hoja De Calculo'!O13&gt;='Hoja De Calculo'!N13,IF(N18=100,($G$21*N18*$B$2)-SUM($G$27:M27),IF(N18&gt;M19,((N18-M19+1)*$B$2*$G$21),IF(N18&gt;=M19,$G$21*$B$2))),0)</f>
        <v>0</v>
      </c>
      <c r="O27" s="298" t="b">
        <f>IF('Hoja De Calculo'!P13&gt;='Hoja De Calculo'!O13,IF(O18=100,($G$21*O18*$B$2)-SUM($G$27:N27),IF(O18&gt;N19,((O18-N19+1)*$B$2*$G$21),IF(O18&gt;=N19,$G$21*$B$2))),0)</f>
        <v>0</v>
      </c>
      <c r="P27" s="298" t="b">
        <f>IF('Hoja De Calculo'!Q13&gt;='Hoja De Calculo'!P13,IF(P18=100,($G$21*P18*$B$2)-SUM($G$27:O27),IF(P18&gt;O19,((P18-O19+1)*$B$2*$G$21),IF(P18&gt;=O19,$G$21*$B$2))),0)</f>
        <v>0</v>
      </c>
      <c r="Q27" s="298" t="b">
        <f>IF('Hoja De Calculo'!R13&gt;='Hoja De Calculo'!Q13,IF(Q18=100,($G$21*Q18*$B$2)-SUM($G$27:P27),IF(Q18&gt;P19,((Q18-P19+1)*$B$2*$G$21),IF(Q18&gt;=P19,$G$21*$B$2))),0)</f>
        <v>0</v>
      </c>
      <c r="R27" s="298" t="b">
        <f>IF('Hoja De Calculo'!S13&gt;='Hoja De Calculo'!R13,IF(R18=100,($G$21*R18*$B$2)-SUM($G$27:Q27),IF(R18&gt;Q19,((R18-Q19+1)*$B$2*$G$21),IF(R18&gt;=Q19,$G$21*$B$2))),0)</f>
        <v>0</v>
      </c>
      <c r="S27" s="298" t="b">
        <f>IF('Hoja De Calculo'!T13&gt;='Hoja De Calculo'!S13,IF(S18=100,($G$21*S18*$B$2)-SUM($G$27:R27),IF(S18&gt;R19,((S18-R19+1)*$B$2*$G$21),IF(S18&gt;=R19,$G$21*$B$2))),0)</f>
        <v>0</v>
      </c>
      <c r="T27" s="298" t="b">
        <f>IF('Hoja De Calculo'!U13&gt;='Hoja De Calculo'!T13,IF(T18=100,($G$21*T18*$B$2)-SUM($G$27:S27),IF(T18&gt;S19,((T18-S19+1)*$B$2*$G$21),IF(T18&gt;=S19,$G$21*$B$2))),0)</f>
        <v>0</v>
      </c>
      <c r="U27" s="298" t="b">
        <f>IF('Hoja De Calculo'!V13&gt;='Hoja De Calculo'!U13,IF(U18=100,($G$21*U18*$B$2)-SUM($G$27:T27),IF(U18&gt;T19,((U18-T19+1)*$B$2*$G$21),IF(U18&gt;=T19,$G$21*$B$2))),0)</f>
        <v>0</v>
      </c>
      <c r="V27" s="298" t="b">
        <f>IF('Hoja De Calculo'!W13&gt;='Hoja De Calculo'!V13,IF(V18=100,($G$21*V18*$B$2)-SUM($G$27:U27),IF(V18&gt;U19,((V18-U19+1)*$B$2*$G$21),IF(V18&gt;=U19,$G$21*$B$2))),0)</f>
        <v>0</v>
      </c>
      <c r="W27" s="298" t="b">
        <f>IF('Hoja De Calculo'!X13&gt;='Hoja De Calculo'!W13,IF(W18=100,($G$21*W18*$B$2)-SUM($G$27:V27),IF(W18&gt;V19,((W18-V19+1)*$B$2*$G$21),IF(W18&gt;=V19,$G$21*$B$2))),0)</f>
        <v>0</v>
      </c>
      <c r="X27" s="298" t="b">
        <f>IF('Hoja De Calculo'!Y13&gt;='Hoja De Calculo'!X13,IF(X18=100,($G$21*X18*$B$2)-SUM($G$27:W27),IF(X18&gt;W19,((X18-W19+1)*$B$2*$G$21),IF(X18&gt;=W19,$G$21*$B$2))),0)</f>
        <v>0</v>
      </c>
      <c r="Y27" s="298" t="b">
        <f>IF('Hoja De Calculo'!Z13&gt;='Hoja De Calculo'!Y13,IF(Y18=100,($G$21*Y18*$B$2)-SUM($G$27:X27),IF(Y18&gt;X19,((Y18-X19+1)*$B$2*$G$21),IF(Y18&gt;=X19,$G$21*$B$2))),0)</f>
        <v>0</v>
      </c>
      <c r="Z27" s="298" t="b">
        <f>IF('Hoja De Calculo'!AA13&gt;='Hoja De Calculo'!Z13,IF(Z18=100,($G$21*Z18*$B$2)-SUM($G$27:Y27),IF(Z18&gt;Y19,((Z18-Y19+1)*$B$2*$G$21),IF(Z18&gt;=Y19,$G$21*$B$2))),0)</f>
        <v>0</v>
      </c>
      <c r="AA27" s="298" t="b">
        <f>IF('Hoja De Calculo'!AB13&gt;='Hoja De Calculo'!AA13,IF(AA18=100,($G$21*AA18*$B$2)-SUM($G$27:Z27),IF(AA18&gt;Z19,((AA18-Z19+1)*$B$2*$G$21),IF(AA18&gt;=Z19,$G$21*$B$2))),0)</f>
        <v>0</v>
      </c>
      <c r="AB27" s="298" t="b">
        <f>IF('Hoja De Calculo'!AC13&gt;='Hoja De Calculo'!AB13,IF(AB18=100,($G$21*AB18*$B$2)-SUM($G$27:AA27),IF(AB18&gt;AA19,((AB18-AA19+1)*$B$2*$G$21),IF(AB18&gt;=AA19,$G$21*$B$2))),0)</f>
        <v>0</v>
      </c>
      <c r="AC27" s="298" t="b">
        <f>IF('Hoja De Calculo'!AD13&gt;='Hoja De Calculo'!AC13,IF(AC18=100,($G$21*AC18*$B$2)-SUM($G$27:AB27),IF(AC18&gt;AB19,((AC18-AB19+1)*$B$2*$G$21),IF(AC18&gt;=AB19,$G$21*$B$2))),0)</f>
        <v>0</v>
      </c>
      <c r="AD27" s="298" t="b">
        <f>IF('Hoja De Calculo'!AE13&gt;='Hoja De Calculo'!AD13,IF(AD18=100,($G$21*AD18*$B$2)-SUM($G$27:AC27),IF(AD18&gt;AC19,((AD18-AC19+1)*$B$2*$G$21),IF(AD18&gt;=AC19,$G$21*$B$2))),0)</f>
        <v>0</v>
      </c>
      <c r="AE27" s="298" t="b">
        <f>IF('Hoja De Calculo'!AF13&gt;='Hoja De Calculo'!AE13,IF(AE18=100,($G$21*AE18*$B$2)-SUM($G$27:AD27),IF(AE18&gt;AD19,((AE18-AD19+1)*$B$2*$G$21),IF(AE18&gt;=AD19,$G$21*$B$2))),0)</f>
        <v>0</v>
      </c>
      <c r="AF27" s="298" t="b">
        <f>IF('Hoja De Calculo'!AG13&gt;='Hoja De Calculo'!AF13,IF(AF18=100,($G$21*AF18*$B$2)-SUM($G$27:AE27),IF(AF18&gt;AE19,((AF18-AE19+1)*$B$2*$G$21),IF(AF18&gt;=AE19,$G$21*$B$2))),0)</f>
        <v>0</v>
      </c>
      <c r="AG27" s="298" t="b">
        <f>IF('Hoja De Calculo'!AH13&gt;='Hoja De Calculo'!AG13,IF(AG18=100,($G$21*AG18*$B$2)-SUM($G$27:AF27),IF(AG18&gt;AF19,((AG18-AF19+1)*$B$2*$G$21),IF(AG18&gt;=AF19,$G$21*$B$2))),0)</f>
        <v>0</v>
      </c>
      <c r="AH27" s="298" t="b">
        <f>IF('Hoja De Calculo'!AI13&gt;='Hoja De Calculo'!AH13,IF(AH18=100,($G$21*AH18*$B$2)-SUM($G$27:AG27),IF(AH18&gt;AG19,((AH18-AG19+1)*$B$2*$G$21),IF(AH18&gt;=AG19,$G$21*$B$2))),0)</f>
        <v>0</v>
      </c>
      <c r="AI27" s="298" t="b">
        <f>IF('Hoja De Calculo'!AJ13&gt;='Hoja De Calculo'!AI13,IF(AI18=100,($G$21*AI18*$B$2)-SUM($G$27:AH27),IF(AI18&gt;AH19,((AI18-AH19+1)*$B$2*$G$21),IF(AI18&gt;=AH19,$G$21*$B$2))),0)</f>
        <v>0</v>
      </c>
      <c r="AJ27" s="298" t="b">
        <f>IF('Hoja De Calculo'!AK13&gt;='Hoja De Calculo'!AJ13,IF(AJ18=100,($G$21*AJ18*$B$2)-SUM($G$27:AI27),IF(AJ18&gt;AI19,((AJ18-AI19+1)*$B$2*$G$21),IF(AJ18&gt;=AI19,$G$21*$B$2))),0)</f>
        <v>0</v>
      </c>
      <c r="AK27" s="298" t="b">
        <f>IF('Hoja De Calculo'!AL13&gt;='Hoja De Calculo'!AK13,IF(AK18=100,($G$21*AK18*$B$2)-SUM($G$27:AJ27),IF(AK18&gt;AJ19,((AK18-AJ19+1)*$B$2*$G$21),IF(AK18&gt;=AJ19,$G$21*$B$2))),0)</f>
        <v>0</v>
      </c>
      <c r="AL27" s="298" t="b">
        <f>IF('Hoja De Calculo'!AM13&gt;='Hoja De Calculo'!AL13,IF(AL18=100,($G$21*AL18*$B$2)-SUM($G$27:AK27),IF(AL18&gt;AK19,((AL18-AK19+1)*$B$2*$G$21),IF(AL18&gt;=AK19,$G$21*$B$2))),0)</f>
        <v>0</v>
      </c>
      <c r="AM27" s="298" t="b">
        <f>IF('Hoja De Calculo'!AN13&gt;='Hoja De Calculo'!AM13,IF(AM18=100,($G$21*AM18*$B$2)-SUM($G$27:AL27),IF(AM18&gt;AL19,((AM18-AL19+1)*$B$2*$G$21),IF(AM18&gt;=AL19,$G$21*$B$2))),0)</f>
        <v>0</v>
      </c>
      <c r="AN27" s="298" t="b">
        <f>IF('Hoja De Calculo'!AO13&gt;='Hoja De Calculo'!AN13,IF(AN18=100,($G$21*AN18*$B$2)-SUM($G$27:AM27),IF(AN18&gt;AM19,((AN18-AM19+1)*$B$2*$G$21),IF(AN18&gt;=AM19,$G$21*$B$2))),0)</f>
        <v>0</v>
      </c>
      <c r="AO27" s="298" t="b">
        <f>IF('Hoja De Calculo'!AP13&gt;='Hoja De Calculo'!AO13,IF(AO18=100,($G$21*AO18*$B$2)-SUM($G$27:AN27),IF(AO18&gt;AN19,((AO18-AN19+1)*$B$2*$G$21),IF(AO18&gt;=AN19,$G$21*$B$2))),0)</f>
        <v>0</v>
      </c>
      <c r="AP27" s="298" t="b">
        <f>IF('Hoja De Calculo'!AQ13&gt;='Hoja De Calculo'!AP13,IF(AP18=100,($G$21*AP18*$B$2)-SUM($G$27:AO27),IF(AP18&gt;AO19,((AP18-AO19+1)*$B$2*$G$21),IF(AP18&gt;=AO19,$G$21*$B$2))),0)</f>
        <v>0</v>
      </c>
      <c r="AQ27" s="298" t="b">
        <f>IF('Hoja De Calculo'!AR13&gt;='Hoja De Calculo'!AQ13,IF(AQ18=100,($G$21*AQ18*$B$2)-SUM($G$27:AP27),IF(AQ18&gt;AP19,((AQ18-AP19+1)*$B$2*$G$21),IF(AQ18&gt;=AP19,$G$21*$B$2))),0)</f>
        <v>0</v>
      </c>
      <c r="AR27" s="298" t="b">
        <f>IF('Hoja De Calculo'!AS13&gt;='Hoja De Calculo'!AR13,IF(AR18=100,($G$21*AR18*$B$2)-SUM($G$27:AQ27),IF(AR18&gt;AQ19,((AR18-AQ19+1)*$B$2*$G$21),IF(AR18&gt;=AQ19,$G$21*$B$2))),0)</f>
        <v>0</v>
      </c>
      <c r="AS27" s="298" t="b">
        <f>IF('Hoja De Calculo'!AT13&gt;='Hoja De Calculo'!AS13,IF(AS18=100,($G$21*AS18*$B$2)-SUM($G$27:AR27),IF(AS18&gt;AR19,((AS18-AR19+1)*$B$2*$G$21),IF(AS18&gt;=AR19,$G$21*$B$2))),0)</f>
        <v>0</v>
      </c>
      <c r="AT27" s="298" t="b">
        <f>IF('Hoja De Calculo'!AU13&gt;='Hoja De Calculo'!AT13,IF(AT18=100,($G$21*AT18*$B$2)-SUM($G$27:AS27),IF(AT18&gt;AS19,((AT18-AS19+1)*$B$2*$G$21),IF(AT18&gt;=AS19,$G$21*$B$2))),0)</f>
        <v>0</v>
      </c>
      <c r="AU27" s="298" t="b">
        <f>IF('Hoja De Calculo'!AV13&gt;='Hoja De Calculo'!AU13,IF(AU18=100,($G$21*AU18*$B$2)-SUM($G$27:AT27),IF(AU18&gt;AT19,((AU18-AT19+1)*$B$2*$G$21),IF(AU18&gt;=AT19,$G$21*$B$2))),0)</f>
        <v>0</v>
      </c>
      <c r="AV27" s="298" t="b">
        <f>IF('Hoja De Calculo'!AW13&gt;='Hoja De Calculo'!AV13,IF(AV18=100,($G$21*AV18*$B$2)-SUM($G$27:AU27),IF(AV18&gt;AU19,((AV18-AU19+1)*$B$2*$G$21),IF(AV18&gt;=AU19,$G$21*$B$2))),0)</f>
        <v>0</v>
      </c>
      <c r="AW27" s="298" t="b">
        <f>IF('Hoja De Calculo'!AX13&gt;='Hoja De Calculo'!AW13,IF(AW18=100,($G$21*AW18*$B$2)-SUM($G$27:AV27),IF(AW18&gt;AV19,((AW18-AV19+1)*$B$2*$G$21),IF(AW18&gt;=AV19,$G$21*$B$2))),0)</f>
        <v>0</v>
      </c>
      <c r="AX27" s="298" t="b">
        <f>IF('Hoja De Calculo'!AY13&gt;='Hoja De Calculo'!AX13,IF(AX18=100,($G$21*AX18*$B$2)-SUM($G$27:AW27),IF(AX18&gt;AW19,((AX18-AW19+1)*$B$2*$G$21),IF(AX18&gt;=AW19,$G$21*$B$2))),0)</f>
        <v>0</v>
      </c>
      <c r="AY27" s="298" t="b">
        <f>IF('Hoja De Calculo'!AZ13&gt;='Hoja De Calculo'!AY13,IF(AY18=100,($G$21*AY18*$B$2)-SUM($G$27:AX27),IF(AY18&gt;AX19,((AY18-AX19+1)*$B$2*$G$21),IF(AY18&gt;=AX19,$G$21*$B$2))),0)</f>
        <v>0</v>
      </c>
      <c r="AZ27" s="298" t="b">
        <f>IF('Hoja De Calculo'!BA13&gt;='Hoja De Calculo'!AZ13,IF(AZ18=100,($G$21*AZ18*$B$2)-SUM($G$27:AY27),IF(AZ18&gt;AY19,((AZ18-AY19+1)*$B$2*$G$21),IF(AZ18&gt;=AY19,$G$21*$B$2))),0)</f>
        <v>0</v>
      </c>
      <c r="BA27" s="298" t="b">
        <f>IF('Hoja De Calculo'!BB13&gt;='Hoja De Calculo'!BA13,IF(BA18=100,($G$21*BA18*$B$2)-SUM($G$27:AZ27),IF(BA18&gt;AZ19,((BA18-AZ19+1)*$B$2*$G$21),IF(BA18&gt;=AZ19,$G$21*$B$2))),0)</f>
        <v>0</v>
      </c>
      <c r="BB27" s="298" t="b">
        <f>IF('Hoja De Calculo'!BC13&gt;='Hoja De Calculo'!BB13,IF(BB18=100,($G$21*BB18*$B$2)-SUM($G$27:BA27),IF(BB18&gt;BA19,((BB18-BA19+1)*$B$2*$G$21),IF(BB18&gt;=BA19,$G$21*$B$2))),0)</f>
        <v>0</v>
      </c>
      <c r="BC27" s="298" t="b">
        <f>IF('Hoja De Calculo'!BD13&gt;='Hoja De Calculo'!BC13,IF(BC18=100,($G$21*BC18*$B$2)-SUM($G$27:BB27),IF(BC18&gt;BB19,((BC18-BB19+1)*$B$2*$G$21),IF(BC18&gt;=BB19,$G$21*$B$2))),0)</f>
        <v>0</v>
      </c>
      <c r="BD27" s="298" t="b">
        <f>IF('Hoja De Calculo'!BE13&gt;='Hoja De Calculo'!BD13,IF(BD18=100,($G$21*BD18*$B$2)-SUM($G$27:BC27),IF(BD18&gt;BC19,((BD18-BC19+1)*$B$2*$G$21),IF(BD18&gt;=BC19,$G$21*$B$2))),0)</f>
        <v>0</v>
      </c>
      <c r="BE27" s="298" t="b">
        <f>IF('Hoja De Calculo'!BF13&gt;='Hoja De Calculo'!BE13,IF(BE18=100,($G$21*BE18*$B$2)-SUM($G$27:BD27),IF(BE18&gt;BD19,((BE18-BD19+1)*$B$2*$G$21),IF(BE18&gt;=BD19,$G$21*$B$2))),0)</f>
        <v>0</v>
      </c>
      <c r="BF27" s="298" t="b">
        <f>IF('Hoja De Calculo'!BG13&gt;='Hoja De Calculo'!BF13,IF(BF18=100,($G$21*BF18*$B$2)-SUM($G$27:BE27),IF(BF18&gt;BE19,((BF18-BE19+1)*$B$2*$G$21),IF(BF18&gt;=BE19,$G$21*$B$2))),0)</f>
        <v>0</v>
      </c>
      <c r="BG27" s="298" t="b">
        <f>IF('Hoja De Calculo'!BH13&gt;='Hoja De Calculo'!BG13,IF(BG18=100,($G$21*BG18*$B$2)-SUM($G$27:BF27),IF(BG18&gt;BF19,((BG18-BF19+1)*$B$2*$G$21),IF(BG18&gt;=BF19,$G$21*$B$2))),0)</f>
        <v>0</v>
      </c>
      <c r="BH27" s="298" t="b">
        <f>IF('Hoja De Calculo'!BI13&gt;='Hoja De Calculo'!BH13,IF(BH18=100,($G$21*BH18*$B$2)-SUM($G$27:BG27),IF(BH18&gt;BG19,((BH18-BG19+1)*$B$2*$G$21),IF(BH18&gt;=BG19,$G$21*$B$2))),0)</f>
        <v>0</v>
      </c>
      <c r="BI27" s="298" t="b">
        <f>IF('Hoja De Calculo'!BJ13&gt;='Hoja De Calculo'!BI13,IF(BI18=100,($G$21*BI18*$B$2)-SUM($G$27:BH27),IF(BI18&gt;BH19,((BI18-BH19+1)*$B$2*$G$21),IF(BI18&gt;=BH19,$G$21*$B$2))),0)</f>
        <v>0</v>
      </c>
      <c r="BJ27" s="298" t="b">
        <f>IF('Hoja De Calculo'!BK13&gt;='Hoja De Calculo'!BJ13,IF(BJ18=100,($G$21*BJ18*$B$2)-SUM($G$27:BI27),IF(BJ18&gt;BI19,((BJ18-BI19+1)*$B$2*$G$21),IF(BJ18&gt;=BI19,$G$21*$B$2))),0)</f>
        <v>0</v>
      </c>
      <c r="BK27" s="298" t="b">
        <f>IF('Hoja De Calculo'!BL13&gt;='Hoja De Calculo'!BK13,IF(BK18=100,($G$21*BK18*$B$2)-SUM($G$27:BJ27),IF(BK18&gt;BJ19,((BK18-BJ19+1)*$B$2*$G$21),IF(BK18&gt;=BJ19,$G$21*$B$2))),0)</f>
        <v>0</v>
      </c>
      <c r="BL27" s="298" t="b">
        <f>IF('Hoja De Calculo'!BM13&gt;='Hoja De Calculo'!BL13,IF(BL18=100,($G$21*BL18*$B$2)-SUM($G$27:BK27),IF(BL18&gt;BK19,((BL18-BK19+1)*$B$2*$G$21),IF(BL18&gt;=BK19,$G$21*$B$2))),0)</f>
        <v>0</v>
      </c>
      <c r="BM27" s="298" t="b">
        <f>IF('Hoja De Calculo'!BN13&gt;='Hoja De Calculo'!BM13,IF(BM18=100,($G$21*BM18*$B$2)-SUM($G$27:BL27),IF(BM18&gt;BL19,((BM18-BL19+1)*$B$2*$G$21),IF(BM18&gt;=BL19,$G$21*$B$2))),0)</f>
        <v>0</v>
      </c>
      <c r="BN27" s="298" t="b">
        <f>IF('Hoja De Calculo'!BO13&gt;='Hoja De Calculo'!BN13,IF(BN18=100,($G$21*BN18*$B$2)-SUM($G$27:BM27),IF(BN18&gt;BM19,((BN18-BM19+1)*$B$2*$G$21),IF(BN18&gt;=BM19,$G$21*$B$2))),0)</f>
        <v>0</v>
      </c>
      <c r="BO27" s="298" t="b">
        <f>IF('Hoja De Calculo'!BP13&gt;='Hoja De Calculo'!BO13,IF(BO18=100,($G$21*BO18*$B$2)-SUM($G$27:BN27),IF(BO18&gt;BN19,((BO18-BN19+1)*$B$2*$G$21),IF(BO18&gt;=BN19,$G$21*$B$2))),0)</f>
        <v>0</v>
      </c>
      <c r="BP27" s="298" t="b">
        <f>IF('Hoja De Calculo'!BQ13&gt;='Hoja De Calculo'!BP13,IF(BP18=100,($G$21*BP18*$B$2)-SUM($G$27:BO27),IF(BP18&gt;BO19,((BP18-BO19+1)*$B$2*$G$21),IF(BP18&gt;=BO19,$G$21*$B$2))),0)</f>
        <v>0</v>
      </c>
      <c r="BQ27" s="298" t="b">
        <f>IF('Hoja De Calculo'!BR13&gt;='Hoja De Calculo'!BQ13,IF(BQ18=100,($G$21*BQ18*$B$2)-SUM($G$27:BP27),IF(BQ18&gt;BP19,((BQ18-BP19+1)*$B$2*$G$21),IF(BQ18&gt;=BP19,$G$21*$B$2))),0)</f>
        <v>0</v>
      </c>
      <c r="BR27" s="298" t="b">
        <f>IF('Hoja De Calculo'!BS13&gt;='Hoja De Calculo'!BR13,IF(BR18=100,($G$21*BR18*$B$2)-SUM($G$27:BQ27),IF(BR18&gt;BQ19,((BR18-BQ19+1)*$B$2*$G$21),IF(BR18&gt;=BQ19,$G$21*$B$2))),0)</f>
        <v>0</v>
      </c>
      <c r="BS27" s="298" t="b">
        <f>IF('Hoja De Calculo'!BT13&gt;='Hoja De Calculo'!BS13,IF(BS18=100,($G$21*BS18*$B$2)-SUM($G$27:BR27),IF(BS18&gt;BR19,((BS18-BR19+1)*$B$2*$G$21),IF(BS18&gt;=BR19,$G$21*$B$2))),0)</f>
        <v>0</v>
      </c>
      <c r="BT27" s="298" t="b">
        <f>IF('Hoja De Calculo'!BU13&gt;='Hoja De Calculo'!BT13,IF(BT18=100,($G$21*BT18*$B$2)-SUM($G$27:BS27),IF(BT18&gt;BS19,((BT18-BS19+1)*$B$2*$G$21),IF(BT18&gt;=BS19,$G$21*$B$2))),0)</f>
        <v>0</v>
      </c>
      <c r="BU27" s="298" t="b">
        <f>IF('Hoja De Calculo'!BV13&gt;='Hoja De Calculo'!BU13,IF(BU18=100,($G$21*BU18*$B$2)-SUM($G$27:BT27),IF(BU18&gt;BT19,((BU18-BT19+1)*$B$2*$G$21),IF(BU18&gt;=BT19,$G$21*$B$2))),0)</f>
        <v>0</v>
      </c>
      <c r="BV27" s="298" t="b">
        <f>IF('Hoja De Calculo'!BW13&gt;='Hoja De Calculo'!BV13,IF(BV18=100,($G$21*BV18*$B$2)-SUM($G$27:BU27),IF(BV18&gt;BU19,((BV18-BU19+1)*$B$2*$G$21),IF(BV18&gt;=BU19,$G$21*$B$2))),0)</f>
        <v>0</v>
      </c>
      <c r="BW27" s="298" t="b">
        <f>IF('Hoja De Calculo'!BX13&gt;='Hoja De Calculo'!BW13,IF(BW18=100,($G$21*BW18*$B$2)-SUM($G$27:BV27),IF(BW18&gt;BV19,((BW18-BV19+1)*$B$2*$G$21),IF(BW18&gt;=BV19,$G$21*$B$2))),0)</f>
        <v>0</v>
      </c>
      <c r="BX27" s="298" t="b">
        <f>IF('Hoja De Calculo'!BY13&gt;='Hoja De Calculo'!BX13,IF(BX18=100,($G$21*BX18*$B$2)-SUM($G$27:BW27),IF(BX18&gt;BW19,((BX18-BW19+1)*$B$2*$G$21),IF(BX18&gt;=BW19,$G$21*$B$2))),0)</f>
        <v>0</v>
      </c>
      <c r="BY27" s="298" t="b">
        <f>IF('Hoja De Calculo'!BZ13&gt;='Hoja De Calculo'!BY13,IF(BY18=100,($G$21*BY18*$B$2)-SUM($G$27:BX27),IF(BY18&gt;BX19,((BY18-BX19+1)*$B$2*$G$21),IF(BY18&gt;=BX19,$G$21*$B$2))),0)</f>
        <v>0</v>
      </c>
      <c r="BZ27" s="298" t="b">
        <f>IF('Hoja De Calculo'!CA13&gt;='Hoja De Calculo'!BZ13,IF(BZ18=100,($G$21*BZ18*$B$2)-SUM($G$27:BY27),IF(BZ18&gt;BY19,((BZ18-BY19+1)*$B$2*$G$21),IF(BZ18&gt;=BY19,$G$21*$B$2))),0)</f>
        <v>0</v>
      </c>
      <c r="CA27" s="298" t="b">
        <f>IF('Hoja De Calculo'!CB13&gt;='Hoja De Calculo'!CA13,IF(CA18=100,($G$21*CA18*$B$2)-SUM($G$27:BZ27),IF(CA18&gt;BZ19,((CA18-BZ19+1)*$B$2*$G$21),IF(CA18&gt;=BZ19,$G$21*$B$2))),0)</f>
        <v>0</v>
      </c>
      <c r="CB27" s="298" t="b">
        <f>IF('Hoja De Calculo'!CC13&gt;='Hoja De Calculo'!CB13,IF(CB18=100,($G$21*CB18*$B$2)-SUM($G$27:CA27),IF(CB18&gt;CA19,((CB18-CA19+1)*$B$2*$G$21),IF(CB18&gt;=CA19,$G$21*$B$2))),0)</f>
        <v>0</v>
      </c>
      <c r="CC27" s="298" t="b">
        <f>IF('Hoja De Calculo'!CD13&gt;='Hoja De Calculo'!CC13,IF(CC18=100,($G$21*CC18*$B$2)-SUM($G$27:CB27),IF(CC18&gt;CB19,((CC18-CB19+1)*$B$2*$G$21),IF(CC18&gt;=CB19,$G$21*$B$2))),0)</f>
        <v>0</v>
      </c>
      <c r="CD27" s="298" t="b">
        <f>IF('Hoja De Calculo'!CE13&gt;='Hoja De Calculo'!CD13,IF(CD18=100,($G$21*CD18*$B$2)-SUM($G$27:CC27),IF(CD18&gt;CC19,((CD18-CC19+1)*$B$2*$G$21),IF(CD18&gt;=CC19,$G$21*$B$2))),0)</f>
        <v>0</v>
      </c>
      <c r="CE27" s="298" t="b">
        <f>IF('Hoja De Calculo'!CF13&gt;='Hoja De Calculo'!CE13,IF(CE18=100,($G$21*CE18*$B$2)-SUM($G$27:CD27),IF(CE18&gt;CD19,((CE18-CD19+1)*$B$2*$G$21),IF(CE18&gt;=CD19,$G$21*$B$2))),0)</f>
        <v>0</v>
      </c>
      <c r="CF27" s="298" t="b">
        <f>IF('Hoja De Calculo'!CG13&gt;='Hoja De Calculo'!CF13,IF(CF18=100,($G$21*CF18*$B$2)-SUM($G$27:CE27),IF(CF18&gt;CE19,((CF18-CE19+1)*$B$2*$G$21),IF(CF18&gt;=CE19,$G$21*$B$2))),0)</f>
        <v>0</v>
      </c>
      <c r="CG27" s="298" t="b">
        <f>IF('Hoja De Calculo'!CH13&gt;='Hoja De Calculo'!CG13,IF(CG18=100,($G$21*CG18*$B$2)-SUM($G$27:CF27),IF(CG18&gt;CF19,((CG18-CF19+1)*$B$2*$G$21),IF(CG18&gt;=CF19,$G$21*$B$2))),0)</f>
        <v>0</v>
      </c>
      <c r="CH27" s="298" t="b">
        <f>IF('Hoja De Calculo'!CI13&gt;='Hoja De Calculo'!CH13,IF(CH18=100,($G$21*CH18*$B$2)-SUM($G$27:CG27),IF(CH18&gt;CG19,((CH18-CG19+1)*$B$2*$G$21),IF(CH18&gt;=CG19,$G$21*$B$2))),0)</f>
        <v>0</v>
      </c>
      <c r="CI27" s="298" t="b">
        <f>IF('Hoja De Calculo'!CJ13&gt;='Hoja De Calculo'!CI13,IF(CI18=100,($G$21*CI18*$B$2)-SUM($G$27:CH27),IF(CI18&gt;CH19,((CI18-CH19+1)*$B$2*$G$21),IF(CI18&gt;=CH19,$G$21*$B$2))),0)</f>
        <v>0</v>
      </c>
      <c r="CJ27" s="298" t="b">
        <f>IF('Hoja De Calculo'!CK13&gt;='Hoja De Calculo'!CJ13,IF(CJ18=100,($G$21*CJ18*$B$2)-SUM($G$27:CI27),IF(CJ18&gt;CI19,((CJ18-CI19+1)*$B$2*$G$21),IF(CJ18&gt;=CI19,$G$21*$B$2))),0)</f>
        <v>0</v>
      </c>
      <c r="CK27" s="298" t="b">
        <f>IF('Hoja De Calculo'!CL13&gt;='Hoja De Calculo'!CK13,IF(CK18=100,($G$21*CK18*$B$2)-SUM($G$27:CJ27),IF(CK18&gt;CJ19,((CK18-CJ19+1)*$B$2*$G$21),IF(CK18&gt;=CJ19,$G$21*$B$2))),0)</f>
        <v>0</v>
      </c>
      <c r="CL27" s="298" t="b">
        <f>IF('Hoja De Calculo'!CM13&gt;='Hoja De Calculo'!CL13,IF(CL18=100,($G$21*CL18*$B$2)-SUM($G$27:CK27),IF(CL18&gt;CK19,((CL18-CK19+1)*$B$2*$G$21),IF(CL18&gt;=CK19,$G$21*$B$2))),0)</f>
        <v>0</v>
      </c>
      <c r="CM27" s="298" t="b">
        <f>IF('Hoja De Calculo'!CN13&gt;='Hoja De Calculo'!CM13,IF(CM18=100,($G$21*CM18*$B$2)-SUM($G$27:CL27),IF(CM18&gt;CL19,((CM18-CL19+1)*$B$2*$G$21),IF(CM18&gt;=CL19,$G$21*$B$2))),0)</f>
        <v>0</v>
      </c>
      <c r="CN27" s="298" t="b">
        <f>IF('Hoja De Calculo'!CO13&gt;='Hoja De Calculo'!CN13,IF(CN18=100,($G$21*CN18*$B$2)-SUM($G$27:CM27),IF(CN18&gt;CM19,((CN18-CM19+1)*$B$2*$G$21),IF(CN18&gt;=CM19,$G$21*$B$2))),0)</f>
        <v>0</v>
      </c>
      <c r="CO27" s="298" t="b">
        <f>IF('Hoja De Calculo'!CP13&gt;='Hoja De Calculo'!CO13,IF(CO18=100,($G$21*CO18*$B$2)-SUM($G$27:CN27),IF(CO18&gt;CN19,((CO18-CN19+1)*$B$2*$G$21),IF(CO18&gt;=CN19,$G$21*$B$2))),0)</f>
        <v>0</v>
      </c>
      <c r="CP27" s="298" t="b">
        <f>IF('Hoja De Calculo'!CQ13&gt;='Hoja De Calculo'!CP13,IF(CP18=100,($G$21*CP18*$B$2)-SUM($G$27:CO27),IF(CP18&gt;CO19,((CP18-CO19+1)*$B$2*$G$21),IF(CP18&gt;=CO19,$G$21*$B$2))),0)</f>
        <v>0</v>
      </c>
      <c r="CQ27" s="298" t="b">
        <f>IF('Hoja De Calculo'!CR13&gt;='Hoja De Calculo'!CQ13,IF(CQ18=100,($G$21*CQ18*$B$2)-SUM($G$27:CP27),IF(CQ18&gt;CP19,((CQ18-CP19+1)*$B$2*$G$21),IF(CQ18&gt;=CP19,$G$21*$B$2))),0)</f>
        <v>0</v>
      </c>
      <c r="CR27" s="298" t="b">
        <f>IF('Hoja De Calculo'!CS13&gt;='Hoja De Calculo'!CR13,IF(CR18=100,($G$21*CR18*$B$2)-SUM($G$27:CQ27),IF(CR18&gt;CQ19,((CR18-CQ19+1)*$B$2*$G$21),IF(CR18&gt;=CQ19,$G$21*$B$2))),0)</f>
        <v>0</v>
      </c>
      <c r="CS27" s="298" t="b">
        <f>IF('Hoja De Calculo'!CT13&gt;='Hoja De Calculo'!CS13,IF(CS18=100,($G$21*CS18*$B$2)-SUM($G$27:CR27),IF(CS18&gt;CR19,((CS18-CR19+1)*$B$2*$G$21),IF(CS18&gt;=CR19,$G$21*$B$2))),0)</f>
        <v>0</v>
      </c>
      <c r="CT27" s="298" t="b">
        <f>IF('Hoja De Calculo'!CU13&gt;='Hoja De Calculo'!CT13,IF(CT18=100,($G$21*CT18*$B$2)-SUM($G$27:CS27),IF(CT18&gt;CS19,((CT18-CS19+1)*$B$2*$G$21),IF(CT18&gt;=CS19,$G$21*$B$2))),0)</f>
        <v>0</v>
      </c>
      <c r="CU27" s="298" t="b">
        <f>IF('Hoja De Calculo'!CV13&gt;='Hoja De Calculo'!CU13,IF(CU18=100,($G$21*CU18*$B$2)-SUM($G$27:CT27),IF(CU18&gt;CT19,((CU18-CT19+1)*$B$2*$G$21),IF(CU18&gt;=CT19,$G$21*$B$2))),0)</f>
        <v>0</v>
      </c>
      <c r="CV27" s="298" t="b">
        <f>IF('Hoja De Calculo'!CW13&gt;='Hoja De Calculo'!CV13,IF(CV18=100,($G$21*CV18*$B$2)-SUM($G$27:CU27),IF(CV18&gt;CU19,((CV18-CU19+1)*$B$2*$G$21),IF(CV18&gt;=CU19,$G$21*$B$2))),0)</f>
        <v>0</v>
      </c>
      <c r="CW27" s="298" t="b">
        <f>IF('Hoja De Calculo'!CX13&gt;='Hoja De Calculo'!CW13,IF(CW18=100,($G$21*CW18*$B$2)-SUM($G$27:CV27),IF(CW18&gt;CV19,((CW18-CV19+1)*$B$2*$G$21),IF(CW18&gt;=CV19,$G$21*$B$2))),0)</f>
        <v>0</v>
      </c>
    </row>
    <row r="28" spans="1:101" x14ac:dyDescent="0.25">
      <c r="A28" t="s">
        <v>165</v>
      </c>
      <c r="C28" s="263"/>
      <c r="D28" s="263"/>
      <c r="E28" s="263"/>
      <c r="F28" s="263"/>
      <c r="G28" s="263"/>
      <c r="H28" s="285">
        <f>(H$21*$B$2*(H$19+(IF(H$19=100,0,1))))</f>
        <v>0</v>
      </c>
      <c r="I28" s="298" t="b">
        <f>IF('Hoja De Calculo'!J13&gt;='Hoja De Calculo'!I13,IF(I18=100,($H$21*I18*$B$2)-SUM($H$28:H28),IF(I18&gt;H19,((I18-H19+1)*$B$2*$H$21),IF(I18&gt;=H19,$H$21*$B$2))),0)</f>
        <v>0</v>
      </c>
      <c r="J28" s="298" t="b">
        <f>IF('Hoja De Calculo'!K13&gt;='Hoja De Calculo'!J13,IF(J18=100,($H$21*J18*$B$2)-SUM($H$28:I28),IF(J18&gt;I19,((J18-I19+1)*$B$2*$H$21),IF(J18&gt;=I19,$H$21*$B$2))),0)</f>
        <v>0</v>
      </c>
      <c r="K28" s="298" t="b">
        <f>IF('Hoja De Calculo'!L13&gt;='Hoja De Calculo'!K13,IF(K18=100,($H$21*K18*$B$2)-SUM($H$28:J28),IF(K18&gt;J19,((K18-J19+1)*$B$2*$H$21),IF(K18&gt;=J19,$H$21*$B$2))),0)</f>
        <v>0</v>
      </c>
      <c r="L28" s="298" t="b">
        <f>IF('Hoja De Calculo'!M13&gt;='Hoja De Calculo'!L13,IF(L18=100,($H$21*L18*$B$2)-SUM($H$28:K28),IF(L18&gt;K19,((L18-K19+1)*$B$2*$H$21),IF(L18&gt;=K19,$H$21*$B$2))),0)</f>
        <v>0</v>
      </c>
      <c r="M28" s="298" t="b">
        <f>IF('Hoja De Calculo'!N13&gt;='Hoja De Calculo'!M13,IF(M18=100,($H$21*M18*$B$2)-SUM($H$28:L28),IF(M18&gt;L19,((M18-L19+1)*$B$2*$H$21),IF(M18&gt;=L19,$H$21*$B$2))),0)</f>
        <v>0</v>
      </c>
      <c r="N28" s="298" t="b">
        <f>IF('Hoja De Calculo'!O13&gt;='Hoja De Calculo'!N13,IF(N18=100,($H$21*N18*$B$2)-SUM($H$28:M28),IF(N18&gt;M19,((N18-M19+1)*$B$2*$H$21),IF(N18&gt;=M19,$H$21*$B$2))),0)</f>
        <v>0</v>
      </c>
      <c r="O28" s="298" t="b">
        <f>IF('Hoja De Calculo'!P13&gt;='Hoja De Calculo'!O13,IF(O18=100,($H$21*O18*$B$2)-SUM($H$28:N28),IF(O18&gt;N19,((O18-N19+1)*$B$2*$H$21),IF(O18&gt;=N19,$H$21*$B$2))),0)</f>
        <v>0</v>
      </c>
      <c r="P28" s="298" t="b">
        <f>IF('Hoja De Calculo'!Q13&gt;='Hoja De Calculo'!P13,IF(P18=100,($H$21*P18*$B$2)-SUM($H$28:O28),IF(P18&gt;O19,((P18-O19+1)*$B$2*$H$21),IF(P18&gt;=O19,$H$21*$B$2))),0)</f>
        <v>0</v>
      </c>
      <c r="Q28" s="298" t="b">
        <f>IF('Hoja De Calculo'!R13&gt;='Hoja De Calculo'!Q13,IF(Q18=100,($H$21*Q18*$B$2)-SUM($H$28:P28),IF(Q18&gt;P19,((Q18-P19+1)*$B$2*$H$21),IF(Q18&gt;=P19,$H$21*$B$2))),0)</f>
        <v>0</v>
      </c>
      <c r="R28" s="298" t="b">
        <f>IF('Hoja De Calculo'!S13&gt;='Hoja De Calculo'!R13,IF(R18=100,($H$21*R18*$B$2)-SUM($H$28:Q28),IF(R18&gt;Q19,((R18-Q19+1)*$B$2*$H$21),IF(R18&gt;=Q19,$H$21*$B$2))),0)</f>
        <v>0</v>
      </c>
      <c r="S28" s="298" t="b">
        <f>IF('Hoja De Calculo'!T13&gt;='Hoja De Calculo'!S13,IF(S18=100,($H$21*S18*$B$2)-SUM($H$28:R28),IF(S18&gt;R19,((S18-R19+1)*$B$2*$H$21),IF(S18&gt;=R19,$H$21*$B$2))),0)</f>
        <v>0</v>
      </c>
      <c r="T28" s="298" t="b">
        <f>IF('Hoja De Calculo'!U13&gt;='Hoja De Calculo'!T13,IF(T18=100,($H$21*T18*$B$2)-SUM($H$28:S28),IF(T18&gt;S19,((T18-S19+1)*$B$2*$H$21),IF(T18&gt;=S19,$H$21*$B$2))),0)</f>
        <v>0</v>
      </c>
      <c r="U28" s="298" t="b">
        <f>IF('Hoja De Calculo'!V13&gt;='Hoja De Calculo'!U13,IF(U18=100,($H$21*U18*$B$2)-SUM($H$28:T28),IF(U18&gt;T19,((U18-T19+1)*$B$2*$H$21),IF(U18&gt;=T19,$H$21*$B$2))),0)</f>
        <v>0</v>
      </c>
      <c r="V28" s="298" t="b">
        <f>IF('Hoja De Calculo'!W13&gt;='Hoja De Calculo'!V13,IF(V18=100,($H$21*V18*$B$2)-SUM($H$28:U28),IF(V18&gt;U19,((V18-U19+1)*$B$2*$H$21),IF(V18&gt;=U19,$H$21*$B$2))),0)</f>
        <v>0</v>
      </c>
      <c r="W28" s="298" t="b">
        <f>IF('Hoja De Calculo'!X13&gt;='Hoja De Calculo'!W13,IF(W18=100,($H$21*W18*$B$2)-SUM($H$28:V28),IF(W18&gt;V19,((W18-V19+1)*$B$2*$H$21),IF(W18&gt;=V19,$H$21*$B$2))),0)</f>
        <v>0</v>
      </c>
      <c r="X28" s="298" t="b">
        <f>IF('Hoja De Calculo'!Y13&gt;='Hoja De Calculo'!X13,IF(X18=100,($H$21*X18*$B$2)-SUM($H$28:W28),IF(X18&gt;W19,((X18-W19+1)*$B$2*$H$21),IF(X18&gt;=W19,$H$21*$B$2))),0)</f>
        <v>0</v>
      </c>
      <c r="Y28" s="298" t="b">
        <f>IF('Hoja De Calculo'!Z13&gt;='Hoja De Calculo'!Y13,IF(Y18=100,($H$21*Y18*$B$2)-SUM($H$28:X28),IF(Y18&gt;X19,((Y18-X19+1)*$B$2*$H$21),IF(Y18&gt;=X19,$H$21*$B$2))),0)</f>
        <v>0</v>
      </c>
      <c r="Z28" s="298" t="b">
        <f>IF('Hoja De Calculo'!AA13&gt;='Hoja De Calculo'!Z13,IF(Z18=100,($H$21*Z18*$B$2)-SUM($H$28:Y28),IF(Z18&gt;Y19,((Z18-Y19+1)*$B$2*$H$21),IF(Z18&gt;=Y19,$H$21*$B$2))),0)</f>
        <v>0</v>
      </c>
      <c r="AA28" s="298" t="b">
        <f>IF('Hoja De Calculo'!AB13&gt;='Hoja De Calculo'!AA13,IF(AA18=100,($H$21*AA18*$B$2)-SUM($H$28:Z28),IF(AA18&gt;Z19,((AA18-Z19+1)*$B$2*$H$21),IF(AA18&gt;=Z19,$H$21*$B$2))),0)</f>
        <v>0</v>
      </c>
      <c r="AB28" s="298" t="b">
        <f>IF('Hoja De Calculo'!AC13&gt;='Hoja De Calculo'!AB13,IF(AB18=100,($H$21*AB18*$B$2)-SUM($H$28:AA28),IF(AB18&gt;AA19,((AB18-AA19+1)*$B$2*$H$21),IF(AB18&gt;=AA19,$H$21*$B$2))),0)</f>
        <v>0</v>
      </c>
      <c r="AC28" s="298" t="b">
        <f>IF('Hoja De Calculo'!AD13&gt;='Hoja De Calculo'!AC13,IF(AC18=100,($H$21*AC18*$B$2)-SUM($H$28:AB28),IF(AC18&gt;AB19,((AC18-AB19+1)*$B$2*$H$21),IF(AC18&gt;=AB19,$H$21*$B$2))),0)</f>
        <v>0</v>
      </c>
      <c r="AD28" s="298" t="b">
        <f>IF('Hoja De Calculo'!AE13&gt;='Hoja De Calculo'!AD13,IF(AD18=100,($H$21*AD18*$B$2)-SUM($H$28:AC28),IF(AD18&gt;AC19,((AD18-AC19+1)*$B$2*$H$21),IF(AD18&gt;=AC19,$H$21*$B$2))),0)</f>
        <v>0</v>
      </c>
      <c r="AE28" s="298" t="b">
        <f>IF('Hoja De Calculo'!AF13&gt;='Hoja De Calculo'!AE13,IF(AE18=100,($H$21*AE18*$B$2)-SUM($H$28:AD28),IF(AE18&gt;AD19,((AE18-AD19+1)*$B$2*$H$21),IF(AE18&gt;=AD19,$H$21*$B$2))),0)</f>
        <v>0</v>
      </c>
      <c r="AF28" s="298" t="b">
        <f>IF('Hoja De Calculo'!AG13&gt;='Hoja De Calculo'!AF13,IF(AF18=100,($H$21*AF18*$B$2)-SUM($H$28:AE28),IF(AF18&gt;AE19,((AF18-AE19+1)*$B$2*$H$21),IF(AF18&gt;=AE19,$H$21*$B$2))),0)</f>
        <v>0</v>
      </c>
      <c r="AG28" s="298" t="b">
        <f>IF('Hoja De Calculo'!AH13&gt;='Hoja De Calculo'!AG13,IF(AG18=100,($H$21*AG18*$B$2)-SUM($H$28:AF28),IF(AG18&gt;AF19,((AG18-AF19+1)*$B$2*$H$21),IF(AG18&gt;=AF19,$H$21*$B$2))),0)</f>
        <v>0</v>
      </c>
      <c r="AH28" s="298" t="b">
        <f>IF('Hoja De Calculo'!AI13&gt;='Hoja De Calculo'!AH13,IF(AH18=100,($H$21*AH18*$B$2)-SUM($H$28:AG28),IF(AH18&gt;AG19,((AH18-AG19+1)*$B$2*$H$21),IF(AH18&gt;=AG19,$H$21*$B$2))),0)</f>
        <v>0</v>
      </c>
      <c r="AI28" s="298" t="b">
        <f>IF('Hoja De Calculo'!AJ13&gt;='Hoja De Calculo'!AI13,IF(AI18=100,($H$21*AI18*$B$2)-SUM($H$28:AH28),IF(AI18&gt;AH19,((AI18-AH19+1)*$B$2*$H$21),IF(AI18&gt;=AH19,$H$21*$B$2))),0)</f>
        <v>0</v>
      </c>
      <c r="AJ28" s="298" t="b">
        <f>IF('Hoja De Calculo'!AK13&gt;='Hoja De Calculo'!AJ13,IF(AJ18=100,($H$21*AJ18*$B$2)-SUM($H$28:AI28),IF(AJ18&gt;AI19,((AJ18-AI19+1)*$B$2*$H$21),IF(AJ18&gt;=AI19,$H$21*$B$2))),0)</f>
        <v>0</v>
      </c>
      <c r="AK28" s="298" t="b">
        <f>IF('Hoja De Calculo'!AL13&gt;='Hoja De Calculo'!AK13,IF(AK18=100,($H$21*AK18*$B$2)-SUM($H$28:AJ28),IF(AK18&gt;AJ19,((AK18-AJ19+1)*$B$2*$H$21),IF(AK18&gt;=AJ19,$H$21*$B$2))),0)</f>
        <v>0</v>
      </c>
      <c r="AL28" s="298" t="b">
        <f>IF('Hoja De Calculo'!AM13&gt;='Hoja De Calculo'!AL13,IF(AL18=100,($H$21*AL18*$B$2)-SUM($H$28:AK28),IF(AL18&gt;AK19,((AL18-AK19+1)*$B$2*$H$21),IF(AL18&gt;=AK19,$H$21*$B$2))),0)</f>
        <v>0</v>
      </c>
      <c r="AM28" s="298" t="b">
        <f>IF('Hoja De Calculo'!AN13&gt;='Hoja De Calculo'!AM13,IF(AM18=100,($H$21*AM18*$B$2)-SUM($H$28:AL28),IF(AM18&gt;AL19,((AM18-AL19+1)*$B$2*$H$21),IF(AM18&gt;=AL19,$H$21*$B$2))),0)</f>
        <v>0</v>
      </c>
      <c r="AN28" s="298" t="b">
        <f>IF('Hoja De Calculo'!AO13&gt;='Hoja De Calculo'!AN13,IF(AN18=100,($H$21*AN18*$B$2)-SUM($H$28:AM28),IF(AN18&gt;AM19,((AN18-AM19+1)*$B$2*$H$21),IF(AN18&gt;=AM19,$H$21*$B$2))),0)</f>
        <v>0</v>
      </c>
      <c r="AO28" s="298" t="b">
        <f>IF('Hoja De Calculo'!AP13&gt;='Hoja De Calculo'!AO13,IF(AO18=100,($H$21*AO18*$B$2)-SUM($H$28:AN28),IF(AO18&gt;AN19,((AO18-AN19+1)*$B$2*$H$21),IF(AO18&gt;=AN19,$H$21*$B$2))),0)</f>
        <v>0</v>
      </c>
      <c r="AP28" s="298" t="b">
        <f>IF('Hoja De Calculo'!AQ13&gt;='Hoja De Calculo'!AP13,IF(AP18=100,($H$21*AP18*$B$2)-SUM($H$28:AO28),IF(AP18&gt;AO19,((AP18-AO19+1)*$B$2*$H$21),IF(AP18&gt;=AO19,$H$21*$B$2))),0)</f>
        <v>0</v>
      </c>
      <c r="AQ28" s="298" t="b">
        <f>IF('Hoja De Calculo'!AR13&gt;='Hoja De Calculo'!AQ13,IF(AQ18=100,($H$21*AQ18*$B$2)-SUM($H$28:AP28),IF(AQ18&gt;AP19,((AQ18-AP19+1)*$B$2*$H$21),IF(AQ18&gt;=AP19,$H$21*$B$2))),0)</f>
        <v>0</v>
      </c>
      <c r="AR28" s="298" t="b">
        <f>IF('Hoja De Calculo'!AS13&gt;='Hoja De Calculo'!AR13,IF(AR18=100,($H$21*AR18*$B$2)-SUM($H$28:AQ28),IF(AR18&gt;AQ19,((AR18-AQ19+1)*$B$2*$H$21),IF(AR18&gt;=AQ19,$H$21*$B$2))),0)</f>
        <v>0</v>
      </c>
      <c r="AS28" s="298" t="b">
        <f>IF('Hoja De Calculo'!AT13&gt;='Hoja De Calculo'!AS13,IF(AS18=100,($H$21*AS18*$B$2)-SUM($H$28:AR28),IF(AS18&gt;AR19,((AS18-AR19+1)*$B$2*$H$21),IF(AS18&gt;=AR19,$H$21*$B$2))),0)</f>
        <v>0</v>
      </c>
      <c r="AT28" s="298" t="b">
        <f>IF('Hoja De Calculo'!AU13&gt;='Hoja De Calculo'!AT13,IF(AT18=100,($H$21*AT18*$B$2)-SUM($H$28:AS28),IF(AT18&gt;AS19,((AT18-AS19+1)*$B$2*$H$21),IF(AT18&gt;=AS19,$H$21*$B$2))),0)</f>
        <v>0</v>
      </c>
      <c r="AU28" s="298" t="b">
        <f>IF('Hoja De Calculo'!AV13&gt;='Hoja De Calculo'!AU13,IF(AU18=100,($H$21*AU18*$B$2)-SUM($H$28:AT28),IF(AU18&gt;AT19,((AU18-AT19+1)*$B$2*$H$21),IF(AU18&gt;=AT19,$H$21*$B$2))),0)</f>
        <v>0</v>
      </c>
      <c r="AV28" s="298" t="b">
        <f>IF('Hoja De Calculo'!AW13&gt;='Hoja De Calculo'!AV13,IF(AV18=100,($H$21*AV18*$B$2)-SUM($H$28:AU28),IF(AV18&gt;AU19,((AV18-AU19+1)*$B$2*$H$21),IF(AV18&gt;=AU19,$H$21*$B$2))),0)</f>
        <v>0</v>
      </c>
      <c r="AW28" s="298" t="b">
        <f>IF('Hoja De Calculo'!AX13&gt;='Hoja De Calculo'!AW13,IF(AW18=100,($H$21*AW18*$B$2)-SUM($H$28:AV28),IF(AW18&gt;AV19,((AW18-AV19+1)*$B$2*$H$21),IF(AW18&gt;=AV19,$H$21*$B$2))),0)</f>
        <v>0</v>
      </c>
      <c r="AX28" s="298" t="b">
        <f>IF('Hoja De Calculo'!AY13&gt;='Hoja De Calculo'!AX13,IF(AX18=100,($H$21*AX18*$B$2)-SUM($H$28:AW28),IF(AX18&gt;AW19,((AX18-AW19+1)*$B$2*$H$21),IF(AX18&gt;=AW19,$H$21*$B$2))),0)</f>
        <v>0</v>
      </c>
      <c r="AY28" s="298" t="b">
        <f>IF('Hoja De Calculo'!AZ13&gt;='Hoja De Calculo'!AY13,IF(AY18=100,($H$21*AY18*$B$2)-SUM($H$28:AX28),IF(AY18&gt;AX19,((AY18-AX19+1)*$B$2*$H$21),IF(AY18&gt;=AX19,$H$21*$B$2))),0)</f>
        <v>0</v>
      </c>
      <c r="AZ28" s="298" t="b">
        <f>IF('Hoja De Calculo'!BA13&gt;='Hoja De Calculo'!AZ13,IF(AZ18=100,($H$21*AZ18*$B$2)-SUM($H$28:AY28),IF(AZ18&gt;AY19,((AZ18-AY19+1)*$B$2*$H$21),IF(AZ18&gt;=AY19,$H$21*$B$2))),0)</f>
        <v>0</v>
      </c>
      <c r="BA28" s="298" t="b">
        <f>IF('Hoja De Calculo'!BB13&gt;='Hoja De Calculo'!BA13,IF(BA18=100,($H$21*BA18*$B$2)-SUM($H$28:AZ28),IF(BA18&gt;AZ19,((BA18-AZ19+1)*$B$2*$H$21),IF(BA18&gt;=AZ19,$H$21*$B$2))),0)</f>
        <v>0</v>
      </c>
      <c r="BB28" s="298" t="b">
        <f>IF('Hoja De Calculo'!BC13&gt;='Hoja De Calculo'!BB13,IF(BB18=100,($H$21*BB18*$B$2)-SUM($H$28:BA28),IF(BB18&gt;BA19,((BB18-BA19+1)*$B$2*$H$21),IF(BB18&gt;=BA19,$H$21*$B$2))),0)</f>
        <v>0</v>
      </c>
      <c r="BC28" s="298" t="b">
        <f>IF('Hoja De Calculo'!BD13&gt;='Hoja De Calculo'!BC13,IF(BC18=100,($H$21*BC18*$B$2)-SUM($H$28:BB28),IF(BC18&gt;BB19,((BC18-BB19+1)*$B$2*$H$21),IF(BC18&gt;=BB19,$H$21*$B$2))),0)</f>
        <v>0</v>
      </c>
      <c r="BD28" s="298" t="b">
        <f>IF('Hoja De Calculo'!BE13&gt;='Hoja De Calculo'!BD13,IF(BD18=100,($H$21*BD18*$B$2)-SUM($H$28:BC28),IF(BD18&gt;BC19,((BD18-BC19+1)*$B$2*$H$21),IF(BD18&gt;=BC19,$H$21*$B$2))),0)</f>
        <v>0</v>
      </c>
      <c r="BE28" s="298" t="b">
        <f>IF('Hoja De Calculo'!BF13&gt;='Hoja De Calculo'!BE13,IF(BE18=100,($H$21*BE18*$B$2)-SUM($H$28:BD28),IF(BE18&gt;BD19,((BE18-BD19+1)*$B$2*$H$21),IF(BE18&gt;=BD19,$H$21*$B$2))),0)</f>
        <v>0</v>
      </c>
      <c r="BF28" s="298" t="b">
        <f>IF('Hoja De Calculo'!BG13&gt;='Hoja De Calculo'!BF13,IF(BF18=100,($H$21*BF18*$B$2)-SUM($H$28:BE28),IF(BF18&gt;BE19,((BF18-BE19+1)*$B$2*$H$21),IF(BF18&gt;=BE19,$H$21*$B$2))),0)</f>
        <v>0</v>
      </c>
      <c r="BG28" s="298" t="b">
        <f>IF('Hoja De Calculo'!BH13&gt;='Hoja De Calculo'!BG13,IF(BG18=100,($H$21*BG18*$B$2)-SUM($H$28:BF28),IF(BG18&gt;BF19,((BG18-BF19+1)*$B$2*$H$21),IF(BG18&gt;=BF19,$H$21*$B$2))),0)</f>
        <v>0</v>
      </c>
      <c r="BH28" s="298" t="b">
        <f>IF('Hoja De Calculo'!BI13&gt;='Hoja De Calculo'!BH13,IF(BH18=100,($H$21*BH18*$B$2)-SUM($H$28:BG28),IF(BH18&gt;BG19,((BH18-BG19+1)*$B$2*$H$21),IF(BH18&gt;=BG19,$H$21*$B$2))),0)</f>
        <v>0</v>
      </c>
      <c r="BI28" s="298" t="b">
        <f>IF('Hoja De Calculo'!BJ13&gt;='Hoja De Calculo'!BI13,IF(BI18=100,($H$21*BI18*$B$2)-SUM($H$28:BH28),IF(BI18&gt;BH19,((BI18-BH19+1)*$B$2*$H$21),IF(BI18&gt;=BH19,$H$21*$B$2))),0)</f>
        <v>0</v>
      </c>
      <c r="BJ28" s="298" t="b">
        <f>IF('Hoja De Calculo'!BK13&gt;='Hoja De Calculo'!BJ13,IF(BJ18=100,($H$21*BJ18*$B$2)-SUM($H$28:BI28),IF(BJ18&gt;BI19,((BJ18-BI19+1)*$B$2*$H$21),IF(BJ18&gt;=BI19,$H$21*$B$2))),0)</f>
        <v>0</v>
      </c>
      <c r="BK28" s="298" t="b">
        <f>IF('Hoja De Calculo'!BL13&gt;='Hoja De Calculo'!BK13,IF(BK18=100,($H$21*BK18*$B$2)-SUM($H$28:BJ28),IF(BK18&gt;BJ19,((BK18-BJ19+1)*$B$2*$H$21),IF(BK18&gt;=BJ19,$H$21*$B$2))),0)</f>
        <v>0</v>
      </c>
      <c r="BL28" s="298" t="b">
        <f>IF('Hoja De Calculo'!BM13&gt;='Hoja De Calculo'!BL13,IF(BL18=100,($H$21*BL18*$B$2)-SUM($H$28:BK28),IF(BL18&gt;BK19,((BL18-BK19+1)*$B$2*$H$21),IF(BL18&gt;=BK19,$H$21*$B$2))),0)</f>
        <v>0</v>
      </c>
      <c r="BM28" s="298" t="b">
        <f>IF('Hoja De Calculo'!BN13&gt;='Hoja De Calculo'!BM13,IF(BM18=100,($H$21*BM18*$B$2)-SUM($H$28:BL28),IF(BM18&gt;BL19,((BM18-BL19+1)*$B$2*$H$21),IF(BM18&gt;=BL19,$H$21*$B$2))),0)</f>
        <v>0</v>
      </c>
      <c r="BN28" s="298" t="b">
        <f>IF('Hoja De Calculo'!BO13&gt;='Hoja De Calculo'!BN13,IF(BN18=100,($H$21*BN18*$B$2)-SUM($H$28:BM28),IF(BN18&gt;BM19,((BN18-BM19+1)*$B$2*$H$21),IF(BN18&gt;=BM19,$H$21*$B$2))),0)</f>
        <v>0</v>
      </c>
      <c r="BO28" s="298" t="b">
        <f>IF('Hoja De Calculo'!BP13&gt;='Hoja De Calculo'!BO13,IF(BO18=100,($H$21*BO18*$B$2)-SUM($H$28:BN28),IF(BO18&gt;BN19,((BO18-BN19+1)*$B$2*$H$21),IF(BO18&gt;=BN19,$H$21*$B$2))),0)</f>
        <v>0</v>
      </c>
      <c r="BP28" s="298" t="b">
        <f>IF('Hoja De Calculo'!BQ13&gt;='Hoja De Calculo'!BP13,IF(BP18=100,($H$21*BP18*$B$2)-SUM($H$28:BO28),IF(BP18&gt;BO19,((BP18-BO19+1)*$B$2*$H$21),IF(BP18&gt;=BO19,$H$21*$B$2))),0)</f>
        <v>0</v>
      </c>
      <c r="BQ28" s="298" t="b">
        <f>IF('Hoja De Calculo'!BR13&gt;='Hoja De Calculo'!BQ13,IF(BQ18=100,($H$21*BQ18*$B$2)-SUM($H$28:BP28),IF(BQ18&gt;BP19,((BQ18-BP19+1)*$B$2*$H$21),IF(BQ18&gt;=BP19,$H$21*$B$2))),0)</f>
        <v>0</v>
      </c>
      <c r="BR28" s="298" t="b">
        <f>IF('Hoja De Calculo'!BS13&gt;='Hoja De Calculo'!BR13,IF(BR18=100,($H$21*BR18*$B$2)-SUM($H$28:BQ28),IF(BR18&gt;BQ19,((BR18-BQ19+1)*$B$2*$H$21),IF(BR18&gt;=BQ19,$H$21*$B$2))),0)</f>
        <v>0</v>
      </c>
      <c r="BS28" s="298" t="b">
        <f>IF('Hoja De Calculo'!BT13&gt;='Hoja De Calculo'!BS13,IF(BS18=100,($H$21*BS18*$B$2)-SUM($H$28:BR28),IF(BS18&gt;BR19,((BS18-BR19+1)*$B$2*$H$21),IF(BS18&gt;=BR19,$H$21*$B$2))),0)</f>
        <v>0</v>
      </c>
      <c r="BT28" s="298" t="b">
        <f>IF('Hoja De Calculo'!BU13&gt;='Hoja De Calculo'!BT13,IF(BT18=100,($H$21*BT18*$B$2)-SUM($H$28:BS28),IF(BT18&gt;BS19,((BT18-BS19+1)*$B$2*$H$21),IF(BT18&gt;=BS19,$H$21*$B$2))),0)</f>
        <v>0</v>
      </c>
      <c r="BU28" s="298" t="b">
        <f>IF('Hoja De Calculo'!BV13&gt;='Hoja De Calculo'!BU13,IF(BU18=100,($H$21*BU18*$B$2)-SUM($H$28:BT28),IF(BU18&gt;BT19,((BU18-BT19+1)*$B$2*$H$21),IF(BU18&gt;=BT19,$H$21*$B$2))),0)</f>
        <v>0</v>
      </c>
      <c r="BV28" s="298" t="b">
        <f>IF('Hoja De Calculo'!BW13&gt;='Hoja De Calculo'!BV13,IF(BV18=100,($H$21*BV18*$B$2)-SUM($H$28:BU28),IF(BV18&gt;BU19,((BV18-BU19+1)*$B$2*$H$21),IF(BV18&gt;=BU19,$H$21*$B$2))),0)</f>
        <v>0</v>
      </c>
      <c r="BW28" s="298" t="b">
        <f>IF('Hoja De Calculo'!BX13&gt;='Hoja De Calculo'!BW13,IF(BW18=100,($H$21*BW18*$B$2)-SUM($H$28:BV28),IF(BW18&gt;BV19,((BW18-BV19+1)*$B$2*$H$21),IF(BW18&gt;=BV19,$H$21*$B$2))),0)</f>
        <v>0</v>
      </c>
      <c r="BX28" s="298" t="b">
        <f>IF('Hoja De Calculo'!BY13&gt;='Hoja De Calculo'!BX13,IF(BX18=100,($H$21*BX18*$B$2)-SUM($H$28:BW28),IF(BX18&gt;BW19,((BX18-BW19+1)*$B$2*$H$21),IF(BX18&gt;=BW19,$H$21*$B$2))),0)</f>
        <v>0</v>
      </c>
      <c r="BY28" s="298" t="b">
        <f>IF('Hoja De Calculo'!BZ13&gt;='Hoja De Calculo'!BY13,IF(BY18=100,($H$21*BY18*$B$2)-SUM($H$28:BX28),IF(BY18&gt;BX19,((BY18-BX19+1)*$B$2*$H$21),IF(BY18&gt;=BX19,$H$21*$B$2))),0)</f>
        <v>0</v>
      </c>
      <c r="BZ28" s="298" t="b">
        <f>IF('Hoja De Calculo'!CA13&gt;='Hoja De Calculo'!BZ13,IF(BZ18=100,($H$21*BZ18*$B$2)-SUM($H$28:BY28),IF(BZ18&gt;BY19,((BZ18-BY19+1)*$B$2*$H$21),IF(BZ18&gt;=BY19,$H$21*$B$2))),0)</f>
        <v>0</v>
      </c>
      <c r="CA28" s="298" t="b">
        <f>IF('Hoja De Calculo'!CB13&gt;='Hoja De Calculo'!CA13,IF(CA18=100,($H$21*CA18*$B$2)-SUM($H$28:BZ28),IF(CA18&gt;BZ19,((CA18-BZ19+1)*$B$2*$H$21),IF(CA18&gt;=BZ19,$H$21*$B$2))),0)</f>
        <v>0</v>
      </c>
      <c r="CB28" s="298" t="b">
        <f>IF('Hoja De Calculo'!CC13&gt;='Hoja De Calculo'!CB13,IF(CB18=100,($H$21*CB18*$B$2)-SUM($H$28:CA28),IF(CB18&gt;CA19,((CB18-CA19+1)*$B$2*$H$21),IF(CB18&gt;=CA19,$H$21*$B$2))),0)</f>
        <v>0</v>
      </c>
      <c r="CC28" s="298" t="b">
        <f>IF('Hoja De Calculo'!CD13&gt;='Hoja De Calculo'!CC13,IF(CC18=100,($H$21*CC18*$B$2)-SUM($H$28:CB28),IF(CC18&gt;CB19,((CC18-CB19+1)*$B$2*$H$21),IF(CC18&gt;=CB19,$H$21*$B$2))),0)</f>
        <v>0</v>
      </c>
      <c r="CD28" s="298" t="b">
        <f>IF('Hoja De Calculo'!CE13&gt;='Hoja De Calculo'!CD13,IF(CD18=100,($H$21*CD18*$B$2)-SUM($H$28:CC28),IF(CD18&gt;CC19,((CD18-CC19+1)*$B$2*$H$21),IF(CD18&gt;=CC19,$H$21*$B$2))),0)</f>
        <v>0</v>
      </c>
      <c r="CE28" s="298" t="b">
        <f>IF('Hoja De Calculo'!CF13&gt;='Hoja De Calculo'!CE13,IF(CE18=100,($H$21*CE18*$B$2)-SUM($H$28:CD28),IF(CE18&gt;CD19,((CE18-CD19+1)*$B$2*$H$21),IF(CE18&gt;=CD19,$H$21*$B$2))),0)</f>
        <v>0</v>
      </c>
      <c r="CF28" s="298" t="b">
        <f>IF('Hoja De Calculo'!CG13&gt;='Hoja De Calculo'!CF13,IF(CF18=100,($H$21*CF18*$B$2)-SUM($H$28:CE28),IF(CF18&gt;CE19,((CF18-CE19+1)*$B$2*$H$21),IF(CF18&gt;=CE19,$H$21*$B$2))),0)</f>
        <v>0</v>
      </c>
      <c r="CG28" s="298" t="b">
        <f>IF('Hoja De Calculo'!CH13&gt;='Hoja De Calculo'!CG13,IF(CG18=100,($H$21*CG18*$B$2)-SUM($H$28:CF28),IF(CG18&gt;CF19,((CG18-CF19+1)*$B$2*$H$21),IF(CG18&gt;=CF19,$H$21*$B$2))),0)</f>
        <v>0</v>
      </c>
      <c r="CH28" s="298" t="b">
        <f>IF('Hoja De Calculo'!CI13&gt;='Hoja De Calculo'!CH13,IF(CH18=100,($H$21*CH18*$B$2)-SUM($H$28:CG28),IF(CH18&gt;CG19,((CH18-CG19+1)*$B$2*$H$21),IF(CH18&gt;=CG19,$H$21*$B$2))),0)</f>
        <v>0</v>
      </c>
      <c r="CI28" s="298" t="b">
        <f>IF('Hoja De Calculo'!CJ13&gt;='Hoja De Calculo'!CI13,IF(CI18=100,($H$21*CI18*$B$2)-SUM($H$28:CH28),IF(CI18&gt;CH19,((CI18-CH19+1)*$B$2*$H$21),IF(CI18&gt;=CH19,$H$21*$B$2))),0)</f>
        <v>0</v>
      </c>
      <c r="CJ28" s="298" t="b">
        <f>IF('Hoja De Calculo'!CK13&gt;='Hoja De Calculo'!CJ13,IF(CJ18=100,($H$21*CJ18*$B$2)-SUM($H$28:CI28),IF(CJ18&gt;CI19,((CJ18-CI19+1)*$B$2*$H$21),IF(CJ18&gt;=CI19,$H$21*$B$2))),0)</f>
        <v>0</v>
      </c>
      <c r="CK28" s="298" t="b">
        <f>IF('Hoja De Calculo'!CL13&gt;='Hoja De Calculo'!CK13,IF(CK18=100,($H$21*CK18*$B$2)-SUM($H$28:CJ28),IF(CK18&gt;CJ19,((CK18-CJ19+1)*$B$2*$H$21),IF(CK18&gt;=CJ19,$H$21*$B$2))),0)</f>
        <v>0</v>
      </c>
      <c r="CL28" s="298" t="b">
        <f>IF('Hoja De Calculo'!CM13&gt;='Hoja De Calculo'!CL13,IF(CL18=100,($H$21*CL18*$B$2)-SUM($H$28:CK28),IF(CL18&gt;CK19,((CL18-CK19+1)*$B$2*$H$21),IF(CL18&gt;=CK19,$H$21*$B$2))),0)</f>
        <v>0</v>
      </c>
      <c r="CM28" s="298" t="b">
        <f>IF('Hoja De Calculo'!CN13&gt;='Hoja De Calculo'!CM13,IF(CM18=100,($H$21*CM18*$B$2)-SUM($H$28:CL28),IF(CM18&gt;CL19,((CM18-CL19+1)*$B$2*$H$21),IF(CM18&gt;=CL19,$H$21*$B$2))),0)</f>
        <v>0</v>
      </c>
      <c r="CN28" s="298" t="b">
        <f>IF('Hoja De Calculo'!CO13&gt;='Hoja De Calculo'!CN13,IF(CN18=100,($H$21*CN18*$B$2)-SUM($H$28:CM28),IF(CN18&gt;CM19,((CN18-CM19+1)*$B$2*$H$21),IF(CN18&gt;=CM19,$H$21*$B$2))),0)</f>
        <v>0</v>
      </c>
      <c r="CO28" s="298" t="b">
        <f>IF('Hoja De Calculo'!CP13&gt;='Hoja De Calculo'!CO13,IF(CO18=100,($H$21*CO18*$B$2)-SUM($H$28:CN28),IF(CO18&gt;CN19,((CO18-CN19+1)*$B$2*$H$21),IF(CO18&gt;=CN19,$H$21*$B$2))),0)</f>
        <v>0</v>
      </c>
      <c r="CP28" s="298" t="b">
        <f>IF('Hoja De Calculo'!CQ13&gt;='Hoja De Calculo'!CP13,IF(CP18=100,($H$21*CP18*$B$2)-SUM($H$28:CO28),IF(CP18&gt;CO19,((CP18-CO19+1)*$B$2*$H$21),IF(CP18&gt;=CO19,$H$21*$B$2))),0)</f>
        <v>0</v>
      </c>
      <c r="CQ28" s="298" t="b">
        <f>IF('Hoja De Calculo'!CR13&gt;='Hoja De Calculo'!CQ13,IF(CQ18=100,($H$21*CQ18*$B$2)-SUM($H$28:CP28),IF(CQ18&gt;CP19,((CQ18-CP19+1)*$B$2*$H$21),IF(CQ18&gt;=CP19,$H$21*$B$2))),0)</f>
        <v>0</v>
      </c>
      <c r="CR28" s="298" t="b">
        <f>IF('Hoja De Calculo'!CS13&gt;='Hoja De Calculo'!CR13,IF(CR18=100,($H$21*CR18*$B$2)-SUM($H$28:CQ28),IF(CR18&gt;CQ19,((CR18-CQ19+1)*$B$2*$H$21),IF(CR18&gt;=CQ19,$H$21*$B$2))),0)</f>
        <v>0</v>
      </c>
      <c r="CS28" s="298" t="b">
        <f>IF('Hoja De Calculo'!CT13&gt;='Hoja De Calculo'!CS13,IF(CS18=100,($H$21*CS18*$B$2)-SUM($H$28:CR28),IF(CS18&gt;CR19,((CS18-CR19+1)*$B$2*$H$21),IF(CS18&gt;=CR19,$H$21*$B$2))),0)</f>
        <v>0</v>
      </c>
      <c r="CT28" s="298" t="b">
        <f>IF('Hoja De Calculo'!CU13&gt;='Hoja De Calculo'!CT13,IF(CT18=100,($H$21*CT18*$B$2)-SUM($H$28:CS28),IF(CT18&gt;CS19,((CT18-CS19+1)*$B$2*$H$21),IF(CT18&gt;=CS19,$H$21*$B$2))),0)</f>
        <v>0</v>
      </c>
      <c r="CU28" s="298" t="b">
        <f>IF('Hoja De Calculo'!CV13&gt;='Hoja De Calculo'!CU13,IF(CU18=100,($H$21*CU18*$B$2)-SUM($H$28:CT28),IF(CU18&gt;CT19,((CU18-CT19+1)*$B$2*$H$21),IF(CU18&gt;=CT19,$H$21*$B$2))),0)</f>
        <v>0</v>
      </c>
      <c r="CV28" s="298" t="b">
        <f>IF('Hoja De Calculo'!CW13&gt;='Hoja De Calculo'!CV13,IF(CV18=100,($H$21*CV18*$B$2)-SUM($H$28:CU28),IF(CV18&gt;CU19,((CV18-CU19+1)*$B$2*$H$21),IF(CV18&gt;=CU19,$H$21*$B$2))),0)</f>
        <v>0</v>
      </c>
      <c r="CW28" s="298" t="b">
        <f>IF('Hoja De Calculo'!CX13&gt;='Hoja De Calculo'!CW13,IF(CW18=100,($H$21*CW18*$B$2)-SUM($H$28:CV28),IF(CW18&gt;CV19,((CW18-CV19+1)*$B$2*$H$21),IF(CW18&gt;=CV19,$H$21*$B$2))),0)</f>
        <v>0</v>
      </c>
    </row>
    <row r="29" spans="1:101" x14ac:dyDescent="0.25">
      <c r="A29" t="s">
        <v>166</v>
      </c>
      <c r="C29" s="263"/>
      <c r="D29" s="263"/>
      <c r="E29" s="263"/>
      <c r="F29" s="263"/>
      <c r="G29" s="263"/>
      <c r="H29" s="271"/>
      <c r="I29" s="285">
        <f>(I$21*$B$2*(I$19+(IF(I$19=100,0,1))))</f>
        <v>0</v>
      </c>
      <c r="J29" s="298" t="b">
        <f>IF('Hoja De Calculo'!K13&gt;='Hoja De Calculo'!J13,IF(J18=100,($I$21*J$18*$B$2)-SUM($I29:I29),IF(J$18&gt;I$19,((J$18-I$19+1)*$B$2*$I$21),IF(J$18&gt;=I$19,$I$21*$B$2))),0)</f>
        <v>0</v>
      </c>
      <c r="K29" s="298" t="b">
        <f>IF('Hoja De Calculo'!L13&gt;='Hoja De Calculo'!K13,IF(K18=100,($I$21*K$18*$B$2)-SUM($I29:J29),IF(K$18&gt;J$19,((K$18-J$19+1)*$B$2*$I$21),IF(K$18&gt;=J$19,$I$21*$B$2))),0)</f>
        <v>0</v>
      </c>
      <c r="L29" s="298" t="b">
        <f>IF('Hoja De Calculo'!M13&gt;='Hoja De Calculo'!L13,IF(L18=100,($I$21*L$18*$B$2)-SUM($I29:K29),IF(L$18&gt;K$19,((L$18-K$19+1)*$B$2*$I$21),IF(L$18&gt;=K$19,$I$21*$B$2))),0)</f>
        <v>0</v>
      </c>
      <c r="M29" s="298" t="b">
        <f>IF('Hoja De Calculo'!N13&gt;='Hoja De Calculo'!M13,IF(M18=100,($I$21*M$18*$B$2)-SUM($I29:L29),IF(M$18&gt;L$19,((M$18-L$19+1)*$B$2*$I$21),IF(M$18&gt;=L$19,$I$21*$B$2))),0)</f>
        <v>0</v>
      </c>
      <c r="N29" s="298" t="b">
        <f>IF('Hoja De Calculo'!O13&gt;='Hoja De Calculo'!N13,IF(N18=100,($I$21*N$18*$B$2)-SUM($I29:M29),IF(N$18&gt;M$19,((N$18-M$19+1)*$B$2*$I$21),IF(N$18&gt;=M$19,$I$21*$B$2))),0)</f>
        <v>0</v>
      </c>
      <c r="O29" s="298" t="b">
        <f>IF('Hoja De Calculo'!P13&gt;='Hoja De Calculo'!O13,IF(O18=100,($I$21*O$18*$B$2)-SUM($I29:N29),IF(O$18&gt;N$19,((O$18-N$19+1)*$B$2*$I$21),IF(O$18&gt;=N$19,$I$21*$B$2))),0)</f>
        <v>0</v>
      </c>
      <c r="P29" s="298" t="b">
        <f>IF('Hoja De Calculo'!Q13&gt;='Hoja De Calculo'!P13,IF(P18=100,($I$21*P$18*$B$2)-SUM($I29:O29),IF(P$18&gt;O$19,((P$18-O$19+1)*$B$2*$I$21),IF(P$18&gt;=O$19,$I$21*$B$2))),0)</f>
        <v>0</v>
      </c>
      <c r="Q29" s="298" t="b">
        <f>IF('Hoja De Calculo'!R13&gt;='Hoja De Calculo'!Q13,IF(Q18=100,($I$21*Q$18*$B$2)-SUM($I29:P29),IF(Q$18&gt;P$19,((Q$18-P$19+1)*$B$2*$I$21),IF(Q$18&gt;=P$19,$I$21*$B$2))),0)</f>
        <v>0</v>
      </c>
      <c r="R29" s="298" t="b">
        <f>IF('Hoja De Calculo'!S13&gt;='Hoja De Calculo'!R13,IF(R18=100,($I$21*R$18*$B$2)-SUM($I29:Q29),IF(R$18&gt;Q$19,((R$18-Q$19+1)*$B$2*$I$21),IF(R$18&gt;=Q$19,$I$21*$B$2))),0)</f>
        <v>0</v>
      </c>
      <c r="S29" s="298" t="b">
        <f>IF('Hoja De Calculo'!T13&gt;='Hoja De Calculo'!S13,IF(S18=100,($I$21*S$18*$B$2)-SUM($I29:R29),IF(S$18&gt;R$19,((S$18-R$19+1)*$B$2*$I$21),IF(S$18&gt;=R$19,$I$21*$B$2))),0)</f>
        <v>0</v>
      </c>
      <c r="T29" s="298" t="b">
        <f>IF('Hoja De Calculo'!U13&gt;='Hoja De Calculo'!T13,IF(T18=100,($I$21*T$18*$B$2)-SUM($I29:S29),IF(T$18&gt;S$19,((T$18-S$19+1)*$B$2*$I$21),IF(T$18&gt;=S$19,$I$21*$B$2))),0)</f>
        <v>0</v>
      </c>
      <c r="U29" s="298" t="b">
        <f>IF('Hoja De Calculo'!V13&gt;='Hoja De Calculo'!U13,IF(U18=100,($I$21*U$18*$B$2)-SUM($I29:T29),IF(U$18&gt;T$19,((U$18-T$19+1)*$B$2*$I$21),IF(U$18&gt;=T$19,$I$21*$B$2))),0)</f>
        <v>0</v>
      </c>
      <c r="V29" s="298" t="b">
        <f>IF('Hoja De Calculo'!W13&gt;='Hoja De Calculo'!V13,IF(V18=100,($I$21*V$18*$B$2)-SUM($I29:U29),IF(V$18&gt;U$19,((V$18-U$19+1)*$B$2*$I$21),IF(V$18&gt;=U$19,$I$21*$B$2))),0)</f>
        <v>0</v>
      </c>
      <c r="W29" s="298" t="b">
        <f>IF('Hoja De Calculo'!X13&gt;='Hoja De Calculo'!W13,IF(W18=100,($I$21*W$18*$B$2)-SUM($I29:V29),IF(W$18&gt;V$19,((W$18-V$19+1)*$B$2*$I$21),IF(W$18&gt;=V$19,$I$21*$B$2))),0)</f>
        <v>0</v>
      </c>
      <c r="X29" s="298" t="b">
        <f>IF('Hoja De Calculo'!Y13&gt;='Hoja De Calculo'!X13,IF(X18=100,($I$21*X$18*$B$2)-SUM($I29:W29),IF(X$18&gt;W$19,((X$18-W$19+1)*$B$2*$I$21),IF(X$18&gt;=W$19,$I$21*$B$2))),0)</f>
        <v>0</v>
      </c>
      <c r="Y29" s="298" t="b">
        <f>IF('Hoja De Calculo'!Z13&gt;='Hoja De Calculo'!Y13,IF(Y18=100,($I$21*Y$18*$B$2)-SUM($I29:X29),IF(Y$18&gt;X$19,((Y$18-X$19+1)*$B$2*$I$21),IF(Y$18&gt;=X$19,$I$21*$B$2))),0)</f>
        <v>0</v>
      </c>
      <c r="Z29" s="298" t="b">
        <f>IF('Hoja De Calculo'!AA13&gt;='Hoja De Calculo'!Z13,IF(Z18=100,($I$21*Z$18*$B$2)-SUM($I29:Y29),IF(Z$18&gt;Y$19,((Z$18-Y$19+1)*$B$2*$I$21),IF(Z$18&gt;=Y$19,$I$21*$B$2))),0)</f>
        <v>0</v>
      </c>
      <c r="AA29" s="298" t="b">
        <f>IF('Hoja De Calculo'!AB13&gt;='Hoja De Calculo'!AA13,IF(AA18=100,($I$21*AA$18*$B$2)-SUM($I29:Z29),IF(AA$18&gt;Z$19,((AA$18-Z$19+1)*$B$2*$I$21),IF(AA$18&gt;=Z$19,$I$21*$B$2))),0)</f>
        <v>0</v>
      </c>
      <c r="AB29" s="298" t="b">
        <f>IF('Hoja De Calculo'!AC13&gt;='Hoja De Calculo'!AB13,IF(AB18=100,($I$21*AB$18*$B$2)-SUM($I29:AA29),IF(AB$18&gt;AA$19,((AB$18-AA$19+1)*$B$2*$I$21),IF(AB$18&gt;=AA$19,$I$21*$B$2))),0)</f>
        <v>0</v>
      </c>
      <c r="AC29" s="298" t="b">
        <f>IF('Hoja De Calculo'!AD13&gt;='Hoja De Calculo'!AC13,IF(AC18=100,($I$21*AC$18*$B$2)-SUM($I29:AB29),IF(AC$18&gt;AB$19,((AC$18-AB$19+1)*$B$2*$I$21),IF(AC$18&gt;=AB$19,$I$21*$B$2))),0)</f>
        <v>0</v>
      </c>
      <c r="AD29" s="298" t="b">
        <f>IF('Hoja De Calculo'!AE13&gt;='Hoja De Calculo'!AD13,IF(AD18=100,($I$21*AD$18*$B$2)-SUM($I29:AC29),IF(AD$18&gt;AC$19,((AD$18-AC$19+1)*$B$2*$I$21),IF(AD$18&gt;=AC$19,$I$21*$B$2))),0)</f>
        <v>0</v>
      </c>
      <c r="AE29" s="298" t="b">
        <f>IF('Hoja De Calculo'!AF13&gt;='Hoja De Calculo'!AE13,IF(AE18=100,($I$21*AE$18*$B$2)-SUM($I29:AD29),IF(AE$18&gt;AD$19,((AE$18-AD$19+1)*$B$2*$I$21),IF(AE$18&gt;=AD$19,$I$21*$B$2))),0)</f>
        <v>0</v>
      </c>
      <c r="AF29" s="298" t="b">
        <f>IF('Hoja De Calculo'!AG13&gt;='Hoja De Calculo'!AF13,IF(AF18=100,($I$21*AF$18*$B$2)-SUM($I29:AE29),IF(AF$18&gt;AE$19,((AF$18-AE$19+1)*$B$2*$I$21),IF(AF$18&gt;=AE$19,$I$21*$B$2))),0)</f>
        <v>0</v>
      </c>
      <c r="AG29" s="298" t="b">
        <f>IF('Hoja De Calculo'!AH13&gt;='Hoja De Calculo'!AG13,IF(AG18=100,($I$21*AG$18*$B$2)-SUM($I29:AF29),IF(AG$18&gt;AF$19,((AG$18-AF$19+1)*$B$2*$I$21),IF(AG$18&gt;=AF$19,$I$21*$B$2))),0)</f>
        <v>0</v>
      </c>
      <c r="AH29" s="298" t="b">
        <f>IF('Hoja De Calculo'!AI13&gt;='Hoja De Calculo'!AH13,IF(AH18=100,($I$21*AH$18*$B$2)-SUM($I29:AG29),IF(AH$18&gt;AG$19,((AH$18-AG$19+1)*$B$2*$I$21),IF(AH$18&gt;=AG$19,$I$21*$B$2))),0)</f>
        <v>0</v>
      </c>
      <c r="AI29" s="298" t="b">
        <f>IF('Hoja De Calculo'!AJ13&gt;='Hoja De Calculo'!AI13,IF(AI18=100,($I$21*AI$18*$B$2)-SUM($I29:AH29),IF(AI$18&gt;AH$19,((AI$18-AH$19+1)*$B$2*$I$21),IF(AI$18&gt;=AH$19,$I$21*$B$2))),0)</f>
        <v>0</v>
      </c>
      <c r="AJ29" s="298" t="b">
        <f>IF('Hoja De Calculo'!AK13&gt;='Hoja De Calculo'!AJ13,IF(AJ18=100,($I$21*AJ$18*$B$2)-SUM($I29:AI29),IF(AJ$18&gt;AI$19,((AJ$18-AI$19+1)*$B$2*$I$21),IF(AJ$18&gt;=AI$19,$I$21*$B$2))),0)</f>
        <v>0</v>
      </c>
      <c r="AK29" s="298" t="b">
        <f>IF('Hoja De Calculo'!AL13&gt;='Hoja De Calculo'!AK13,IF(AK18=100,($I$21*AK$18*$B$2)-SUM($I29:AJ29),IF(AK$18&gt;AJ$19,((AK$18-AJ$19+1)*$B$2*$I$21),IF(AK$18&gt;=AJ$19,$I$21*$B$2))),0)</f>
        <v>0</v>
      </c>
      <c r="AL29" s="298" t="b">
        <f>IF('Hoja De Calculo'!AM13&gt;='Hoja De Calculo'!AL13,IF(AL18=100,($I$21*AL$18*$B$2)-SUM($I29:AK29),IF(AL$18&gt;AK$19,((AL$18-AK$19+1)*$B$2*$I$21),IF(AL$18&gt;=AK$19,$I$21*$B$2))),0)</f>
        <v>0</v>
      </c>
      <c r="AM29" s="298" t="b">
        <f>IF('Hoja De Calculo'!AN13&gt;='Hoja De Calculo'!AM13,IF(AM18=100,($I$21*AM$18*$B$2)-SUM($I29:AL29),IF(AM$18&gt;AL$19,((AM$18-AL$19+1)*$B$2*$I$21),IF(AM$18&gt;=AL$19,$I$21*$B$2))),0)</f>
        <v>0</v>
      </c>
      <c r="AN29" s="298" t="b">
        <f>IF('Hoja De Calculo'!AO13&gt;='Hoja De Calculo'!AN13,IF(AN18=100,($I$21*AN$18*$B$2)-SUM($I29:AM29),IF(AN$18&gt;AM$19,((AN$18-AM$19+1)*$B$2*$I$21),IF(AN$18&gt;=AM$19,$I$21*$B$2))),0)</f>
        <v>0</v>
      </c>
      <c r="AO29" s="298" t="b">
        <f>IF('Hoja De Calculo'!AP13&gt;='Hoja De Calculo'!AO13,IF(AO18=100,($I$21*AO$18*$B$2)-SUM($I29:AN29),IF(AO$18&gt;AN$19,((AO$18-AN$19+1)*$B$2*$I$21),IF(AO$18&gt;=AN$19,$I$21*$B$2))),0)</f>
        <v>0</v>
      </c>
      <c r="AP29" s="298" t="b">
        <f>IF('Hoja De Calculo'!AQ13&gt;='Hoja De Calculo'!AP13,IF(AP18=100,($I$21*AP$18*$B$2)-SUM($I29:AO29),IF(AP$18&gt;AO$19,((AP$18-AO$19+1)*$B$2*$I$21),IF(AP$18&gt;=AO$19,$I$21*$B$2))),0)</f>
        <v>0</v>
      </c>
      <c r="AQ29" s="298" t="b">
        <f>IF('Hoja De Calculo'!AR13&gt;='Hoja De Calculo'!AQ13,IF(AQ18=100,($I$21*AQ$18*$B$2)-SUM($I29:AP29),IF(AQ$18&gt;AP$19,((AQ$18-AP$19+1)*$B$2*$I$21),IF(AQ$18&gt;=AP$19,$I$21*$B$2))),0)</f>
        <v>0</v>
      </c>
      <c r="AR29" s="298" t="b">
        <f>IF('Hoja De Calculo'!AS13&gt;='Hoja De Calculo'!AR13,IF(AR18=100,($I$21*AR$18*$B$2)-SUM($I29:AQ29),IF(AR$18&gt;AQ$19,((AR$18-AQ$19+1)*$B$2*$I$21),IF(AR$18&gt;=AQ$19,$I$21*$B$2))),0)</f>
        <v>0</v>
      </c>
      <c r="AS29" s="298" t="b">
        <f>IF('Hoja De Calculo'!AT13&gt;='Hoja De Calculo'!AS13,IF(AS18=100,($I$21*AS$18*$B$2)-SUM($I29:AR29),IF(AS$18&gt;AR$19,((AS$18-AR$19+1)*$B$2*$I$21),IF(AS$18&gt;=AR$19,$I$21*$B$2))),0)</f>
        <v>0</v>
      </c>
      <c r="AT29" s="298" t="b">
        <f>IF('Hoja De Calculo'!AU13&gt;='Hoja De Calculo'!AT13,IF(AT18=100,($I$21*AT$18*$B$2)-SUM($I29:AS29),IF(AT$18&gt;AS$19,((AT$18-AS$19+1)*$B$2*$I$21),IF(AT$18&gt;=AS$19,$I$21*$B$2))),0)</f>
        <v>0</v>
      </c>
      <c r="AU29" s="298" t="b">
        <f>IF('Hoja De Calculo'!AV13&gt;='Hoja De Calculo'!AU13,IF(AU18=100,($I$21*AU$18*$B$2)-SUM($I29:AT29),IF(AU$18&gt;AT$19,((AU$18-AT$19+1)*$B$2*$I$21),IF(AU$18&gt;=AT$19,$I$21*$B$2))),0)</f>
        <v>0</v>
      </c>
      <c r="AV29" s="298" t="b">
        <f>IF('Hoja De Calculo'!AW13&gt;='Hoja De Calculo'!AV13,IF(AV18=100,($I$21*AV$18*$B$2)-SUM($I29:AU29),IF(AV$18&gt;AU$19,((AV$18-AU$19+1)*$B$2*$I$21),IF(AV$18&gt;=AU$19,$I$21*$B$2))),0)</f>
        <v>0</v>
      </c>
      <c r="AW29" s="298" t="b">
        <f>IF('Hoja De Calculo'!AX13&gt;='Hoja De Calculo'!AW13,IF(AW18=100,($I$21*AW$18*$B$2)-SUM($I29:AV29),IF(AW$18&gt;AV$19,((AW$18-AV$19+1)*$B$2*$I$21),IF(AW$18&gt;=AV$19,$I$21*$B$2))),0)</f>
        <v>0</v>
      </c>
      <c r="AX29" s="298" t="b">
        <f>IF('Hoja De Calculo'!AY13&gt;='Hoja De Calculo'!AX13,IF(AX18=100,($I$21*AX$18*$B$2)-SUM($I29:AW29),IF(AX$18&gt;AW$19,((AX$18-AW$19+1)*$B$2*$I$21),IF(AX$18&gt;=AW$19,$I$21*$B$2))),0)</f>
        <v>0</v>
      </c>
      <c r="AY29" s="298" t="b">
        <f>IF('Hoja De Calculo'!AZ13&gt;='Hoja De Calculo'!AY13,IF(AY18=100,($I$21*AY$18*$B$2)-SUM($I29:AX29),IF(AY$18&gt;AX$19,((AY$18-AX$19+1)*$B$2*$I$21),IF(AY$18&gt;=AX$19,$I$21*$B$2))),0)</f>
        <v>0</v>
      </c>
      <c r="AZ29" s="298" t="b">
        <f>IF('Hoja De Calculo'!BA13&gt;='Hoja De Calculo'!AZ13,IF(AZ18=100,($I$21*AZ$18*$B$2)-SUM($I29:AY29),IF(AZ$18&gt;AY$19,((AZ$18-AY$19+1)*$B$2*$I$21),IF(AZ$18&gt;=AY$19,$I$21*$B$2))),0)</f>
        <v>0</v>
      </c>
      <c r="BA29" s="298" t="b">
        <f>IF('Hoja De Calculo'!BB13&gt;='Hoja De Calculo'!BA13,IF(BA18=100,($I$21*BA$18*$B$2)-SUM($I29:AZ29),IF(BA$18&gt;AZ$19,((BA$18-AZ$19+1)*$B$2*$I$21),IF(BA$18&gt;=AZ$19,$I$21*$B$2))),0)</f>
        <v>0</v>
      </c>
      <c r="BB29" s="298" t="b">
        <f>IF('Hoja De Calculo'!BC13&gt;='Hoja De Calculo'!BB13,IF(BB18=100,($I$21*BB$18*$B$2)-SUM($I29:BA29),IF(BB$18&gt;BA$19,((BB$18-BA$19+1)*$B$2*$I$21),IF(BB$18&gt;=BA$19,$I$21*$B$2))),0)</f>
        <v>0</v>
      </c>
      <c r="BC29" s="298" t="b">
        <f>IF('Hoja De Calculo'!BD13&gt;='Hoja De Calculo'!BC13,IF(BC18=100,($I$21*BC$18*$B$2)-SUM($I29:BB29),IF(BC$18&gt;BB$19,((BC$18-BB$19+1)*$B$2*$I$21),IF(BC$18&gt;=BB$19,$I$21*$B$2))),0)</f>
        <v>0</v>
      </c>
      <c r="BD29" s="298" t="b">
        <f>IF('Hoja De Calculo'!BE13&gt;='Hoja De Calculo'!BD13,IF(BD18=100,($I$21*BD$18*$B$2)-SUM($I29:BC29),IF(BD$18&gt;BC$19,((BD$18-BC$19+1)*$B$2*$I$21),IF(BD$18&gt;=BC$19,$I$21*$B$2))),0)</f>
        <v>0</v>
      </c>
      <c r="BE29" s="298" t="b">
        <f>IF('Hoja De Calculo'!BF13&gt;='Hoja De Calculo'!BE13,IF(BE18=100,($I$21*BE$18*$B$2)-SUM($I29:BD29),IF(BE$18&gt;BD$19,((BE$18-BD$19+1)*$B$2*$I$21),IF(BE$18&gt;=BD$19,$I$21*$B$2))),0)</f>
        <v>0</v>
      </c>
      <c r="BF29" s="298" t="b">
        <f>IF('Hoja De Calculo'!BG13&gt;='Hoja De Calculo'!BF13,IF(BF18=100,($I$21*BF$18*$B$2)-SUM($I29:BE29),IF(BF$18&gt;BE$19,((BF$18-BE$19+1)*$B$2*$I$21),IF(BF$18&gt;=BE$19,$I$21*$B$2))),0)</f>
        <v>0</v>
      </c>
      <c r="BG29" s="298" t="b">
        <f>IF('Hoja De Calculo'!BH13&gt;='Hoja De Calculo'!BG13,IF(BG18=100,($I$21*BG$18*$B$2)-SUM($I29:BF29),IF(BG$18&gt;BF$19,((BG$18-BF$19+1)*$B$2*$I$21),IF(BG$18&gt;=BF$19,$I$21*$B$2))),0)</f>
        <v>0</v>
      </c>
      <c r="BH29" s="298" t="b">
        <f>IF('Hoja De Calculo'!BI13&gt;='Hoja De Calculo'!BH13,IF(BH18=100,($I$21*BH$18*$B$2)-SUM($I29:BG29),IF(BH$18&gt;BG$19,((BH$18-BG$19+1)*$B$2*$I$21),IF(BH$18&gt;=BG$19,$I$21*$B$2))),0)</f>
        <v>0</v>
      </c>
      <c r="BI29" s="298" t="b">
        <f>IF('Hoja De Calculo'!BJ13&gt;='Hoja De Calculo'!BI13,IF(BI18=100,($I$21*BI$18*$B$2)-SUM($I29:BH29),IF(BI$18&gt;BH$19,((BI$18-BH$19+1)*$B$2*$I$21),IF(BI$18&gt;=BH$19,$I$21*$B$2))),0)</f>
        <v>0</v>
      </c>
      <c r="BJ29" s="298" t="b">
        <f>IF('Hoja De Calculo'!BK13&gt;='Hoja De Calculo'!BJ13,IF(BJ18=100,($I$21*BJ$18*$B$2)-SUM($I29:BI29),IF(BJ$18&gt;BI$19,((BJ$18-BI$19+1)*$B$2*$I$21),IF(BJ$18&gt;=BI$19,$I$21*$B$2))),0)</f>
        <v>0</v>
      </c>
      <c r="BK29" s="298" t="b">
        <f>IF('Hoja De Calculo'!BL13&gt;='Hoja De Calculo'!BK13,IF(BK18=100,($I$21*BK$18*$B$2)-SUM($I29:BJ29),IF(BK$18&gt;BJ$19,((BK$18-BJ$19+1)*$B$2*$I$21),IF(BK$18&gt;=BJ$19,$I$21*$B$2))),0)</f>
        <v>0</v>
      </c>
      <c r="BL29" s="298" t="b">
        <f>IF('Hoja De Calculo'!BM13&gt;='Hoja De Calculo'!BL13,IF(BL18=100,($I$21*BL$18*$B$2)-SUM($I29:BK29),IF(BL$18&gt;BK$19,((BL$18-BK$19+1)*$B$2*$I$21),IF(BL$18&gt;=BK$19,$I$21*$B$2))),0)</f>
        <v>0</v>
      </c>
      <c r="BM29" s="298" t="b">
        <f>IF('Hoja De Calculo'!BN13&gt;='Hoja De Calculo'!BM13,IF(BM18=100,($I$21*BM$18*$B$2)-SUM($I29:BL29),IF(BM$18&gt;BL$19,((BM$18-BL$19+1)*$B$2*$I$21),IF(BM$18&gt;=BL$19,$I$21*$B$2))),0)</f>
        <v>0</v>
      </c>
      <c r="BN29" s="298" t="b">
        <f>IF('Hoja De Calculo'!BO13&gt;='Hoja De Calculo'!BN13,IF(BN18=100,($I$21*BN$18*$B$2)-SUM($I29:BM29),IF(BN$18&gt;BM$19,((BN$18-BM$19+1)*$B$2*$I$21),IF(BN$18&gt;=BM$19,$I$21*$B$2))),0)</f>
        <v>0</v>
      </c>
      <c r="BO29" s="298" t="b">
        <f>IF('Hoja De Calculo'!BP13&gt;='Hoja De Calculo'!BO13,IF(BO18=100,($I$21*BO$18*$B$2)-SUM($I29:BN29),IF(BO$18&gt;BN$19,((BO$18-BN$19+1)*$B$2*$I$21),IF(BO$18&gt;=BN$19,$I$21*$B$2))),0)</f>
        <v>0</v>
      </c>
      <c r="BP29" s="298" t="b">
        <f>IF('Hoja De Calculo'!BQ13&gt;='Hoja De Calculo'!BP13,IF(BP18=100,($I$21*BP$18*$B$2)-SUM($I29:BO29),IF(BP$18&gt;BO$19,((BP$18-BO$19+1)*$B$2*$I$21),IF(BP$18&gt;=BO$19,$I$21*$B$2))),0)</f>
        <v>0</v>
      </c>
      <c r="BQ29" s="298" t="b">
        <f>IF('Hoja De Calculo'!BR13&gt;='Hoja De Calculo'!BQ13,IF(BQ18=100,($I$21*BQ$18*$B$2)-SUM($I29:BP29),IF(BQ$18&gt;BP$19,((BQ$18-BP$19+1)*$B$2*$I$21),IF(BQ$18&gt;=BP$19,$I$21*$B$2))),0)</f>
        <v>0</v>
      </c>
      <c r="BR29" s="298" t="b">
        <f>IF('Hoja De Calculo'!BS13&gt;='Hoja De Calculo'!BR13,IF(BR18=100,($I$21*BR$18*$B$2)-SUM($I29:BQ29),IF(BR$18&gt;BQ$19,((BR$18-BQ$19+1)*$B$2*$I$21),IF(BR$18&gt;=BQ$19,$I$21*$B$2))),0)</f>
        <v>0</v>
      </c>
      <c r="BS29" s="298" t="b">
        <f>IF('Hoja De Calculo'!BT13&gt;='Hoja De Calculo'!BS13,IF(BS18=100,($I$21*BS$18*$B$2)-SUM($I29:BR29),IF(BS$18&gt;BR$19,((BS$18-BR$19+1)*$B$2*$I$21),IF(BS$18&gt;=BR$19,$I$21*$B$2))),0)</f>
        <v>0</v>
      </c>
      <c r="BT29" s="298" t="b">
        <f>IF('Hoja De Calculo'!BU13&gt;='Hoja De Calculo'!BT13,IF(BT18=100,($I$21*BT$18*$B$2)-SUM($I29:BS29),IF(BT$18&gt;BS$19,((BT$18-BS$19+1)*$B$2*$I$21),IF(BT$18&gt;=BS$19,$I$21*$B$2))),0)</f>
        <v>0</v>
      </c>
      <c r="BU29" s="298" t="b">
        <f>IF('Hoja De Calculo'!BV13&gt;='Hoja De Calculo'!BU13,IF(BU18=100,($I$21*BU$18*$B$2)-SUM($I29:BT29),IF(BU$18&gt;BT$19,((BU$18-BT$19+1)*$B$2*$I$21),IF(BU$18&gt;=BT$19,$I$21*$B$2))),0)</f>
        <v>0</v>
      </c>
      <c r="BV29" s="298" t="b">
        <f>IF('Hoja De Calculo'!BW13&gt;='Hoja De Calculo'!BV13,IF(BV18=100,($I$21*BV$18*$B$2)-SUM($I29:BU29),IF(BV$18&gt;BU$19,((BV$18-BU$19+1)*$B$2*$I$21),IF(BV$18&gt;=BU$19,$I$21*$B$2))),0)</f>
        <v>0</v>
      </c>
      <c r="BW29" s="298" t="b">
        <f>IF('Hoja De Calculo'!BX13&gt;='Hoja De Calculo'!BW13,IF(BW18=100,($I$21*BW$18*$B$2)-SUM($I29:BV29),IF(BW$18&gt;BV$19,((BW$18-BV$19+1)*$B$2*$I$21),IF(BW$18&gt;=BV$19,$I$21*$B$2))),0)</f>
        <v>0</v>
      </c>
      <c r="BX29" s="298" t="b">
        <f>IF('Hoja De Calculo'!BY13&gt;='Hoja De Calculo'!BX13,IF(BX18=100,($I$21*BX$18*$B$2)-SUM($I29:BW29),IF(BX$18&gt;BW$19,((BX$18-BW$19+1)*$B$2*$I$21),IF(BX$18&gt;=BW$19,$I$21*$B$2))),0)</f>
        <v>0</v>
      </c>
      <c r="BY29" s="298" t="b">
        <f>IF('Hoja De Calculo'!BZ13&gt;='Hoja De Calculo'!BY13,IF(BY18=100,($I$21*BY$18*$B$2)-SUM($I29:BX29),IF(BY$18&gt;BX$19,((BY$18-BX$19+1)*$B$2*$I$21),IF(BY$18&gt;=BX$19,$I$21*$B$2))),0)</f>
        <v>0</v>
      </c>
      <c r="BZ29" s="298" t="b">
        <f>IF('Hoja De Calculo'!CA13&gt;='Hoja De Calculo'!BZ13,IF(BZ18=100,($I$21*BZ$18*$B$2)-SUM($I29:BY29),IF(BZ$18&gt;BY$19,((BZ$18-BY$19+1)*$B$2*$I$21),IF(BZ$18&gt;=BY$19,$I$21*$B$2))),0)</f>
        <v>0</v>
      </c>
      <c r="CA29" s="298" t="b">
        <f>IF('Hoja De Calculo'!CB13&gt;='Hoja De Calculo'!CA13,IF(CA18=100,($I$21*CA$18*$B$2)-SUM($I29:BZ29),IF(CA$18&gt;BZ$19,((CA$18-BZ$19+1)*$B$2*$I$21),IF(CA$18&gt;=BZ$19,$I$21*$B$2))),0)</f>
        <v>0</v>
      </c>
      <c r="CB29" s="298" t="b">
        <f>IF('Hoja De Calculo'!CC13&gt;='Hoja De Calculo'!CB13,IF(CB18=100,($I$21*CB$18*$B$2)-SUM($I29:CA29),IF(CB$18&gt;CA$19,((CB$18-CA$19+1)*$B$2*$I$21),IF(CB$18&gt;=CA$19,$I$21*$B$2))),0)</f>
        <v>0</v>
      </c>
      <c r="CC29" s="298" t="b">
        <f>IF('Hoja De Calculo'!CD13&gt;='Hoja De Calculo'!CC13,IF(CC18=100,($I$21*CC$18*$B$2)-SUM($I29:CB29),IF(CC$18&gt;CB$19,((CC$18-CB$19+1)*$B$2*$I$21),IF(CC$18&gt;=CB$19,$I$21*$B$2))),0)</f>
        <v>0</v>
      </c>
      <c r="CD29" s="298" t="b">
        <f>IF('Hoja De Calculo'!CE13&gt;='Hoja De Calculo'!CD13,IF(CD18=100,($I$21*CD$18*$B$2)-SUM($I29:CC29),IF(CD$18&gt;CC$19,((CD$18-CC$19+1)*$B$2*$I$21),IF(CD$18&gt;=CC$19,$I$21*$B$2))),0)</f>
        <v>0</v>
      </c>
      <c r="CE29" s="298" t="b">
        <f>IF('Hoja De Calculo'!CF13&gt;='Hoja De Calculo'!CE13,IF(CE18=100,($I$21*CE$18*$B$2)-SUM($I29:CD29),IF(CE$18&gt;CD$19,((CE$18-CD$19+1)*$B$2*$I$21),IF(CE$18&gt;=CD$19,$I$21*$B$2))),0)</f>
        <v>0</v>
      </c>
      <c r="CF29" s="298" t="b">
        <f>IF('Hoja De Calculo'!CG13&gt;='Hoja De Calculo'!CF13,IF(CF18=100,($I$21*CF$18*$B$2)-SUM($I29:CE29),IF(CF$18&gt;CE$19,((CF$18-CE$19+1)*$B$2*$I$21),IF(CF$18&gt;=CE$19,$I$21*$B$2))),0)</f>
        <v>0</v>
      </c>
      <c r="CG29" s="298" t="b">
        <f>IF('Hoja De Calculo'!CH13&gt;='Hoja De Calculo'!CG13,IF(CG18=100,($I$21*CG$18*$B$2)-SUM($I29:CF29),IF(CG$18&gt;CF$19,((CG$18-CF$19+1)*$B$2*$I$21),IF(CG$18&gt;=CF$19,$I$21*$B$2))),0)</f>
        <v>0</v>
      </c>
      <c r="CH29" s="298" t="b">
        <f>IF('Hoja De Calculo'!CI13&gt;='Hoja De Calculo'!CH13,IF(CH18=100,($I$21*CH$18*$B$2)-SUM($I29:CG29),IF(CH$18&gt;CG$19,((CH$18-CG$19+1)*$B$2*$I$21),IF(CH$18&gt;=CG$19,$I$21*$B$2))),0)</f>
        <v>0</v>
      </c>
      <c r="CI29" s="298" t="b">
        <f>IF('Hoja De Calculo'!CJ13&gt;='Hoja De Calculo'!CI13,IF(CI18=100,($I$21*CI$18*$B$2)-SUM($I29:CH29),IF(CI$18&gt;CH$19,((CI$18-CH$19+1)*$B$2*$I$21),IF(CI$18&gt;=CH$19,$I$21*$B$2))),0)</f>
        <v>0</v>
      </c>
      <c r="CJ29" s="298" t="b">
        <f>IF('Hoja De Calculo'!CK13&gt;='Hoja De Calculo'!CJ13,IF(CJ18=100,($I$21*CJ$18*$B$2)-SUM($I29:CI29),IF(CJ$18&gt;CI$19,((CJ$18-CI$19+1)*$B$2*$I$21),IF(CJ$18&gt;=CI$19,$I$21*$B$2))),0)</f>
        <v>0</v>
      </c>
      <c r="CK29" s="298" t="b">
        <f>IF('Hoja De Calculo'!CL13&gt;='Hoja De Calculo'!CK13,IF(CK18=100,($I$21*CK$18*$B$2)-SUM($I29:CJ29),IF(CK$18&gt;CJ$19,((CK$18-CJ$19+1)*$B$2*$I$21),IF(CK$18&gt;=CJ$19,$I$21*$B$2))),0)</f>
        <v>0</v>
      </c>
      <c r="CL29" s="298" t="b">
        <f>IF('Hoja De Calculo'!CM13&gt;='Hoja De Calculo'!CL13,IF(CL18=100,($I$21*CL$18*$B$2)-SUM($I29:CK29),IF(CL$18&gt;CK$19,((CL$18-CK$19+1)*$B$2*$I$21),IF(CL$18&gt;=CK$19,$I$21*$B$2))),0)</f>
        <v>0</v>
      </c>
      <c r="CM29" s="298" t="b">
        <f>IF('Hoja De Calculo'!CN13&gt;='Hoja De Calculo'!CM13,IF(CM18=100,($I$21*CM$18*$B$2)-SUM($I29:CL29),IF(CM$18&gt;CL$19,((CM$18-CL$19+1)*$B$2*$I$21),IF(CM$18&gt;=CL$19,$I$21*$B$2))),0)</f>
        <v>0</v>
      </c>
      <c r="CN29" s="298" t="b">
        <f>IF('Hoja De Calculo'!CO13&gt;='Hoja De Calculo'!CN13,IF(CN18=100,($I$21*CN$18*$B$2)-SUM($I29:CM29),IF(CN$18&gt;CM$19,((CN$18-CM$19+1)*$B$2*$I$21),IF(CN$18&gt;=CM$19,$I$21*$B$2))),0)</f>
        <v>0</v>
      </c>
      <c r="CO29" s="298" t="b">
        <f>IF('Hoja De Calculo'!CP13&gt;='Hoja De Calculo'!CO13,IF(CO18=100,($I$21*CO$18*$B$2)-SUM($I29:CN29),IF(CO$18&gt;CN$19,((CO$18-CN$19+1)*$B$2*$I$21),IF(CO$18&gt;=CN$19,$I$21*$B$2))),0)</f>
        <v>0</v>
      </c>
      <c r="CP29" s="298" t="b">
        <f>IF('Hoja De Calculo'!CQ13&gt;='Hoja De Calculo'!CP13,IF(CP18=100,($I$21*CP$18*$B$2)-SUM($I29:CO29),IF(CP$18&gt;CO$19,((CP$18-CO$19+1)*$B$2*$I$21),IF(CP$18&gt;=CO$19,$I$21*$B$2))),0)</f>
        <v>0</v>
      </c>
      <c r="CQ29" s="298" t="b">
        <f>IF('Hoja De Calculo'!CR13&gt;='Hoja De Calculo'!CQ13,IF(CQ18=100,($I$21*CQ$18*$B$2)-SUM($I29:CP29),IF(CQ$18&gt;CP$19,((CQ$18-CP$19+1)*$B$2*$I$21),IF(CQ$18&gt;=CP$19,$I$21*$B$2))),0)</f>
        <v>0</v>
      </c>
      <c r="CR29" s="298" t="b">
        <f>IF('Hoja De Calculo'!CS13&gt;='Hoja De Calculo'!CR13,IF(CR18=100,($I$21*CR$18*$B$2)-SUM($I29:CQ29),IF(CR$18&gt;CQ$19,((CR$18-CQ$19+1)*$B$2*$I$21),IF(CR$18&gt;=CQ$19,$I$21*$B$2))),0)</f>
        <v>0</v>
      </c>
      <c r="CS29" s="298" t="b">
        <f>IF('Hoja De Calculo'!CT13&gt;='Hoja De Calculo'!CS13,IF(CS18=100,($I$21*CS$18*$B$2)-SUM($I29:CR29),IF(CS$18&gt;CR$19,((CS$18-CR$19+1)*$B$2*$I$21),IF(CS$18&gt;=CR$19,$I$21*$B$2))),0)</f>
        <v>0</v>
      </c>
      <c r="CT29" s="298" t="b">
        <f>IF('Hoja De Calculo'!CU13&gt;='Hoja De Calculo'!CT13,IF(CT18=100,($I$21*CT$18*$B$2)-SUM($I29:CS29),IF(CT$18&gt;CS$19,((CT$18-CS$19+1)*$B$2*$I$21),IF(CT$18&gt;=CS$19,$I$21*$B$2))),0)</f>
        <v>0</v>
      </c>
      <c r="CU29" s="298" t="b">
        <f>IF('Hoja De Calculo'!CV13&gt;='Hoja De Calculo'!CU13,IF(CU18=100,($I$21*CU$18*$B$2)-SUM($I29:CT29),IF(CU$18&gt;CT$19,((CU$18-CT$19+1)*$B$2*$I$21),IF(CU$18&gt;=CT$19,$I$21*$B$2))),0)</f>
        <v>0</v>
      </c>
      <c r="CV29" s="298" t="b">
        <f>IF('Hoja De Calculo'!CW13&gt;='Hoja De Calculo'!CV13,IF(CV18=100,($I$21*CV$18*$B$2)-SUM($I29:CU29),IF(CV$18&gt;CU$19,((CV$18-CU$19+1)*$B$2*$I$21),IF(CV$18&gt;=CU$19,$I$21*$B$2))),0)</f>
        <v>0</v>
      </c>
      <c r="CW29" s="298" t="b">
        <f>IF('Hoja De Calculo'!CX13&gt;='Hoja De Calculo'!CW13,IF(CW18=100,($I$21*CW$18*$B$2)-SUM($I29:CV29),IF(CW$18&gt;CV$19,((CW$18-CV$19+1)*$B$2*$I$21),IF(CW$18&gt;=CV$19,$I$21*$B$2))),0)</f>
        <v>0</v>
      </c>
    </row>
    <row r="30" spans="1:101" x14ac:dyDescent="0.25">
      <c r="A30" t="s">
        <v>167</v>
      </c>
      <c r="C30" s="263"/>
      <c r="D30" s="263"/>
      <c r="E30" s="263"/>
      <c r="F30" s="263"/>
      <c r="G30" s="263"/>
      <c r="H30" s="271"/>
      <c r="I30" s="278"/>
      <c r="J30" s="285">
        <f>(J$21*$B$2*(J$19+(IF(J$19=100,0,1))))</f>
        <v>0</v>
      </c>
      <c r="K30" s="298" t="b">
        <f>IF('Hoja De Calculo'!L13&gt;='Hoja De Calculo'!K13,IF(K$18=100,($J$21*K$18*$B$2)-SUM($I30:J30),IF(K$18&gt;J$19,((K$18-J$19+1)*$B$2*$J$21),IF(K$18&gt;=J$19,$J$21*$B$2))),0)</f>
        <v>0</v>
      </c>
      <c r="L30" s="298" t="b">
        <f>IF('Hoja De Calculo'!M13&gt;='Hoja De Calculo'!L13,IF(L$18=100,($J$21*L$18*$B$2)-SUM($I30:K30),IF(L$18&gt;K$19,((L$18-K$19+1)*$B$2*$J$21),IF(L$18&gt;=K$19,$J$21*$B$2))),0)</f>
        <v>0</v>
      </c>
      <c r="M30" s="298" t="b">
        <f>IF('Hoja De Calculo'!N13&gt;='Hoja De Calculo'!M13,IF(M$18=100,($J$21*M$18*$B$2)-SUM($I30:L30),IF(M$18&gt;L$19,((M$18-L$19+1)*$B$2*$J$21),IF(M$18&gt;=L$19,$J$21*$B$2))),0)</f>
        <v>0</v>
      </c>
      <c r="N30" s="298" t="b">
        <f>IF('Hoja De Calculo'!O13&gt;='Hoja De Calculo'!N13,IF(N$18=100,($J$21*N$18*$B$2)-SUM($I30:M30),IF(N$18&gt;M$19,((N$18-M$19+1)*$B$2*$J$21),IF(N$18&gt;=M$19,$J$21*$B$2))),0)</f>
        <v>0</v>
      </c>
      <c r="O30" s="298" t="b">
        <f>IF('Hoja De Calculo'!P13&gt;='Hoja De Calculo'!O13,IF(O$18=100,($J$21*O$18*$B$2)-SUM($I30:N30),IF(O$18&gt;N$19,((O$18-N$19+1)*$B$2*$J$21),IF(O$18&gt;=N$19,$J$21*$B$2))),0)</f>
        <v>0</v>
      </c>
      <c r="P30" s="298" t="b">
        <f>IF('Hoja De Calculo'!Q13&gt;='Hoja De Calculo'!P13,IF(P$18=100,($J$21*P$18*$B$2)-SUM($I30:O30),IF(P$18&gt;O$19,((P$18-O$19+1)*$B$2*$J$21),IF(P$18&gt;=O$19,$J$21*$B$2))),0)</f>
        <v>0</v>
      </c>
      <c r="Q30" s="298" t="b">
        <f>IF('Hoja De Calculo'!R13&gt;='Hoja De Calculo'!Q13,IF(Q$18=100,($J$21*Q$18*$B$2)-SUM($I30:P30),IF(Q$18&gt;P$19,((Q$18-P$19+1)*$B$2*$J$21),IF(Q$18&gt;=P$19,$J$21*$B$2))),0)</f>
        <v>0</v>
      </c>
      <c r="R30" s="298" t="b">
        <f>IF('Hoja De Calculo'!S13&gt;='Hoja De Calculo'!R13,IF(R$18=100,($J$21*R$18*$B$2)-SUM($I30:Q30),IF(R$18&gt;Q$19,((R$18-Q$19+1)*$B$2*$J$21),IF(R$18&gt;=Q$19,$J$21*$B$2))),0)</f>
        <v>0</v>
      </c>
      <c r="S30" s="298" t="b">
        <f>IF('Hoja De Calculo'!T13&gt;='Hoja De Calculo'!S13,IF(S$18=100,($J$21*S$18*$B$2)-SUM($I30:R30),IF(S$18&gt;R$19,((S$18-R$19+1)*$B$2*$J$21),IF(S$18&gt;=R$19,$J$21*$B$2))),0)</f>
        <v>0</v>
      </c>
      <c r="T30" s="298" t="b">
        <f>IF('Hoja De Calculo'!U13&gt;='Hoja De Calculo'!T13,IF(T$18=100,($J$21*T$18*$B$2)-SUM($I30:S30),IF(T$18&gt;S$19,((T$18-S$19+1)*$B$2*$J$21),IF(T$18&gt;=S$19,$J$21*$B$2))),0)</f>
        <v>0</v>
      </c>
      <c r="U30" s="298" t="b">
        <f>IF('Hoja De Calculo'!V13&gt;='Hoja De Calculo'!U13,IF(U$18=100,($J$21*U$18*$B$2)-SUM($I30:T30),IF(U$18&gt;T$19,((U$18-T$19+1)*$B$2*$J$21),IF(U$18&gt;=T$19,$J$21*$B$2))),0)</f>
        <v>0</v>
      </c>
      <c r="V30" s="298" t="b">
        <f>IF('Hoja De Calculo'!W13&gt;='Hoja De Calculo'!V13,IF(V$18=100,($J$21*V$18*$B$2)-SUM($I30:U30),IF(V$18&gt;U$19,((V$18-U$19+1)*$B$2*$J$21),IF(V$18&gt;=U$19,$J$21*$B$2))),0)</f>
        <v>0</v>
      </c>
      <c r="W30" s="298" t="b">
        <f>IF('Hoja De Calculo'!X13&gt;='Hoja De Calculo'!W13,IF(W$18=100,($J$21*W$18*$B$2)-SUM($I30:V30),IF(W$18&gt;V$19,((W$18-V$19+1)*$B$2*$J$21),IF(W$18&gt;=V$19,$J$21*$B$2))),0)</f>
        <v>0</v>
      </c>
      <c r="X30" s="298" t="b">
        <f>IF('Hoja De Calculo'!Y13&gt;='Hoja De Calculo'!X13,IF(X$18=100,($J$21*X$18*$B$2)-SUM($I30:W30),IF(X$18&gt;W$19,((X$18-W$19+1)*$B$2*$J$21),IF(X$18&gt;=W$19,$J$21*$B$2))),0)</f>
        <v>0</v>
      </c>
      <c r="Y30" s="298" t="b">
        <f>IF('Hoja De Calculo'!Z13&gt;='Hoja De Calculo'!Y13,IF(Y$18=100,($J$21*Y$18*$B$2)-SUM($I30:X30),IF(Y$18&gt;X$19,((Y$18-X$19+1)*$B$2*$J$21),IF(Y$18&gt;=X$19,$J$21*$B$2))),0)</f>
        <v>0</v>
      </c>
      <c r="Z30" s="298" t="b">
        <f>IF('Hoja De Calculo'!AA13&gt;='Hoja De Calculo'!Z13,IF(Z$18=100,($J$21*Z$18*$B$2)-SUM($I30:Y30),IF(Z$18&gt;Y$19,((Z$18-Y$19+1)*$B$2*$J$21),IF(Z$18&gt;=Y$19,$J$21*$B$2))),0)</f>
        <v>0</v>
      </c>
      <c r="AA30" s="298" t="b">
        <f>IF('Hoja De Calculo'!AB13&gt;='Hoja De Calculo'!AA13,IF(AA$18=100,($J$21*AA$18*$B$2)-SUM($I30:Z30),IF(AA$18&gt;Z$19,((AA$18-Z$19+1)*$B$2*$J$21),IF(AA$18&gt;=Z$19,$J$21*$B$2))),0)</f>
        <v>0</v>
      </c>
      <c r="AB30" s="298" t="b">
        <f>IF('Hoja De Calculo'!AC13&gt;='Hoja De Calculo'!AB13,IF(AB$18=100,($J$21*AB$18*$B$2)-SUM($I30:AA30),IF(AB$18&gt;AA$19,((AB$18-AA$19+1)*$B$2*$J$21),IF(AB$18&gt;=AA$19,$J$21*$B$2))),0)</f>
        <v>0</v>
      </c>
      <c r="AC30" s="298" t="b">
        <f>IF('Hoja De Calculo'!AD13&gt;='Hoja De Calculo'!AC13,IF(AC$18=100,($J$21*AC$18*$B$2)-SUM($I30:AB30),IF(AC$18&gt;AB$19,((AC$18-AB$19+1)*$B$2*$J$21),IF(AC$18&gt;=AB$19,$J$21*$B$2))),0)</f>
        <v>0</v>
      </c>
      <c r="AD30" s="298" t="b">
        <f>IF('Hoja De Calculo'!AE13&gt;='Hoja De Calculo'!AD13,IF(AD$18=100,($J$21*AD$18*$B$2)-SUM($I30:AC30),IF(AD$18&gt;AC$19,((AD$18-AC$19+1)*$B$2*$J$21),IF(AD$18&gt;=AC$19,$J$21*$B$2))),0)</f>
        <v>0</v>
      </c>
      <c r="AE30" s="298" t="b">
        <f>IF('Hoja De Calculo'!AF13&gt;='Hoja De Calculo'!AE13,IF(AE$18=100,($J$21*AE$18*$B$2)-SUM($I30:AD30),IF(AE$18&gt;AD$19,((AE$18-AD$19+1)*$B$2*$J$21),IF(AE$18&gt;=AD$19,$J$21*$B$2))),0)</f>
        <v>0</v>
      </c>
      <c r="AF30" s="298" t="b">
        <f>IF('Hoja De Calculo'!AG13&gt;='Hoja De Calculo'!AF13,IF(AF$18=100,($J$21*AF$18*$B$2)-SUM($I30:AE30),IF(AF$18&gt;AE$19,((AF$18-AE$19+1)*$B$2*$J$21),IF(AF$18&gt;=AE$19,$J$21*$B$2))),0)</f>
        <v>0</v>
      </c>
      <c r="AG30" s="298" t="b">
        <f>IF('Hoja De Calculo'!AH13&gt;='Hoja De Calculo'!AG13,IF(AG$18=100,($J$21*AG$18*$B$2)-SUM($I30:AF30),IF(AG$18&gt;AF$19,((AG$18-AF$19+1)*$B$2*$J$21),IF(AG$18&gt;=AF$19,$J$21*$B$2))),0)</f>
        <v>0</v>
      </c>
      <c r="AH30" s="298" t="b">
        <f>IF('Hoja De Calculo'!AI13&gt;='Hoja De Calculo'!AH13,IF(AH$18=100,($J$21*AH$18*$B$2)-SUM($I30:AG30),IF(AH$18&gt;AG$19,((AH$18-AG$19+1)*$B$2*$J$21),IF(AH$18&gt;=AG$19,$J$21*$B$2))),0)</f>
        <v>0</v>
      </c>
      <c r="AI30" s="298" t="b">
        <f>IF('Hoja De Calculo'!AJ13&gt;='Hoja De Calculo'!AI13,IF(AI$18=100,($J$21*AI$18*$B$2)-SUM($I30:AH30),IF(AI$18&gt;AH$19,((AI$18-AH$19+1)*$B$2*$J$21),IF(AI$18&gt;=AH$19,$J$21*$B$2))),0)</f>
        <v>0</v>
      </c>
      <c r="AJ30" s="298" t="b">
        <f>IF('Hoja De Calculo'!AK13&gt;='Hoja De Calculo'!AJ13,IF(AJ$18=100,($J$21*AJ$18*$B$2)-SUM($I30:AI30),IF(AJ$18&gt;AI$19,((AJ$18-AI$19+1)*$B$2*$J$21),IF(AJ$18&gt;=AI$19,$J$21*$B$2))),0)</f>
        <v>0</v>
      </c>
      <c r="AK30" s="298" t="b">
        <f>IF('Hoja De Calculo'!AL13&gt;='Hoja De Calculo'!AK13,IF(AK$18=100,($J$21*AK$18*$B$2)-SUM($I30:AJ30),IF(AK$18&gt;AJ$19,((AK$18-AJ$19+1)*$B$2*$J$21),IF(AK$18&gt;=AJ$19,$J$21*$B$2))),0)</f>
        <v>0</v>
      </c>
      <c r="AL30" s="298" t="b">
        <f>IF('Hoja De Calculo'!AM13&gt;='Hoja De Calculo'!AL13,IF(AL$18=100,($J$21*AL$18*$B$2)-SUM($I30:AK30),IF(AL$18&gt;AK$19,((AL$18-AK$19+1)*$B$2*$J$21),IF(AL$18&gt;=AK$19,$J$21*$B$2))),0)</f>
        <v>0</v>
      </c>
      <c r="AM30" s="298" t="b">
        <f>IF('Hoja De Calculo'!AN13&gt;='Hoja De Calculo'!AM13,IF(AM$18=100,($J$21*AM$18*$B$2)-SUM($I30:AL30),IF(AM$18&gt;AL$19,((AM$18-AL$19+1)*$B$2*$J$21),IF(AM$18&gt;=AL$19,$J$21*$B$2))),0)</f>
        <v>0</v>
      </c>
      <c r="AN30" s="298" t="b">
        <f>IF('Hoja De Calculo'!AO13&gt;='Hoja De Calculo'!AN13,IF(AN$18=100,($J$21*AN$18*$B$2)-SUM($I30:AM30),IF(AN$18&gt;AM$19,((AN$18-AM$19+1)*$B$2*$J$21),IF(AN$18&gt;=AM$19,$J$21*$B$2))),0)</f>
        <v>0</v>
      </c>
      <c r="AO30" s="298" t="b">
        <f>IF('Hoja De Calculo'!AP13&gt;='Hoja De Calculo'!AO13,IF(AO$18=100,($J$21*AO$18*$B$2)-SUM($I30:AN30),IF(AO$18&gt;AN$19,((AO$18-AN$19+1)*$B$2*$J$21),IF(AO$18&gt;=AN$19,$J$21*$B$2))),0)</f>
        <v>0</v>
      </c>
      <c r="AP30" s="298" t="b">
        <f>IF('Hoja De Calculo'!AQ13&gt;='Hoja De Calculo'!AP13,IF(AP$18=100,($J$21*AP$18*$B$2)-SUM($I30:AO30),IF(AP$18&gt;AO$19,((AP$18-AO$19+1)*$B$2*$J$21),IF(AP$18&gt;=AO$19,$J$21*$B$2))),0)</f>
        <v>0</v>
      </c>
      <c r="AQ30" s="298" t="b">
        <f>IF('Hoja De Calculo'!AR13&gt;='Hoja De Calculo'!AQ13,IF(AQ$18=100,($J$21*AQ$18*$B$2)-SUM($I30:AP30),IF(AQ$18&gt;AP$19,((AQ$18-AP$19+1)*$B$2*$J$21),IF(AQ$18&gt;=AP$19,$J$21*$B$2))),0)</f>
        <v>0</v>
      </c>
      <c r="AR30" s="298" t="b">
        <f>IF('Hoja De Calculo'!AS13&gt;='Hoja De Calculo'!AR13,IF(AR$18=100,($J$21*AR$18*$B$2)-SUM($I30:AQ30),IF(AR$18&gt;AQ$19,((AR$18-AQ$19+1)*$B$2*$J$21),IF(AR$18&gt;=AQ$19,$J$21*$B$2))),0)</f>
        <v>0</v>
      </c>
      <c r="AS30" s="298" t="b">
        <f>IF('Hoja De Calculo'!AT13&gt;='Hoja De Calculo'!AS13,IF(AS$18=100,($J$21*AS$18*$B$2)-SUM($I30:AR30),IF(AS$18&gt;AR$19,((AS$18-AR$19+1)*$B$2*$J$21),IF(AS$18&gt;=AR$19,$J$21*$B$2))),0)</f>
        <v>0</v>
      </c>
      <c r="AT30" s="298" t="b">
        <f>IF('Hoja De Calculo'!AU13&gt;='Hoja De Calculo'!AT13,IF(AT$18=100,($J$21*AT$18*$B$2)-SUM($I30:AS30),IF(AT$18&gt;AS$19,((AT$18-AS$19+1)*$B$2*$J$21),IF(AT$18&gt;=AS$19,$J$21*$B$2))),0)</f>
        <v>0</v>
      </c>
      <c r="AU30" s="298" t="b">
        <f>IF('Hoja De Calculo'!AV13&gt;='Hoja De Calculo'!AU13,IF(AU$18=100,($J$21*AU$18*$B$2)-SUM($I30:AT30),IF(AU$18&gt;AT$19,((AU$18-AT$19+1)*$B$2*$J$21),IF(AU$18&gt;=AT$19,$J$21*$B$2))),0)</f>
        <v>0</v>
      </c>
      <c r="AV30" s="298" t="b">
        <f>IF('Hoja De Calculo'!AW13&gt;='Hoja De Calculo'!AV13,IF(AV$18=100,($J$21*AV$18*$B$2)-SUM($I30:AU30),IF(AV$18&gt;AU$19,((AV$18-AU$19+1)*$B$2*$J$21),IF(AV$18&gt;=AU$19,$J$21*$B$2))),0)</f>
        <v>0</v>
      </c>
      <c r="AW30" s="298" t="b">
        <f>IF('Hoja De Calculo'!AX13&gt;='Hoja De Calculo'!AW13,IF(AW$18=100,($J$21*AW$18*$B$2)-SUM($I30:AV30),IF(AW$18&gt;AV$19,((AW$18-AV$19+1)*$B$2*$J$21),IF(AW$18&gt;=AV$19,$J$21*$B$2))),0)</f>
        <v>0</v>
      </c>
      <c r="AX30" s="298" t="b">
        <f>IF('Hoja De Calculo'!AY13&gt;='Hoja De Calculo'!AX13,IF(AX$18=100,($J$21*AX$18*$B$2)-SUM($I30:AW30),IF(AX$18&gt;AW$19,((AX$18-AW$19+1)*$B$2*$J$21),IF(AX$18&gt;=AW$19,$J$21*$B$2))),0)</f>
        <v>0</v>
      </c>
      <c r="AY30" s="298" t="b">
        <f>IF('Hoja De Calculo'!AZ13&gt;='Hoja De Calculo'!AY13,IF(AY$18=100,($J$21*AY$18*$B$2)-SUM($I30:AX30),IF(AY$18&gt;AX$19,((AY$18-AX$19+1)*$B$2*$J$21),IF(AY$18&gt;=AX$19,$J$21*$B$2))),0)</f>
        <v>0</v>
      </c>
      <c r="AZ30" s="298" t="b">
        <f>IF('Hoja De Calculo'!BA13&gt;='Hoja De Calculo'!AZ13,IF(AZ$18=100,($J$21*AZ$18*$B$2)-SUM($I30:AY30),IF(AZ$18&gt;AY$19,((AZ$18-AY$19+1)*$B$2*$J$21),IF(AZ$18&gt;=AY$19,$J$21*$B$2))),0)</f>
        <v>0</v>
      </c>
      <c r="BA30" s="298" t="b">
        <f>IF('Hoja De Calculo'!BB13&gt;='Hoja De Calculo'!BA13,IF(BA$18=100,($J$21*BA$18*$B$2)-SUM($I30:AZ30),IF(BA$18&gt;AZ$19,((BA$18-AZ$19+1)*$B$2*$J$21),IF(BA$18&gt;=AZ$19,$J$21*$B$2))),0)</f>
        <v>0</v>
      </c>
      <c r="BB30" s="298" t="b">
        <f>IF('Hoja De Calculo'!BC13&gt;='Hoja De Calculo'!BB13,IF(BB$18=100,($J$21*BB$18*$B$2)-SUM($I30:BA30),IF(BB$18&gt;BA$19,((BB$18-BA$19+1)*$B$2*$J$21),IF(BB$18&gt;=BA$19,$J$21*$B$2))),0)</f>
        <v>0</v>
      </c>
      <c r="BC30" s="298" t="b">
        <f>IF('Hoja De Calculo'!BD13&gt;='Hoja De Calculo'!BC13,IF(BC$18=100,($J$21*BC$18*$B$2)-SUM($I30:BB30),IF(BC$18&gt;BB$19,((BC$18-BB$19+1)*$B$2*$J$21),IF(BC$18&gt;=BB$19,$J$21*$B$2))),0)</f>
        <v>0</v>
      </c>
      <c r="BD30" s="298" t="b">
        <f>IF('Hoja De Calculo'!BE13&gt;='Hoja De Calculo'!BD13,IF(BD$18=100,($J$21*BD$18*$B$2)-SUM($I30:BC30),IF(BD$18&gt;BC$19,((BD$18-BC$19+1)*$B$2*$J$21),IF(BD$18&gt;=BC$19,$J$21*$B$2))),0)</f>
        <v>0</v>
      </c>
      <c r="BE30" s="298" t="b">
        <f>IF('Hoja De Calculo'!BF13&gt;='Hoja De Calculo'!BE13,IF(BE$18=100,($J$21*BE$18*$B$2)-SUM($I30:BD30),IF(BE$18&gt;BD$19,((BE$18-BD$19+1)*$B$2*$J$21),IF(BE$18&gt;=BD$19,$J$21*$B$2))),0)</f>
        <v>0</v>
      </c>
      <c r="BF30" s="298" t="b">
        <f>IF('Hoja De Calculo'!BG13&gt;='Hoja De Calculo'!BF13,IF(BF$18=100,($J$21*BF$18*$B$2)-SUM($I30:BE30),IF(BF$18&gt;BE$19,((BF$18-BE$19+1)*$B$2*$J$21),IF(BF$18&gt;=BE$19,$J$21*$B$2))),0)</f>
        <v>0</v>
      </c>
      <c r="BG30" s="298" t="b">
        <f>IF('Hoja De Calculo'!BH13&gt;='Hoja De Calculo'!BG13,IF(BG$18=100,($J$21*BG$18*$B$2)-SUM($I30:BF30),IF(BG$18&gt;BF$19,((BG$18-BF$19+1)*$B$2*$J$21),IF(BG$18&gt;=BF$19,$J$21*$B$2))),0)</f>
        <v>0</v>
      </c>
      <c r="BH30" s="298" t="b">
        <f>IF('Hoja De Calculo'!BI13&gt;='Hoja De Calculo'!BH13,IF(BH$18=100,($J$21*BH$18*$B$2)-SUM($I30:BG30),IF(BH$18&gt;BG$19,((BH$18-BG$19+1)*$B$2*$J$21),IF(BH$18&gt;=BG$19,$J$21*$B$2))),0)</f>
        <v>0</v>
      </c>
      <c r="BI30" s="298" t="b">
        <f>IF('Hoja De Calculo'!BJ13&gt;='Hoja De Calculo'!BI13,IF(BI$18=100,($J$21*BI$18*$B$2)-SUM($I30:BH30),IF(BI$18&gt;BH$19,((BI$18-BH$19+1)*$B$2*$J$21),IF(BI$18&gt;=BH$19,$J$21*$B$2))),0)</f>
        <v>0</v>
      </c>
      <c r="BJ30" s="298" t="b">
        <f>IF('Hoja De Calculo'!BK13&gt;='Hoja De Calculo'!BJ13,IF(BJ$18=100,($J$21*BJ$18*$B$2)-SUM($I30:BI30),IF(BJ$18&gt;BI$19,((BJ$18-BI$19+1)*$B$2*$J$21),IF(BJ$18&gt;=BI$19,$J$21*$B$2))),0)</f>
        <v>0</v>
      </c>
      <c r="BK30" s="298" t="b">
        <f>IF('Hoja De Calculo'!BL13&gt;='Hoja De Calculo'!BK13,IF(BK$18=100,($J$21*BK$18*$B$2)-SUM($I30:BJ30),IF(BK$18&gt;BJ$19,((BK$18-BJ$19+1)*$B$2*$J$21),IF(BK$18&gt;=BJ$19,$J$21*$B$2))),0)</f>
        <v>0</v>
      </c>
      <c r="BL30" s="298" t="b">
        <f>IF('Hoja De Calculo'!BM13&gt;='Hoja De Calculo'!BL13,IF(BL$18=100,($J$21*BL$18*$B$2)-SUM($I30:BK30),IF(BL$18&gt;BK$19,((BL$18-BK$19+1)*$B$2*$J$21),IF(BL$18&gt;=BK$19,$J$21*$B$2))),0)</f>
        <v>0</v>
      </c>
      <c r="BM30" s="298" t="b">
        <f>IF('Hoja De Calculo'!BN13&gt;='Hoja De Calculo'!BM13,IF(BM$18=100,($J$21*BM$18*$B$2)-SUM($I30:BL30),IF(BM$18&gt;BL$19,((BM$18-BL$19+1)*$B$2*$J$21),IF(BM$18&gt;=BL$19,$J$21*$B$2))),0)</f>
        <v>0</v>
      </c>
      <c r="BN30" s="298" t="b">
        <f>IF('Hoja De Calculo'!BO13&gt;='Hoja De Calculo'!BN13,IF(BN$18=100,($J$21*BN$18*$B$2)-SUM($I30:BM30),IF(BN$18&gt;BM$19,((BN$18-BM$19+1)*$B$2*$J$21),IF(BN$18&gt;=BM$19,$J$21*$B$2))),0)</f>
        <v>0</v>
      </c>
      <c r="BO30" s="298" t="b">
        <f>IF('Hoja De Calculo'!BP13&gt;='Hoja De Calculo'!BO13,IF(BO$18=100,($J$21*BO$18*$B$2)-SUM($I30:BN30),IF(BO$18&gt;BN$19,((BO$18-BN$19+1)*$B$2*$J$21),IF(BO$18&gt;=BN$19,$J$21*$B$2))),0)</f>
        <v>0</v>
      </c>
      <c r="BP30" s="298" t="b">
        <f>IF('Hoja De Calculo'!BQ13&gt;='Hoja De Calculo'!BP13,IF(BP$18=100,($J$21*BP$18*$B$2)-SUM($I30:BO30),IF(BP$18&gt;BO$19,((BP$18-BO$19+1)*$B$2*$J$21),IF(BP$18&gt;=BO$19,$J$21*$B$2))),0)</f>
        <v>0</v>
      </c>
      <c r="BQ30" s="298" t="b">
        <f>IF('Hoja De Calculo'!BR13&gt;='Hoja De Calculo'!BQ13,IF(BQ$18=100,($J$21*BQ$18*$B$2)-SUM($I30:BP30),IF(BQ$18&gt;BP$19,((BQ$18-BP$19+1)*$B$2*$J$21),IF(BQ$18&gt;=BP$19,$J$21*$B$2))),0)</f>
        <v>0</v>
      </c>
      <c r="BR30" s="298" t="b">
        <f>IF('Hoja De Calculo'!BS13&gt;='Hoja De Calculo'!BR13,IF(BR$18=100,($J$21*BR$18*$B$2)-SUM($I30:BQ30),IF(BR$18&gt;BQ$19,((BR$18-BQ$19+1)*$B$2*$J$21),IF(BR$18&gt;=BQ$19,$J$21*$B$2))),0)</f>
        <v>0</v>
      </c>
      <c r="BS30" s="298" t="b">
        <f>IF('Hoja De Calculo'!BT13&gt;='Hoja De Calculo'!BS13,IF(BS$18=100,($J$21*BS$18*$B$2)-SUM($I30:BR30),IF(BS$18&gt;BR$19,((BS$18-BR$19+1)*$B$2*$J$21),IF(BS$18&gt;=BR$19,$J$21*$B$2))),0)</f>
        <v>0</v>
      </c>
      <c r="BT30" s="298" t="b">
        <f>IF('Hoja De Calculo'!BU13&gt;='Hoja De Calculo'!BT13,IF(BT$18=100,($J$21*BT$18*$B$2)-SUM($I30:BS30),IF(BT$18&gt;BS$19,((BT$18-BS$19+1)*$B$2*$J$21),IF(BT$18&gt;=BS$19,$J$21*$B$2))),0)</f>
        <v>0</v>
      </c>
      <c r="BU30" s="298" t="b">
        <f>IF('Hoja De Calculo'!BV13&gt;='Hoja De Calculo'!BU13,IF(BU$18=100,($J$21*BU$18*$B$2)-SUM($I30:BT30),IF(BU$18&gt;BT$19,((BU$18-BT$19+1)*$B$2*$J$21),IF(BU$18&gt;=BT$19,$J$21*$B$2))),0)</f>
        <v>0</v>
      </c>
      <c r="BV30" s="298" t="b">
        <f>IF('Hoja De Calculo'!BW13&gt;='Hoja De Calculo'!BV13,IF(BV$18=100,($J$21*BV$18*$B$2)-SUM($I30:BU30),IF(BV$18&gt;BU$19,((BV$18-BU$19+1)*$B$2*$J$21),IF(BV$18&gt;=BU$19,$J$21*$B$2))),0)</f>
        <v>0</v>
      </c>
      <c r="BW30" s="298" t="b">
        <f>IF('Hoja De Calculo'!BX13&gt;='Hoja De Calculo'!BW13,IF(BW$18=100,($J$21*BW$18*$B$2)-SUM($I30:BV30),IF(BW$18&gt;BV$19,((BW$18-BV$19+1)*$B$2*$J$21),IF(BW$18&gt;=BV$19,$J$21*$B$2))),0)</f>
        <v>0</v>
      </c>
      <c r="BX30" s="298" t="b">
        <f>IF('Hoja De Calculo'!BY13&gt;='Hoja De Calculo'!BX13,IF(BX$18=100,($J$21*BX$18*$B$2)-SUM($I30:BW30),IF(BX$18&gt;BW$19,((BX$18-BW$19+1)*$B$2*$J$21),IF(BX$18&gt;=BW$19,$J$21*$B$2))),0)</f>
        <v>0</v>
      </c>
      <c r="BY30" s="298" t="b">
        <f>IF('Hoja De Calculo'!BZ13&gt;='Hoja De Calculo'!BY13,IF(BY$18=100,($J$21*BY$18*$B$2)-SUM($I30:BX30),IF(BY$18&gt;BX$19,((BY$18-BX$19+1)*$B$2*$J$21),IF(BY$18&gt;=BX$19,$J$21*$B$2))),0)</f>
        <v>0</v>
      </c>
      <c r="BZ30" s="298" t="b">
        <f>IF('Hoja De Calculo'!CA13&gt;='Hoja De Calculo'!BZ13,IF(BZ$18=100,($J$21*BZ$18*$B$2)-SUM($I30:BY30),IF(BZ$18&gt;BY$19,((BZ$18-BY$19+1)*$B$2*$J$21),IF(BZ$18&gt;=BY$19,$J$21*$B$2))),0)</f>
        <v>0</v>
      </c>
      <c r="CA30" s="298" t="b">
        <f>IF('Hoja De Calculo'!CB13&gt;='Hoja De Calculo'!CA13,IF(CA$18=100,($J$21*CA$18*$B$2)-SUM($I30:BZ30),IF(CA$18&gt;BZ$19,((CA$18-BZ$19+1)*$B$2*$J$21),IF(CA$18&gt;=BZ$19,$J$21*$B$2))),0)</f>
        <v>0</v>
      </c>
      <c r="CB30" s="298" t="b">
        <f>IF('Hoja De Calculo'!CC13&gt;='Hoja De Calculo'!CB13,IF(CB$18=100,($J$21*CB$18*$B$2)-SUM($I30:CA30),IF(CB$18&gt;CA$19,((CB$18-CA$19+1)*$B$2*$J$21),IF(CB$18&gt;=CA$19,$J$21*$B$2))),0)</f>
        <v>0</v>
      </c>
      <c r="CC30" s="298" t="b">
        <f>IF('Hoja De Calculo'!CD13&gt;='Hoja De Calculo'!CC13,IF(CC$18=100,($J$21*CC$18*$B$2)-SUM($I30:CB30),IF(CC$18&gt;CB$19,((CC$18-CB$19+1)*$B$2*$J$21),IF(CC$18&gt;=CB$19,$J$21*$B$2))),0)</f>
        <v>0</v>
      </c>
      <c r="CD30" s="298" t="b">
        <f>IF('Hoja De Calculo'!CE13&gt;='Hoja De Calculo'!CD13,IF(CD$18=100,($J$21*CD$18*$B$2)-SUM($I30:CC30),IF(CD$18&gt;CC$19,((CD$18-CC$19+1)*$B$2*$J$21),IF(CD$18&gt;=CC$19,$J$21*$B$2))),0)</f>
        <v>0</v>
      </c>
      <c r="CE30" s="298" t="b">
        <f>IF('Hoja De Calculo'!CF13&gt;='Hoja De Calculo'!CE13,IF(CE$18=100,($J$21*CE$18*$B$2)-SUM($I30:CD30),IF(CE$18&gt;CD$19,((CE$18-CD$19+1)*$B$2*$J$21),IF(CE$18&gt;=CD$19,$J$21*$B$2))),0)</f>
        <v>0</v>
      </c>
      <c r="CF30" s="298" t="b">
        <f>IF('Hoja De Calculo'!CG13&gt;='Hoja De Calculo'!CF13,IF(CF$18=100,($J$21*CF$18*$B$2)-SUM($I30:CE30),IF(CF$18&gt;CE$19,((CF$18-CE$19+1)*$B$2*$J$21),IF(CF$18&gt;=CE$19,$J$21*$B$2))),0)</f>
        <v>0</v>
      </c>
      <c r="CG30" s="298" t="b">
        <f>IF('Hoja De Calculo'!CH13&gt;='Hoja De Calculo'!CG13,IF(CG$18=100,($J$21*CG$18*$B$2)-SUM($I30:CF30),IF(CG$18&gt;CF$19,((CG$18-CF$19+1)*$B$2*$J$21),IF(CG$18&gt;=CF$19,$J$21*$B$2))),0)</f>
        <v>0</v>
      </c>
      <c r="CH30" s="298" t="b">
        <f>IF('Hoja De Calculo'!CI13&gt;='Hoja De Calculo'!CH13,IF(CH$18=100,($J$21*CH$18*$B$2)-SUM($I30:CG30),IF(CH$18&gt;CG$19,((CH$18-CG$19+1)*$B$2*$J$21),IF(CH$18&gt;=CG$19,$J$21*$B$2))),0)</f>
        <v>0</v>
      </c>
      <c r="CI30" s="298" t="b">
        <f>IF('Hoja De Calculo'!CJ13&gt;='Hoja De Calculo'!CI13,IF(CI$18=100,($J$21*CI$18*$B$2)-SUM($I30:CH30),IF(CI$18&gt;CH$19,((CI$18-CH$19+1)*$B$2*$J$21),IF(CI$18&gt;=CH$19,$J$21*$B$2))),0)</f>
        <v>0</v>
      </c>
      <c r="CJ30" s="298" t="b">
        <f>IF('Hoja De Calculo'!CK13&gt;='Hoja De Calculo'!CJ13,IF(CJ$18=100,($J$21*CJ$18*$B$2)-SUM($I30:CI30),IF(CJ$18&gt;CI$19,((CJ$18-CI$19+1)*$B$2*$J$21),IF(CJ$18&gt;=CI$19,$J$21*$B$2))),0)</f>
        <v>0</v>
      </c>
      <c r="CK30" s="298" t="b">
        <f>IF('Hoja De Calculo'!CL13&gt;='Hoja De Calculo'!CK13,IF(CK$18=100,($J$21*CK$18*$B$2)-SUM($I30:CJ30),IF(CK$18&gt;CJ$19,((CK$18-CJ$19+1)*$B$2*$J$21),IF(CK$18&gt;=CJ$19,$J$21*$B$2))),0)</f>
        <v>0</v>
      </c>
      <c r="CL30" s="298" t="b">
        <f>IF('Hoja De Calculo'!CM13&gt;='Hoja De Calculo'!CL13,IF(CL$18=100,($J$21*CL$18*$B$2)-SUM($I30:CK30),IF(CL$18&gt;CK$19,((CL$18-CK$19+1)*$B$2*$J$21),IF(CL$18&gt;=CK$19,$J$21*$B$2))),0)</f>
        <v>0</v>
      </c>
      <c r="CM30" s="298" t="b">
        <f>IF('Hoja De Calculo'!CN13&gt;='Hoja De Calculo'!CM13,IF(CM$18=100,($J$21*CM$18*$B$2)-SUM($I30:CL30),IF(CM$18&gt;CL$19,((CM$18-CL$19+1)*$B$2*$J$21),IF(CM$18&gt;=CL$19,$J$21*$B$2))),0)</f>
        <v>0</v>
      </c>
      <c r="CN30" s="298" t="b">
        <f>IF('Hoja De Calculo'!CO13&gt;='Hoja De Calculo'!CN13,IF(CN$18=100,($J$21*CN$18*$B$2)-SUM($I30:CM30),IF(CN$18&gt;CM$19,((CN$18-CM$19+1)*$B$2*$J$21),IF(CN$18&gt;=CM$19,$J$21*$B$2))),0)</f>
        <v>0</v>
      </c>
      <c r="CO30" s="298" t="b">
        <f>IF('Hoja De Calculo'!CP13&gt;='Hoja De Calculo'!CO13,IF(CO$18=100,($J$21*CO$18*$B$2)-SUM($I30:CN30),IF(CO$18&gt;CN$19,((CO$18-CN$19+1)*$B$2*$J$21),IF(CO$18&gt;=CN$19,$J$21*$B$2))),0)</f>
        <v>0</v>
      </c>
      <c r="CP30" s="298" t="b">
        <f>IF('Hoja De Calculo'!CQ13&gt;='Hoja De Calculo'!CP13,IF(CP$18=100,($J$21*CP$18*$B$2)-SUM($I30:CO30),IF(CP$18&gt;CO$19,((CP$18-CO$19+1)*$B$2*$J$21),IF(CP$18&gt;=CO$19,$J$21*$B$2))),0)</f>
        <v>0</v>
      </c>
      <c r="CQ30" s="298" t="b">
        <f>IF('Hoja De Calculo'!CR13&gt;='Hoja De Calculo'!CQ13,IF(CQ$18=100,($J$21*CQ$18*$B$2)-SUM($I30:CP30),IF(CQ$18&gt;CP$19,((CQ$18-CP$19+1)*$B$2*$J$21),IF(CQ$18&gt;=CP$19,$J$21*$B$2))),0)</f>
        <v>0</v>
      </c>
      <c r="CR30" s="298" t="b">
        <f>IF('Hoja De Calculo'!CS13&gt;='Hoja De Calculo'!CR13,IF(CR$18=100,($J$21*CR$18*$B$2)-SUM($I30:CQ30),IF(CR$18&gt;CQ$19,((CR$18-CQ$19+1)*$B$2*$J$21),IF(CR$18&gt;=CQ$19,$J$21*$B$2))),0)</f>
        <v>0</v>
      </c>
      <c r="CS30" s="298" t="b">
        <f>IF('Hoja De Calculo'!CT13&gt;='Hoja De Calculo'!CS13,IF(CS$18=100,($J$21*CS$18*$B$2)-SUM($I30:CR30),IF(CS$18&gt;CR$19,((CS$18-CR$19+1)*$B$2*$J$21),IF(CS$18&gt;=CR$19,$J$21*$B$2))),0)</f>
        <v>0</v>
      </c>
      <c r="CT30" s="298" t="b">
        <f>IF('Hoja De Calculo'!CU13&gt;='Hoja De Calculo'!CT13,IF(CT$18=100,($J$21*CT$18*$B$2)-SUM($I30:CS30),IF(CT$18&gt;CS$19,((CT$18-CS$19+1)*$B$2*$J$21),IF(CT$18&gt;=CS$19,$J$21*$B$2))),0)</f>
        <v>0</v>
      </c>
      <c r="CU30" s="298" t="b">
        <f>IF('Hoja De Calculo'!CV13&gt;='Hoja De Calculo'!CU13,IF(CU$18=100,($J$21*CU$18*$B$2)-SUM($I30:CT30),IF(CU$18&gt;CT$19,((CU$18-CT$19+1)*$B$2*$J$21),IF(CU$18&gt;=CT$19,$J$21*$B$2))),0)</f>
        <v>0</v>
      </c>
      <c r="CV30" s="298" t="b">
        <f>IF('Hoja De Calculo'!CW13&gt;='Hoja De Calculo'!CV13,IF(CV$18=100,($J$21*CV$18*$B$2)-SUM($I30:CU30),IF(CV$18&gt;CU$19,((CV$18-CU$19+1)*$B$2*$J$21),IF(CV$18&gt;=CU$19,$J$21*$B$2))),0)</f>
        <v>0</v>
      </c>
      <c r="CW30" s="298" t="b">
        <f>IF('Hoja De Calculo'!CX13&gt;='Hoja De Calculo'!CW13,IF(CW$18=100,($J$21*CW$18*$B$2)-SUM($I30:CV30),IF(CW$18&gt;CV$19,((CW$18-CV$19+1)*$B$2*$J$21),IF(CW$18&gt;=CV$19,$J$21*$B$2))),0)</f>
        <v>0</v>
      </c>
    </row>
    <row r="31" spans="1:101" x14ac:dyDescent="0.25">
      <c r="A31" t="s">
        <v>168</v>
      </c>
      <c r="C31" s="263"/>
      <c r="D31" s="263"/>
      <c r="E31" s="263"/>
      <c r="F31" s="263"/>
      <c r="G31" s="263"/>
      <c r="H31" s="271"/>
      <c r="I31" s="278"/>
      <c r="J31" s="278"/>
      <c r="K31" s="285">
        <f>(K$21*$B$2*(K$19+(IF(K$19=100,0,1))))</f>
        <v>0</v>
      </c>
      <c r="L31" s="298" t="b">
        <f>IF('Hoja De Calculo'!M13&gt;='Hoja De Calculo'!L13,IF(L$18=100,($K$21*L$18*$B$2)-SUM($I31:K31),IF(L$18&gt;K$19,((L$18-K$19+1)*$B$2*$K$21),IF(L$18&gt;=K$19,$K$21*$B$2))),0)</f>
        <v>0</v>
      </c>
      <c r="M31" s="298" t="b">
        <f>IF('Hoja De Calculo'!N13&gt;='Hoja De Calculo'!M13,IF(M$18=100,($K$21*M$18*$B$2)-SUM($I31:L31),IF(M$18&gt;L$19,((M$18-L$19+1)*$B$2*$K$21),IF(M$18&gt;=L$19,$K$21*$B$2))),0)</f>
        <v>0</v>
      </c>
      <c r="N31" s="298" t="b">
        <f>IF('Hoja De Calculo'!O13&gt;='Hoja De Calculo'!N13,IF(N$18=100,($K$21*N$18*$B$2)-SUM($I31:M31),IF(N$18&gt;M$19,((N$18-M$19+1)*$B$2*$K$21),IF(N$18&gt;=M$19,$K$21*$B$2))),0)</f>
        <v>0</v>
      </c>
      <c r="O31" s="298" t="b">
        <f>IF('Hoja De Calculo'!P13&gt;='Hoja De Calculo'!O13,IF(O$18=100,($K$21*O$18*$B$2)-SUM($I31:N31),IF(O$18&gt;N$19,((O$18-N$19+1)*$B$2*$K$21),IF(O$18&gt;=N$19,$K$21*$B$2))),0)</f>
        <v>0</v>
      </c>
      <c r="P31" s="298" t="b">
        <f>IF('Hoja De Calculo'!Q13&gt;='Hoja De Calculo'!P13,IF(P$18=100,($K$21*P$18*$B$2)-SUM($I31:O31),IF(P$18&gt;O$19,((P$18-O$19+1)*$B$2*$K$21),IF(P$18&gt;=O$19,$K$21*$B$2))),0)</f>
        <v>0</v>
      </c>
      <c r="Q31" s="298" t="b">
        <f>IF('Hoja De Calculo'!R13&gt;='Hoja De Calculo'!Q13,IF(Q$18=100,($K$21*Q$18*$B$2)-SUM($I31:P31),IF(Q$18&gt;P$19,((Q$18-P$19+1)*$B$2*$K$21),IF(Q$18&gt;=P$19,$K$21*$B$2))),0)</f>
        <v>0</v>
      </c>
      <c r="R31" s="298" t="b">
        <f>IF('Hoja De Calculo'!S13&gt;='Hoja De Calculo'!R13,IF(R$18=100,($K$21*R$18*$B$2)-SUM($I31:Q31),IF(R$18&gt;Q$19,((R$18-Q$19+1)*$B$2*$K$21),IF(R$18&gt;=Q$19,$K$21*$B$2))),0)</f>
        <v>0</v>
      </c>
      <c r="S31" s="298" t="b">
        <f>IF('Hoja De Calculo'!T13&gt;='Hoja De Calculo'!S13,IF(S$18=100,($K$21*S$18*$B$2)-SUM($I31:R31),IF(S$18&gt;R$19,((S$18-R$19+1)*$B$2*$K$21),IF(S$18&gt;=R$19,$K$21*$B$2))),0)</f>
        <v>0</v>
      </c>
      <c r="T31" s="298" t="b">
        <f>IF('Hoja De Calculo'!U13&gt;='Hoja De Calculo'!T13,IF(T$18=100,($K$21*T$18*$B$2)-SUM($I31:S31),IF(T$18&gt;S$19,((T$18-S$19+1)*$B$2*$K$21),IF(T$18&gt;=S$19,$K$21*$B$2))),0)</f>
        <v>0</v>
      </c>
      <c r="U31" s="298" t="b">
        <f>IF('Hoja De Calculo'!V13&gt;='Hoja De Calculo'!U13,IF(U$18=100,($K$21*U$18*$B$2)-SUM($I31:T31),IF(U$18&gt;T$19,((U$18-T$19+1)*$B$2*$K$21),IF(U$18&gt;=T$19,$K$21*$B$2))),0)</f>
        <v>0</v>
      </c>
      <c r="V31" s="298" t="b">
        <f>IF('Hoja De Calculo'!W13&gt;='Hoja De Calculo'!V13,IF(V$18=100,($K$21*V$18*$B$2)-SUM($I31:U31),IF(V$18&gt;U$19,((V$18-U$19+1)*$B$2*$K$21),IF(V$18&gt;=U$19,$K$21*$B$2))),0)</f>
        <v>0</v>
      </c>
      <c r="W31" s="298" t="b">
        <f>IF('Hoja De Calculo'!X13&gt;='Hoja De Calculo'!W13,IF(W$18=100,($K$21*W$18*$B$2)-SUM($I31:V31),IF(W$18&gt;V$19,((W$18-V$19+1)*$B$2*$K$21),IF(W$18&gt;=V$19,$K$21*$B$2))),0)</f>
        <v>0</v>
      </c>
      <c r="X31" s="298" t="b">
        <f>IF('Hoja De Calculo'!Y13&gt;='Hoja De Calculo'!X13,IF(X$18=100,($K$21*X$18*$B$2)-SUM($I31:W31),IF(X$18&gt;W$19,((X$18-W$19+1)*$B$2*$K$21),IF(X$18&gt;=W$19,$K$21*$B$2))),0)</f>
        <v>0</v>
      </c>
      <c r="Y31" s="298" t="b">
        <f>IF('Hoja De Calculo'!Z13&gt;='Hoja De Calculo'!Y13,IF(Y$18=100,($K$21*Y$18*$B$2)-SUM($I31:X31),IF(Y$18&gt;X$19,((Y$18-X$19+1)*$B$2*$K$21),IF(Y$18&gt;=X$19,$K$21*$B$2))),0)</f>
        <v>0</v>
      </c>
      <c r="Z31" s="298" t="b">
        <f>IF('Hoja De Calculo'!AA13&gt;='Hoja De Calculo'!Z13,IF(Z$18=100,($K$21*Z$18*$B$2)-SUM($I31:Y31),IF(Z$18&gt;Y$19,((Z$18-Y$19+1)*$B$2*$K$21),IF(Z$18&gt;=Y$19,$K$21*$B$2))),0)</f>
        <v>0</v>
      </c>
      <c r="AA31" s="298" t="b">
        <f>IF('Hoja De Calculo'!AB13&gt;='Hoja De Calculo'!AA13,IF(AA$18=100,($K$21*AA$18*$B$2)-SUM($I31:Z31),IF(AA$18&gt;Z$19,((AA$18-Z$19+1)*$B$2*$K$21),IF(AA$18&gt;=Z$19,$K$21*$B$2))),0)</f>
        <v>0</v>
      </c>
      <c r="AB31" s="298" t="b">
        <f>IF('Hoja De Calculo'!AC13&gt;='Hoja De Calculo'!AB13,IF(AB$18=100,($K$21*AB$18*$B$2)-SUM($I31:AA31),IF(AB$18&gt;AA$19,((AB$18-AA$19+1)*$B$2*$K$21),IF(AB$18&gt;=AA$19,$K$21*$B$2))),0)</f>
        <v>0</v>
      </c>
      <c r="AC31" s="298" t="b">
        <f>IF('Hoja De Calculo'!AD13&gt;='Hoja De Calculo'!AC13,IF(AC$18=100,($K$21*AC$18*$B$2)-SUM($I31:AB31),IF(AC$18&gt;AB$19,((AC$18-AB$19+1)*$B$2*$K$21),IF(AC$18&gt;=AB$19,$K$21*$B$2))),0)</f>
        <v>0</v>
      </c>
      <c r="AD31" s="298" t="b">
        <f>IF('Hoja De Calculo'!AE13&gt;='Hoja De Calculo'!AD13,IF(AD$18=100,($K$21*AD$18*$B$2)-SUM($I31:AC31),IF(AD$18&gt;AC$19,((AD$18-AC$19+1)*$B$2*$K$21),IF(AD$18&gt;=AC$19,$K$21*$B$2))),0)</f>
        <v>0</v>
      </c>
      <c r="AE31" s="298" t="b">
        <f>IF('Hoja De Calculo'!AF13&gt;='Hoja De Calculo'!AE13,IF(AE$18=100,($K$21*AE$18*$B$2)-SUM($I31:AD31),IF(AE$18&gt;AD$19,((AE$18-AD$19+1)*$B$2*$K$21),IF(AE$18&gt;=AD$19,$K$21*$B$2))),0)</f>
        <v>0</v>
      </c>
      <c r="AF31" s="298" t="b">
        <f>IF('Hoja De Calculo'!AG13&gt;='Hoja De Calculo'!AF13,IF(AF$18=100,($K$21*AF$18*$B$2)-SUM($I31:AE31),IF(AF$18&gt;AE$19,((AF$18-AE$19+1)*$B$2*$K$21),IF(AF$18&gt;=AE$19,$K$21*$B$2))),0)</f>
        <v>0</v>
      </c>
      <c r="AG31" s="298" t="b">
        <f>IF('Hoja De Calculo'!AH13&gt;='Hoja De Calculo'!AG13,IF(AG$18=100,($K$21*AG$18*$B$2)-SUM($I31:AF31),IF(AG$18&gt;AF$19,((AG$18-AF$19+1)*$B$2*$K$21),IF(AG$18&gt;=AF$19,$K$21*$B$2))),0)</f>
        <v>0</v>
      </c>
      <c r="AH31" s="298" t="b">
        <f>IF('Hoja De Calculo'!AI13&gt;='Hoja De Calculo'!AH13,IF(AH$18=100,($K$21*AH$18*$B$2)-SUM($I31:AG31),IF(AH$18&gt;AG$19,((AH$18-AG$19+1)*$B$2*$K$21),IF(AH$18&gt;=AG$19,$K$21*$B$2))),0)</f>
        <v>0</v>
      </c>
      <c r="AI31" s="298" t="b">
        <f>IF('Hoja De Calculo'!AJ13&gt;='Hoja De Calculo'!AI13,IF(AI$18=100,($K$21*AI$18*$B$2)-SUM($I31:AH31),IF(AI$18&gt;AH$19,((AI$18-AH$19+1)*$B$2*$K$21),IF(AI$18&gt;=AH$19,$K$21*$B$2))),0)</f>
        <v>0</v>
      </c>
      <c r="AJ31" s="298" t="b">
        <f>IF('Hoja De Calculo'!AK13&gt;='Hoja De Calculo'!AJ13,IF(AJ$18=100,($K$21*AJ$18*$B$2)-SUM($I31:AI31),IF(AJ$18&gt;AI$19,((AJ$18-AI$19+1)*$B$2*$K$21),IF(AJ$18&gt;=AI$19,$K$21*$B$2))),0)</f>
        <v>0</v>
      </c>
      <c r="AK31" s="298" t="b">
        <f>IF('Hoja De Calculo'!AL13&gt;='Hoja De Calculo'!AK13,IF(AK$18=100,($K$21*AK$18*$B$2)-SUM($I31:AJ31),IF(AK$18&gt;AJ$19,((AK$18-AJ$19+1)*$B$2*$K$21),IF(AK$18&gt;=AJ$19,$K$21*$B$2))),0)</f>
        <v>0</v>
      </c>
      <c r="AL31" s="298" t="b">
        <f>IF('Hoja De Calculo'!AM13&gt;='Hoja De Calculo'!AL13,IF(AL$18=100,($K$21*AL$18*$B$2)-SUM($I31:AK31),IF(AL$18&gt;AK$19,((AL$18-AK$19+1)*$B$2*$K$21),IF(AL$18&gt;=AK$19,$K$21*$B$2))),0)</f>
        <v>0</v>
      </c>
      <c r="AM31" s="298" t="b">
        <f>IF('Hoja De Calculo'!AN13&gt;='Hoja De Calculo'!AM13,IF(AM$18=100,($K$21*AM$18*$B$2)-SUM($I31:AL31),IF(AM$18&gt;AL$19,((AM$18-AL$19+1)*$B$2*$K$21),IF(AM$18&gt;=AL$19,$K$21*$B$2))),0)</f>
        <v>0</v>
      </c>
      <c r="AN31" s="298" t="b">
        <f>IF('Hoja De Calculo'!AO13&gt;='Hoja De Calculo'!AN13,IF(AN$18=100,($K$21*AN$18*$B$2)-SUM($I31:AM31),IF(AN$18&gt;AM$19,((AN$18-AM$19+1)*$B$2*$K$21),IF(AN$18&gt;=AM$19,$K$21*$B$2))),0)</f>
        <v>0</v>
      </c>
      <c r="AO31" s="298" t="b">
        <f>IF('Hoja De Calculo'!AP13&gt;='Hoja De Calculo'!AO13,IF(AO$18=100,($K$21*AO$18*$B$2)-SUM($I31:AN31),IF(AO$18&gt;AN$19,((AO$18-AN$19+1)*$B$2*$K$21),IF(AO$18&gt;=AN$19,$K$21*$B$2))),0)</f>
        <v>0</v>
      </c>
      <c r="AP31" s="298" t="b">
        <f>IF('Hoja De Calculo'!AQ13&gt;='Hoja De Calculo'!AP13,IF(AP$18=100,($K$21*AP$18*$B$2)-SUM($I31:AO31),IF(AP$18&gt;AO$19,((AP$18-AO$19+1)*$B$2*$K$21),IF(AP$18&gt;=AO$19,$K$21*$B$2))),0)</f>
        <v>0</v>
      </c>
      <c r="AQ31" s="298" t="b">
        <f>IF('Hoja De Calculo'!AR13&gt;='Hoja De Calculo'!AQ13,IF(AQ$18=100,($K$21*AQ$18*$B$2)-SUM($I31:AP31),IF(AQ$18&gt;AP$19,((AQ$18-AP$19+1)*$B$2*$K$21),IF(AQ$18&gt;=AP$19,$K$21*$B$2))),0)</f>
        <v>0</v>
      </c>
      <c r="AR31" s="298" t="b">
        <f>IF('Hoja De Calculo'!AS13&gt;='Hoja De Calculo'!AR13,IF(AR$18=100,($K$21*AR$18*$B$2)-SUM($I31:AQ31),IF(AR$18&gt;AQ$19,((AR$18-AQ$19+1)*$B$2*$K$21),IF(AR$18&gt;=AQ$19,$K$21*$B$2))),0)</f>
        <v>0</v>
      </c>
      <c r="AS31" s="298" t="b">
        <f>IF('Hoja De Calculo'!AT13&gt;='Hoja De Calculo'!AS13,IF(AS$18=100,($K$21*AS$18*$B$2)-SUM($I31:AR31),IF(AS$18&gt;AR$19,((AS$18-AR$19+1)*$B$2*$K$21),IF(AS$18&gt;=AR$19,$K$21*$B$2))),0)</f>
        <v>0</v>
      </c>
      <c r="AT31" s="298" t="b">
        <f>IF('Hoja De Calculo'!AU13&gt;='Hoja De Calculo'!AT13,IF(AT$18=100,($K$21*AT$18*$B$2)-SUM($I31:AS31),IF(AT$18&gt;AS$19,((AT$18-AS$19+1)*$B$2*$K$21),IF(AT$18&gt;=AS$19,$K$21*$B$2))),0)</f>
        <v>0</v>
      </c>
      <c r="AU31" s="298" t="b">
        <f>IF('Hoja De Calculo'!AV13&gt;='Hoja De Calculo'!AU13,IF(AU$18=100,($K$21*AU$18*$B$2)-SUM($I31:AT31),IF(AU$18&gt;AT$19,((AU$18-AT$19+1)*$B$2*$K$21),IF(AU$18&gt;=AT$19,$K$21*$B$2))),0)</f>
        <v>0</v>
      </c>
      <c r="AV31" s="298" t="b">
        <f>IF('Hoja De Calculo'!AW13&gt;='Hoja De Calculo'!AV13,IF(AV$18=100,($K$21*AV$18*$B$2)-SUM($I31:AU31),IF(AV$18&gt;AU$19,((AV$18-AU$19+1)*$B$2*$K$21),IF(AV$18&gt;=AU$19,$K$21*$B$2))),0)</f>
        <v>0</v>
      </c>
      <c r="AW31" s="298" t="b">
        <f>IF('Hoja De Calculo'!AX13&gt;='Hoja De Calculo'!AW13,IF(AW$18=100,($K$21*AW$18*$B$2)-SUM($I31:AV31),IF(AW$18&gt;AV$19,((AW$18-AV$19+1)*$B$2*$K$21),IF(AW$18&gt;=AV$19,$K$21*$B$2))),0)</f>
        <v>0</v>
      </c>
      <c r="AX31" s="298" t="b">
        <f>IF('Hoja De Calculo'!AY13&gt;='Hoja De Calculo'!AX13,IF(AX$18=100,($K$21*AX$18*$B$2)-SUM($I31:AW31),IF(AX$18&gt;AW$19,((AX$18-AW$19+1)*$B$2*$K$21),IF(AX$18&gt;=AW$19,$K$21*$B$2))),0)</f>
        <v>0</v>
      </c>
      <c r="AY31" s="298" t="b">
        <f>IF('Hoja De Calculo'!AZ13&gt;='Hoja De Calculo'!AY13,IF(AY$18=100,($K$21*AY$18*$B$2)-SUM($I31:AX31),IF(AY$18&gt;AX$19,((AY$18-AX$19+1)*$B$2*$K$21),IF(AY$18&gt;=AX$19,$K$21*$B$2))),0)</f>
        <v>0</v>
      </c>
      <c r="AZ31" s="298" t="b">
        <f>IF('Hoja De Calculo'!BA13&gt;='Hoja De Calculo'!AZ13,IF(AZ$18=100,($K$21*AZ$18*$B$2)-SUM($I31:AY31),IF(AZ$18&gt;AY$19,((AZ$18-AY$19+1)*$B$2*$K$21),IF(AZ$18&gt;=AY$19,$K$21*$B$2))),0)</f>
        <v>0</v>
      </c>
      <c r="BA31" s="298" t="b">
        <f>IF('Hoja De Calculo'!BB13&gt;='Hoja De Calculo'!BA13,IF(BA$18=100,($K$21*BA$18*$B$2)-SUM($I31:AZ31),IF(BA$18&gt;AZ$19,((BA$18-AZ$19+1)*$B$2*$K$21),IF(BA$18&gt;=AZ$19,$K$21*$B$2))),0)</f>
        <v>0</v>
      </c>
      <c r="BB31" s="298" t="b">
        <f>IF('Hoja De Calculo'!BC13&gt;='Hoja De Calculo'!BB13,IF(BB$18=100,($K$21*BB$18*$B$2)-SUM($I31:BA31),IF(BB$18&gt;BA$19,((BB$18-BA$19+1)*$B$2*$K$21),IF(BB$18&gt;=BA$19,$K$21*$B$2))),0)</f>
        <v>0</v>
      </c>
      <c r="BC31" s="298" t="b">
        <f>IF('Hoja De Calculo'!BD13&gt;='Hoja De Calculo'!BC13,IF(BC$18=100,($K$21*BC$18*$B$2)-SUM($I31:BB31),IF(BC$18&gt;BB$19,((BC$18-BB$19+1)*$B$2*$K$21),IF(BC$18&gt;=BB$19,$K$21*$B$2))),0)</f>
        <v>0</v>
      </c>
      <c r="BD31" s="298" t="b">
        <f>IF('Hoja De Calculo'!BE13&gt;='Hoja De Calculo'!BD13,IF(BD$18=100,($K$21*BD$18*$B$2)-SUM($I31:BC31),IF(BD$18&gt;BC$19,((BD$18-BC$19+1)*$B$2*$K$21),IF(BD$18&gt;=BC$19,$K$21*$B$2))),0)</f>
        <v>0</v>
      </c>
      <c r="BE31" s="298" t="b">
        <f>IF('Hoja De Calculo'!BF13&gt;='Hoja De Calculo'!BE13,IF(BE$18=100,($K$21*BE$18*$B$2)-SUM($I31:BD31),IF(BE$18&gt;BD$19,((BE$18-BD$19+1)*$B$2*$K$21),IF(BE$18&gt;=BD$19,$K$21*$B$2))),0)</f>
        <v>0</v>
      </c>
      <c r="BF31" s="298" t="b">
        <f>IF('Hoja De Calculo'!BG13&gt;='Hoja De Calculo'!BF13,IF(BF$18=100,($K$21*BF$18*$B$2)-SUM($I31:BE31),IF(BF$18&gt;BE$19,((BF$18-BE$19+1)*$B$2*$K$21),IF(BF$18&gt;=BE$19,$K$21*$B$2))),0)</f>
        <v>0</v>
      </c>
      <c r="BG31" s="298" t="b">
        <f>IF('Hoja De Calculo'!BH13&gt;='Hoja De Calculo'!BG13,IF(BG$18=100,($K$21*BG$18*$B$2)-SUM($I31:BF31),IF(BG$18&gt;BF$19,((BG$18-BF$19+1)*$B$2*$K$21),IF(BG$18&gt;=BF$19,$K$21*$B$2))),0)</f>
        <v>0</v>
      </c>
      <c r="BH31" s="298" t="b">
        <f>IF('Hoja De Calculo'!BI13&gt;='Hoja De Calculo'!BH13,IF(BH$18=100,($K$21*BH$18*$B$2)-SUM($I31:BG31),IF(BH$18&gt;BG$19,((BH$18-BG$19+1)*$B$2*$K$21),IF(BH$18&gt;=BG$19,$K$21*$B$2))),0)</f>
        <v>0</v>
      </c>
      <c r="BI31" s="298" t="b">
        <f>IF('Hoja De Calculo'!BJ13&gt;='Hoja De Calculo'!BI13,IF(BI$18=100,($K$21*BI$18*$B$2)-SUM($I31:BH31),IF(BI$18&gt;BH$19,((BI$18-BH$19+1)*$B$2*$K$21),IF(BI$18&gt;=BH$19,$K$21*$B$2))),0)</f>
        <v>0</v>
      </c>
      <c r="BJ31" s="298" t="b">
        <f>IF('Hoja De Calculo'!BK13&gt;='Hoja De Calculo'!BJ13,IF(BJ$18=100,($K$21*BJ$18*$B$2)-SUM($I31:BI31),IF(BJ$18&gt;BI$19,((BJ$18-BI$19+1)*$B$2*$K$21),IF(BJ$18&gt;=BI$19,$K$21*$B$2))),0)</f>
        <v>0</v>
      </c>
      <c r="BK31" s="298" t="b">
        <f>IF('Hoja De Calculo'!BL13&gt;='Hoja De Calculo'!BK13,IF(BK$18=100,($K$21*BK$18*$B$2)-SUM($I31:BJ31),IF(BK$18&gt;BJ$19,((BK$18-BJ$19+1)*$B$2*$K$21),IF(BK$18&gt;=BJ$19,$K$21*$B$2))),0)</f>
        <v>0</v>
      </c>
      <c r="BL31" s="298" t="b">
        <f>IF('Hoja De Calculo'!BM13&gt;='Hoja De Calculo'!BL13,IF(BL$18=100,($K$21*BL$18*$B$2)-SUM($I31:BK31),IF(BL$18&gt;BK$19,((BL$18-BK$19+1)*$B$2*$K$21),IF(BL$18&gt;=BK$19,$K$21*$B$2))),0)</f>
        <v>0</v>
      </c>
      <c r="BM31" s="298" t="b">
        <f>IF('Hoja De Calculo'!BN13&gt;='Hoja De Calculo'!BM13,IF(BM$18=100,($K$21*BM$18*$B$2)-SUM($I31:BL31),IF(BM$18&gt;BL$19,((BM$18-BL$19+1)*$B$2*$K$21),IF(BM$18&gt;=BL$19,$K$21*$B$2))),0)</f>
        <v>0</v>
      </c>
      <c r="BN31" s="298" t="b">
        <f>IF('Hoja De Calculo'!BO13&gt;='Hoja De Calculo'!BN13,IF(BN$18=100,($K$21*BN$18*$B$2)-SUM($I31:BM31),IF(BN$18&gt;BM$19,((BN$18-BM$19+1)*$B$2*$K$21),IF(BN$18&gt;=BM$19,$K$21*$B$2))),0)</f>
        <v>0</v>
      </c>
      <c r="BO31" s="298" t="b">
        <f>IF('Hoja De Calculo'!BP13&gt;='Hoja De Calculo'!BO13,IF(BO$18=100,($K$21*BO$18*$B$2)-SUM($I31:BN31),IF(BO$18&gt;BN$19,((BO$18-BN$19+1)*$B$2*$K$21),IF(BO$18&gt;=BN$19,$K$21*$B$2))),0)</f>
        <v>0</v>
      </c>
      <c r="BP31" s="298" t="b">
        <f>IF('Hoja De Calculo'!BQ13&gt;='Hoja De Calculo'!BP13,IF(BP$18=100,($K$21*BP$18*$B$2)-SUM($I31:BO31),IF(BP$18&gt;BO$19,((BP$18-BO$19+1)*$B$2*$K$21),IF(BP$18&gt;=BO$19,$K$21*$B$2))),0)</f>
        <v>0</v>
      </c>
      <c r="BQ31" s="298" t="b">
        <f>IF('Hoja De Calculo'!BR13&gt;='Hoja De Calculo'!BQ13,IF(BQ$18=100,($K$21*BQ$18*$B$2)-SUM($I31:BP31),IF(BQ$18&gt;BP$19,((BQ$18-BP$19+1)*$B$2*$K$21),IF(BQ$18&gt;=BP$19,$K$21*$B$2))),0)</f>
        <v>0</v>
      </c>
      <c r="BR31" s="298" t="b">
        <f>IF('Hoja De Calculo'!BS13&gt;='Hoja De Calculo'!BR13,IF(BR$18=100,($K$21*BR$18*$B$2)-SUM($I31:BQ31),IF(BR$18&gt;BQ$19,((BR$18-BQ$19+1)*$B$2*$K$21),IF(BR$18&gt;=BQ$19,$K$21*$B$2))),0)</f>
        <v>0</v>
      </c>
      <c r="BS31" s="298" t="b">
        <f>IF('Hoja De Calculo'!BT13&gt;='Hoja De Calculo'!BS13,IF(BS$18=100,($K$21*BS$18*$B$2)-SUM($I31:BR31),IF(BS$18&gt;BR$19,((BS$18-BR$19+1)*$B$2*$K$21),IF(BS$18&gt;=BR$19,$K$21*$B$2))),0)</f>
        <v>0</v>
      </c>
      <c r="BT31" s="298" t="b">
        <f>IF('Hoja De Calculo'!BU13&gt;='Hoja De Calculo'!BT13,IF(BT$18=100,($K$21*BT$18*$B$2)-SUM($I31:BS31),IF(BT$18&gt;BS$19,((BT$18-BS$19+1)*$B$2*$K$21),IF(BT$18&gt;=BS$19,$K$21*$B$2))),0)</f>
        <v>0</v>
      </c>
      <c r="BU31" s="298" t="b">
        <f>IF('Hoja De Calculo'!BV13&gt;='Hoja De Calculo'!BU13,IF(BU$18=100,($K$21*BU$18*$B$2)-SUM($I31:BT31),IF(BU$18&gt;BT$19,((BU$18-BT$19+1)*$B$2*$K$21),IF(BU$18&gt;=BT$19,$K$21*$B$2))),0)</f>
        <v>0</v>
      </c>
      <c r="BV31" s="298" t="b">
        <f>IF('Hoja De Calculo'!BW13&gt;='Hoja De Calculo'!BV13,IF(BV$18=100,($K$21*BV$18*$B$2)-SUM($I31:BU31),IF(BV$18&gt;BU$19,((BV$18-BU$19+1)*$B$2*$K$21),IF(BV$18&gt;=BU$19,$K$21*$B$2))),0)</f>
        <v>0</v>
      </c>
      <c r="BW31" s="298" t="b">
        <f>IF('Hoja De Calculo'!BX13&gt;='Hoja De Calculo'!BW13,IF(BW$18=100,($K$21*BW$18*$B$2)-SUM($I31:BV31),IF(BW$18&gt;BV$19,((BW$18-BV$19+1)*$B$2*$K$21),IF(BW$18&gt;=BV$19,$K$21*$B$2))),0)</f>
        <v>0</v>
      </c>
      <c r="BX31" s="298" t="b">
        <f>IF('Hoja De Calculo'!BY13&gt;='Hoja De Calculo'!BX13,IF(BX$18=100,($K$21*BX$18*$B$2)-SUM($I31:BW31),IF(BX$18&gt;BW$19,((BX$18-BW$19+1)*$B$2*$K$21),IF(BX$18&gt;=BW$19,$K$21*$B$2))),0)</f>
        <v>0</v>
      </c>
      <c r="BY31" s="298" t="b">
        <f>IF('Hoja De Calculo'!BZ13&gt;='Hoja De Calculo'!BY13,IF(BY$18=100,($K$21*BY$18*$B$2)-SUM($I31:BX31),IF(BY$18&gt;BX$19,((BY$18-BX$19+1)*$B$2*$K$21),IF(BY$18&gt;=BX$19,$K$21*$B$2))),0)</f>
        <v>0</v>
      </c>
      <c r="BZ31" s="298" t="b">
        <f>IF('Hoja De Calculo'!CA13&gt;='Hoja De Calculo'!BZ13,IF(BZ$18=100,($K$21*BZ$18*$B$2)-SUM($I31:BY31),IF(BZ$18&gt;BY$19,((BZ$18-BY$19+1)*$B$2*$K$21),IF(BZ$18&gt;=BY$19,$K$21*$B$2))),0)</f>
        <v>0</v>
      </c>
      <c r="CA31" s="298" t="b">
        <f>IF('Hoja De Calculo'!CB13&gt;='Hoja De Calculo'!CA13,IF(CA$18=100,($K$21*CA$18*$B$2)-SUM($I31:BZ31),IF(CA$18&gt;BZ$19,((CA$18-BZ$19+1)*$B$2*$K$21),IF(CA$18&gt;=BZ$19,$K$21*$B$2))),0)</f>
        <v>0</v>
      </c>
      <c r="CB31" s="298" t="b">
        <f>IF('Hoja De Calculo'!CC13&gt;='Hoja De Calculo'!CB13,IF(CB$18=100,($K$21*CB$18*$B$2)-SUM($I31:CA31),IF(CB$18&gt;CA$19,((CB$18-CA$19+1)*$B$2*$K$21),IF(CB$18&gt;=CA$19,$K$21*$B$2))),0)</f>
        <v>0</v>
      </c>
      <c r="CC31" s="298" t="b">
        <f>IF('Hoja De Calculo'!CD13&gt;='Hoja De Calculo'!CC13,IF(CC$18=100,($K$21*CC$18*$B$2)-SUM($I31:CB31),IF(CC$18&gt;CB$19,((CC$18-CB$19+1)*$B$2*$K$21),IF(CC$18&gt;=CB$19,$K$21*$B$2))),0)</f>
        <v>0</v>
      </c>
      <c r="CD31" s="298" t="b">
        <f>IF('Hoja De Calculo'!CE13&gt;='Hoja De Calculo'!CD13,IF(CD$18=100,($K$21*CD$18*$B$2)-SUM($I31:CC31),IF(CD$18&gt;CC$19,((CD$18-CC$19+1)*$B$2*$K$21),IF(CD$18&gt;=CC$19,$K$21*$B$2))),0)</f>
        <v>0</v>
      </c>
      <c r="CE31" s="298" t="b">
        <f>IF('Hoja De Calculo'!CF13&gt;='Hoja De Calculo'!CE13,IF(CE$18=100,($K$21*CE$18*$B$2)-SUM($I31:CD31),IF(CE$18&gt;CD$19,((CE$18-CD$19+1)*$B$2*$K$21),IF(CE$18&gt;=CD$19,$K$21*$B$2))),0)</f>
        <v>0</v>
      </c>
      <c r="CF31" s="298" t="b">
        <f>IF('Hoja De Calculo'!CG13&gt;='Hoja De Calculo'!CF13,IF(CF$18=100,($K$21*CF$18*$B$2)-SUM($I31:CE31),IF(CF$18&gt;CE$19,((CF$18-CE$19+1)*$B$2*$K$21),IF(CF$18&gt;=CE$19,$K$21*$B$2))),0)</f>
        <v>0</v>
      </c>
      <c r="CG31" s="298" t="b">
        <f>IF('Hoja De Calculo'!CH13&gt;='Hoja De Calculo'!CG13,IF(CG$18=100,($K$21*CG$18*$B$2)-SUM($I31:CF31),IF(CG$18&gt;CF$19,((CG$18-CF$19+1)*$B$2*$K$21),IF(CG$18&gt;=CF$19,$K$21*$B$2))),0)</f>
        <v>0</v>
      </c>
      <c r="CH31" s="298" t="b">
        <f>IF('Hoja De Calculo'!CI13&gt;='Hoja De Calculo'!CH13,IF(CH$18=100,($K$21*CH$18*$B$2)-SUM($I31:CG31),IF(CH$18&gt;CG$19,((CH$18-CG$19+1)*$B$2*$K$21),IF(CH$18&gt;=CG$19,$K$21*$B$2))),0)</f>
        <v>0</v>
      </c>
      <c r="CI31" s="298" t="b">
        <f>IF('Hoja De Calculo'!CJ13&gt;='Hoja De Calculo'!CI13,IF(CI$18=100,($K$21*CI$18*$B$2)-SUM($I31:CH31),IF(CI$18&gt;CH$19,((CI$18-CH$19+1)*$B$2*$K$21),IF(CI$18&gt;=CH$19,$K$21*$B$2))),0)</f>
        <v>0</v>
      </c>
      <c r="CJ31" s="298" t="b">
        <f>IF('Hoja De Calculo'!CK13&gt;='Hoja De Calculo'!CJ13,IF(CJ$18=100,($K$21*CJ$18*$B$2)-SUM($I31:CI31),IF(CJ$18&gt;CI$19,((CJ$18-CI$19+1)*$B$2*$K$21),IF(CJ$18&gt;=CI$19,$K$21*$B$2))),0)</f>
        <v>0</v>
      </c>
      <c r="CK31" s="298" t="b">
        <f>IF('Hoja De Calculo'!CL13&gt;='Hoja De Calculo'!CK13,IF(CK$18=100,($K$21*CK$18*$B$2)-SUM($I31:CJ31),IF(CK$18&gt;CJ$19,((CK$18-CJ$19+1)*$B$2*$K$21),IF(CK$18&gt;=CJ$19,$K$21*$B$2))),0)</f>
        <v>0</v>
      </c>
      <c r="CL31" s="298" t="b">
        <f>IF('Hoja De Calculo'!CM13&gt;='Hoja De Calculo'!CL13,IF(CL$18=100,($K$21*CL$18*$B$2)-SUM($I31:CK31),IF(CL$18&gt;CK$19,((CL$18-CK$19+1)*$B$2*$K$21),IF(CL$18&gt;=CK$19,$K$21*$B$2))),0)</f>
        <v>0</v>
      </c>
      <c r="CM31" s="298" t="b">
        <f>IF('Hoja De Calculo'!CN13&gt;='Hoja De Calculo'!CM13,IF(CM$18=100,($K$21*CM$18*$B$2)-SUM($I31:CL31),IF(CM$18&gt;CL$19,((CM$18-CL$19+1)*$B$2*$K$21),IF(CM$18&gt;=CL$19,$K$21*$B$2))),0)</f>
        <v>0</v>
      </c>
      <c r="CN31" s="298" t="b">
        <f>IF('Hoja De Calculo'!CO13&gt;='Hoja De Calculo'!CN13,IF(CN$18=100,($K$21*CN$18*$B$2)-SUM($I31:CM31),IF(CN$18&gt;CM$19,((CN$18-CM$19+1)*$B$2*$K$21),IF(CN$18&gt;=CM$19,$K$21*$B$2))),0)</f>
        <v>0</v>
      </c>
      <c r="CO31" s="298" t="b">
        <f>IF('Hoja De Calculo'!CP13&gt;='Hoja De Calculo'!CO13,IF(CO$18=100,($K$21*CO$18*$B$2)-SUM($I31:CN31),IF(CO$18&gt;CN$19,((CO$18-CN$19+1)*$B$2*$K$21),IF(CO$18&gt;=CN$19,$K$21*$B$2))),0)</f>
        <v>0</v>
      </c>
      <c r="CP31" s="298" t="b">
        <f>IF('Hoja De Calculo'!CQ13&gt;='Hoja De Calculo'!CP13,IF(CP$18=100,($K$21*CP$18*$B$2)-SUM($I31:CO31),IF(CP$18&gt;CO$19,((CP$18-CO$19+1)*$B$2*$K$21),IF(CP$18&gt;=CO$19,$K$21*$B$2))),0)</f>
        <v>0</v>
      </c>
      <c r="CQ31" s="298" t="b">
        <f>IF('Hoja De Calculo'!CR13&gt;='Hoja De Calculo'!CQ13,IF(CQ$18=100,($K$21*CQ$18*$B$2)-SUM($I31:CP31),IF(CQ$18&gt;CP$19,((CQ$18-CP$19+1)*$B$2*$K$21),IF(CQ$18&gt;=CP$19,$K$21*$B$2))),0)</f>
        <v>0</v>
      </c>
      <c r="CR31" s="298" t="b">
        <f>IF('Hoja De Calculo'!CS13&gt;='Hoja De Calculo'!CR13,IF(CR$18=100,($K$21*CR$18*$B$2)-SUM($I31:CQ31),IF(CR$18&gt;CQ$19,((CR$18-CQ$19+1)*$B$2*$K$21),IF(CR$18&gt;=CQ$19,$K$21*$B$2))),0)</f>
        <v>0</v>
      </c>
      <c r="CS31" s="298" t="b">
        <f>IF('Hoja De Calculo'!CT13&gt;='Hoja De Calculo'!CS13,IF(CS$18=100,($K$21*CS$18*$B$2)-SUM($I31:CR31),IF(CS$18&gt;CR$19,((CS$18-CR$19+1)*$B$2*$K$21),IF(CS$18&gt;=CR$19,$K$21*$B$2))),0)</f>
        <v>0</v>
      </c>
      <c r="CT31" s="298" t="b">
        <f>IF('Hoja De Calculo'!CU13&gt;='Hoja De Calculo'!CT13,IF(CT$18=100,($K$21*CT$18*$B$2)-SUM($I31:CS31),IF(CT$18&gt;CS$19,((CT$18-CS$19+1)*$B$2*$K$21),IF(CT$18&gt;=CS$19,$K$21*$B$2))),0)</f>
        <v>0</v>
      </c>
      <c r="CU31" s="298" t="b">
        <f>IF('Hoja De Calculo'!CV13&gt;='Hoja De Calculo'!CU13,IF(CU$18=100,($K$21*CU$18*$B$2)-SUM($I31:CT31),IF(CU$18&gt;CT$19,((CU$18-CT$19+1)*$B$2*$K$21),IF(CU$18&gt;=CT$19,$K$21*$B$2))),0)</f>
        <v>0</v>
      </c>
      <c r="CV31" s="298" t="b">
        <f>IF('Hoja De Calculo'!CW13&gt;='Hoja De Calculo'!CV13,IF(CV$18=100,($K$21*CV$18*$B$2)-SUM($I31:CU31),IF(CV$18&gt;CU$19,((CV$18-CU$19+1)*$B$2*$K$21),IF(CV$18&gt;=CU$19,$K$21*$B$2))),0)</f>
        <v>0</v>
      </c>
      <c r="CW31" s="298" t="b">
        <f>IF('Hoja De Calculo'!CX13&gt;='Hoja De Calculo'!CW13,IF(CW$18=100,($K$21*CW$18*$B$2)-SUM($I31:CV31),IF(CW$18&gt;CV$19,((CW$18-CV$19+1)*$B$2*$K$21),IF(CW$18&gt;=CV$19,$K$21*$B$2))),0)</f>
        <v>0</v>
      </c>
    </row>
    <row r="32" spans="1:101" x14ac:dyDescent="0.25">
      <c r="A32" t="s">
        <v>169</v>
      </c>
      <c r="C32" s="263"/>
      <c r="D32" s="263"/>
      <c r="E32" s="263"/>
      <c r="F32" s="263"/>
      <c r="G32" s="263"/>
      <c r="H32" s="271"/>
      <c r="I32" s="278"/>
      <c r="J32" s="278"/>
      <c r="K32" s="278"/>
      <c r="L32" s="285">
        <f>(L$21*$B$2*(L$19+(IF(L$19=100,0,1))))</f>
        <v>0</v>
      </c>
      <c r="M32" s="298" t="b">
        <f>IF('Hoja De Calculo'!N13&gt;='Hoja De Calculo'!M13,IF(M$18=100,($L$21*M$18*$B$2)-SUM($I32:L32),IF(M$18&gt;L$19,((M$18-L$19+1)*$B$2*$L$21),IF(M$18&gt;=L$19,$L$21*$B$2))),0)</f>
        <v>0</v>
      </c>
      <c r="N32" s="298" t="b">
        <f>IF('Hoja De Calculo'!O13&gt;='Hoja De Calculo'!N13,IF(N$18=100,($L$21*N$18*$B$2)-SUM($I32:M32),IF(N$18&gt;M$19,((N$18-M$19+1)*$B$2*$L$21),IF(N$18&gt;=M$19,$L$21*$B$2))),0)</f>
        <v>0</v>
      </c>
      <c r="O32" s="298" t="b">
        <f>IF('Hoja De Calculo'!P13&gt;='Hoja De Calculo'!O13,IF(O$18=100,($L$21*O$18*$B$2)-SUM($I32:N32),IF(O$18&gt;N$19,((O$18-N$19+1)*$B$2*$L$21),IF(O$18&gt;=N$19,$L$21*$B$2))),0)</f>
        <v>0</v>
      </c>
      <c r="P32" s="298" t="b">
        <f>IF('Hoja De Calculo'!Q13&gt;='Hoja De Calculo'!P13,IF(P$18=100,($L$21*P$18*$B$2)-SUM($I32:O32),IF(P$18&gt;O$19,((P$18-O$19+1)*$B$2*$L$21),IF(P$18&gt;=O$19,$L$21*$B$2))),0)</f>
        <v>0</v>
      </c>
      <c r="Q32" s="298" t="b">
        <f>IF('Hoja De Calculo'!R13&gt;='Hoja De Calculo'!Q13,IF(Q$18=100,($L$21*Q$18*$B$2)-SUM($I32:P32),IF(Q$18&gt;P$19,((Q$18-P$19+1)*$B$2*$L$21),IF(Q$18&gt;=P$19,$L$21*$B$2))),0)</f>
        <v>0</v>
      </c>
      <c r="R32" s="298" t="b">
        <f>IF('Hoja De Calculo'!S13&gt;='Hoja De Calculo'!R13,IF(R$18=100,($L$21*R$18*$B$2)-SUM($I32:Q32),IF(R$18&gt;Q$19,((R$18-Q$19+1)*$B$2*$L$21),IF(R$18&gt;=Q$19,$L$21*$B$2))),0)</f>
        <v>0</v>
      </c>
      <c r="S32" s="298" t="b">
        <f>IF('Hoja De Calculo'!T13&gt;='Hoja De Calculo'!S13,IF(S$18=100,($L$21*S$18*$B$2)-SUM($I32:R32),IF(S$18&gt;R$19,((S$18-R$19+1)*$B$2*$L$21),IF(S$18&gt;=R$19,$L$21*$B$2))),0)</f>
        <v>0</v>
      </c>
      <c r="T32" s="298" t="b">
        <f>IF('Hoja De Calculo'!U13&gt;='Hoja De Calculo'!T13,IF(T$18=100,($L$21*T$18*$B$2)-SUM($I32:S32),IF(T$18&gt;S$19,((T$18-S$19+1)*$B$2*$L$21),IF(T$18&gt;=S$19,$L$21*$B$2))),0)</f>
        <v>0</v>
      </c>
      <c r="U32" s="298" t="b">
        <f>IF('Hoja De Calculo'!V13&gt;='Hoja De Calculo'!U13,IF(U$18=100,($L$21*U$18*$B$2)-SUM($I32:T32),IF(U$18&gt;T$19,((U$18-T$19+1)*$B$2*$L$21),IF(U$18&gt;=T$19,$L$21*$B$2))),0)</f>
        <v>0</v>
      </c>
      <c r="V32" s="298" t="b">
        <f>IF('Hoja De Calculo'!W13&gt;='Hoja De Calculo'!V13,IF(V$18=100,($L$21*V$18*$B$2)-SUM($I32:U32),IF(V$18&gt;U$19,((V$18-U$19+1)*$B$2*$L$21),IF(V$18&gt;=U$19,$L$21*$B$2))),0)</f>
        <v>0</v>
      </c>
      <c r="W32" s="298" t="b">
        <f>IF('Hoja De Calculo'!X13&gt;='Hoja De Calculo'!W13,IF(W$18=100,($L$21*W$18*$B$2)-SUM($I32:V32),IF(W$18&gt;V$19,((W$18-V$19+1)*$B$2*$L$21),IF(W$18&gt;=V$19,$L$21*$B$2))),0)</f>
        <v>0</v>
      </c>
      <c r="X32" s="298" t="b">
        <f>IF('Hoja De Calculo'!Y13&gt;='Hoja De Calculo'!X13,IF(X$18=100,($L$21*X$18*$B$2)-SUM($I32:W32),IF(X$18&gt;W$19,((X$18-W$19+1)*$B$2*$L$21),IF(X$18&gt;=W$19,$L$21*$B$2))),0)</f>
        <v>0</v>
      </c>
      <c r="Y32" s="298" t="b">
        <f>IF('Hoja De Calculo'!Z13&gt;='Hoja De Calculo'!Y13,IF(Y$18=100,($L$21*Y$18*$B$2)-SUM($I32:X32),IF(Y$18&gt;X$19,((Y$18-X$19+1)*$B$2*$L$21),IF(Y$18&gt;=X$19,$L$21*$B$2))),0)</f>
        <v>0</v>
      </c>
      <c r="Z32" s="298" t="b">
        <f>IF('Hoja De Calculo'!AA13&gt;='Hoja De Calculo'!Z13,IF(Z$18=100,($L$21*Z$18*$B$2)-SUM($I32:Y32),IF(Z$18&gt;Y$19,((Z$18-Y$19+1)*$B$2*$L$21),IF(Z$18&gt;=Y$19,$L$21*$B$2))),0)</f>
        <v>0</v>
      </c>
      <c r="AA32" s="298" t="b">
        <f>IF('Hoja De Calculo'!AB13&gt;='Hoja De Calculo'!AA13,IF(AA$18=100,($L$21*AA$18*$B$2)-SUM($I32:Z32),IF(AA$18&gt;Z$19,((AA$18-Z$19+1)*$B$2*$L$21),IF(AA$18&gt;=Z$19,$L$21*$B$2))),0)</f>
        <v>0</v>
      </c>
      <c r="AB32" s="298" t="b">
        <f>IF('Hoja De Calculo'!AC13&gt;='Hoja De Calculo'!AB13,IF(AB$18=100,($L$21*AB$18*$B$2)-SUM($I32:AA32),IF(AB$18&gt;AA$19,((AB$18-AA$19+1)*$B$2*$L$21),IF(AB$18&gt;=AA$19,$L$21*$B$2))),0)</f>
        <v>0</v>
      </c>
      <c r="AC32" s="298" t="b">
        <f>IF('Hoja De Calculo'!AD13&gt;='Hoja De Calculo'!AC13,IF(AC$18=100,($L$21*AC$18*$B$2)-SUM($I32:AB32),IF(AC$18&gt;AB$19,((AC$18-AB$19+1)*$B$2*$L$21),IF(AC$18&gt;=AB$19,$L$21*$B$2))),0)</f>
        <v>0</v>
      </c>
      <c r="AD32" s="298" t="b">
        <f>IF('Hoja De Calculo'!AE13&gt;='Hoja De Calculo'!AD13,IF(AD$18=100,($L$21*AD$18*$B$2)-SUM($I32:AC32),IF(AD$18&gt;AC$19,((AD$18-AC$19+1)*$B$2*$L$21),IF(AD$18&gt;=AC$19,$L$21*$B$2))),0)</f>
        <v>0</v>
      </c>
      <c r="AE32" s="298" t="b">
        <f>IF('Hoja De Calculo'!AF13&gt;='Hoja De Calculo'!AE13,IF(AE$18=100,($L$21*AE$18*$B$2)-SUM($I32:AD32),IF(AE$18&gt;AD$19,((AE$18-AD$19+1)*$B$2*$L$21),IF(AE$18&gt;=AD$19,$L$21*$B$2))),0)</f>
        <v>0</v>
      </c>
      <c r="AF32" s="298" t="b">
        <f>IF('Hoja De Calculo'!AG13&gt;='Hoja De Calculo'!AF13,IF(AF$18=100,($L$21*AF$18*$B$2)-SUM($I32:AE32),IF(AF$18&gt;AE$19,((AF$18-AE$19+1)*$B$2*$L$21),IF(AF$18&gt;=AE$19,$L$21*$B$2))),0)</f>
        <v>0</v>
      </c>
      <c r="AG32" s="298" t="b">
        <f>IF('Hoja De Calculo'!AH13&gt;='Hoja De Calculo'!AG13,IF(AG$18=100,($L$21*AG$18*$B$2)-SUM($I32:AF32),IF(AG$18&gt;AF$19,((AG$18-AF$19+1)*$B$2*$L$21),IF(AG$18&gt;=AF$19,$L$21*$B$2))),0)</f>
        <v>0</v>
      </c>
      <c r="AH32" s="298" t="b">
        <f>IF('Hoja De Calculo'!AI13&gt;='Hoja De Calculo'!AH13,IF(AH$18=100,($L$21*AH$18*$B$2)-SUM($I32:AG32),IF(AH$18&gt;AG$19,((AH$18-AG$19+1)*$B$2*$L$21),IF(AH$18&gt;=AG$19,$L$21*$B$2))),0)</f>
        <v>0</v>
      </c>
      <c r="AI32" s="298" t="b">
        <f>IF('Hoja De Calculo'!AJ13&gt;='Hoja De Calculo'!AI13,IF(AI$18=100,($L$21*AI$18*$B$2)-SUM($I32:AH32),IF(AI$18&gt;AH$19,((AI$18-AH$19+1)*$B$2*$L$21),IF(AI$18&gt;=AH$19,$L$21*$B$2))),0)</f>
        <v>0</v>
      </c>
      <c r="AJ32" s="298" t="b">
        <f>IF('Hoja De Calculo'!AK13&gt;='Hoja De Calculo'!AJ13,IF(AJ$18=100,($L$21*AJ$18*$B$2)-SUM($I32:AI32),IF(AJ$18&gt;AI$19,((AJ$18-AI$19+1)*$B$2*$L$21),IF(AJ$18&gt;=AI$19,$L$21*$B$2))),0)</f>
        <v>0</v>
      </c>
      <c r="AK32" s="298" t="b">
        <f>IF('Hoja De Calculo'!AL13&gt;='Hoja De Calculo'!AK13,IF(AK$18=100,($L$21*AK$18*$B$2)-SUM($I32:AJ32),IF(AK$18&gt;AJ$19,((AK$18-AJ$19+1)*$B$2*$L$21),IF(AK$18&gt;=AJ$19,$L$21*$B$2))),0)</f>
        <v>0</v>
      </c>
      <c r="AL32" s="298" t="b">
        <f>IF('Hoja De Calculo'!AM13&gt;='Hoja De Calculo'!AL13,IF(AL$18=100,($L$21*AL$18*$B$2)-SUM($I32:AK32),IF(AL$18&gt;AK$19,((AL$18-AK$19+1)*$B$2*$L$21),IF(AL$18&gt;=AK$19,$L$21*$B$2))),0)</f>
        <v>0</v>
      </c>
      <c r="AM32" s="298" t="b">
        <f>IF('Hoja De Calculo'!AN13&gt;='Hoja De Calculo'!AM13,IF(AM$18=100,($L$21*AM$18*$B$2)-SUM($I32:AL32),IF(AM$18&gt;AL$19,((AM$18-AL$19+1)*$B$2*$L$21),IF(AM$18&gt;=AL$19,$L$21*$B$2))),0)</f>
        <v>0</v>
      </c>
      <c r="AN32" s="298" t="b">
        <f>IF('Hoja De Calculo'!AO13&gt;='Hoja De Calculo'!AN13,IF(AN$18=100,($L$21*AN$18*$B$2)-SUM($I32:AM32),IF(AN$18&gt;AM$19,((AN$18-AM$19+1)*$B$2*$L$21),IF(AN$18&gt;=AM$19,$L$21*$B$2))),0)</f>
        <v>0</v>
      </c>
      <c r="AO32" s="298" t="b">
        <f>IF('Hoja De Calculo'!AP13&gt;='Hoja De Calculo'!AO13,IF(AO$18=100,($L$21*AO$18*$B$2)-SUM($I32:AN32),IF(AO$18&gt;AN$19,((AO$18-AN$19+1)*$B$2*$L$21),IF(AO$18&gt;=AN$19,$L$21*$B$2))),0)</f>
        <v>0</v>
      </c>
      <c r="AP32" s="298" t="b">
        <f>IF('Hoja De Calculo'!AQ13&gt;='Hoja De Calculo'!AP13,IF(AP$18=100,($L$21*AP$18*$B$2)-SUM($I32:AO32),IF(AP$18&gt;AO$19,((AP$18-AO$19+1)*$B$2*$L$21),IF(AP$18&gt;=AO$19,$L$21*$B$2))),0)</f>
        <v>0</v>
      </c>
      <c r="AQ32" s="298" t="b">
        <f>IF('Hoja De Calculo'!AR13&gt;='Hoja De Calculo'!AQ13,IF(AQ$18=100,($L$21*AQ$18*$B$2)-SUM($I32:AP32),IF(AQ$18&gt;AP$19,((AQ$18-AP$19+1)*$B$2*$L$21),IF(AQ$18&gt;=AP$19,$L$21*$B$2))),0)</f>
        <v>0</v>
      </c>
      <c r="AR32" s="298" t="b">
        <f>IF('Hoja De Calculo'!AS13&gt;='Hoja De Calculo'!AR13,IF(AR$18=100,($L$21*AR$18*$B$2)-SUM($I32:AQ32),IF(AR$18&gt;AQ$19,((AR$18-AQ$19+1)*$B$2*$L$21),IF(AR$18&gt;=AQ$19,$L$21*$B$2))),0)</f>
        <v>0</v>
      </c>
      <c r="AS32" s="298" t="b">
        <f>IF('Hoja De Calculo'!AT13&gt;='Hoja De Calculo'!AS13,IF(AS$18=100,($L$21*AS$18*$B$2)-SUM($I32:AR32),IF(AS$18&gt;AR$19,((AS$18-AR$19+1)*$B$2*$L$21),IF(AS$18&gt;=AR$19,$L$21*$B$2))),0)</f>
        <v>0</v>
      </c>
      <c r="AT32" s="298" t="b">
        <f>IF('Hoja De Calculo'!AU13&gt;='Hoja De Calculo'!AT13,IF(AT$18=100,($L$21*AT$18*$B$2)-SUM($I32:AS32),IF(AT$18&gt;AS$19,((AT$18-AS$19+1)*$B$2*$L$21),IF(AT$18&gt;=AS$19,$L$21*$B$2))),0)</f>
        <v>0</v>
      </c>
      <c r="AU32" s="298" t="b">
        <f>IF('Hoja De Calculo'!AV13&gt;='Hoja De Calculo'!AU13,IF(AU$18=100,($L$21*AU$18*$B$2)-SUM($I32:AT32),IF(AU$18&gt;AT$19,((AU$18-AT$19+1)*$B$2*$L$21),IF(AU$18&gt;=AT$19,$L$21*$B$2))),0)</f>
        <v>0</v>
      </c>
      <c r="AV32" s="298" t="b">
        <f>IF('Hoja De Calculo'!AW13&gt;='Hoja De Calculo'!AV13,IF(AV$18=100,($L$21*AV$18*$B$2)-SUM($I32:AU32),IF(AV$18&gt;AU$19,((AV$18-AU$19+1)*$B$2*$L$21),IF(AV$18&gt;=AU$19,$L$21*$B$2))),0)</f>
        <v>0</v>
      </c>
      <c r="AW32" s="298" t="b">
        <f>IF('Hoja De Calculo'!AX13&gt;='Hoja De Calculo'!AW13,IF(AW$18=100,($L$21*AW$18*$B$2)-SUM($I32:AV32),IF(AW$18&gt;AV$19,((AW$18-AV$19+1)*$B$2*$L$21),IF(AW$18&gt;=AV$19,$L$21*$B$2))),0)</f>
        <v>0</v>
      </c>
      <c r="AX32" s="298" t="b">
        <f>IF('Hoja De Calculo'!AY13&gt;='Hoja De Calculo'!AX13,IF(AX$18=100,($L$21*AX$18*$B$2)-SUM($I32:AW32),IF(AX$18&gt;AW$19,((AX$18-AW$19+1)*$B$2*$L$21),IF(AX$18&gt;=AW$19,$L$21*$B$2))),0)</f>
        <v>0</v>
      </c>
      <c r="AY32" s="298" t="b">
        <f>IF('Hoja De Calculo'!AZ13&gt;='Hoja De Calculo'!AY13,IF(AY$18=100,($L$21*AY$18*$B$2)-SUM($I32:AX32),IF(AY$18&gt;AX$19,((AY$18-AX$19+1)*$B$2*$L$21),IF(AY$18&gt;=AX$19,$L$21*$B$2))),0)</f>
        <v>0</v>
      </c>
      <c r="AZ32" s="298" t="b">
        <f>IF('Hoja De Calculo'!BA13&gt;='Hoja De Calculo'!AZ13,IF(AZ$18=100,($L$21*AZ$18*$B$2)-SUM($I32:AY32),IF(AZ$18&gt;AY$19,((AZ$18-AY$19+1)*$B$2*$L$21),IF(AZ$18&gt;=AY$19,$L$21*$B$2))),0)</f>
        <v>0</v>
      </c>
      <c r="BA32" s="298" t="b">
        <f>IF('Hoja De Calculo'!BB13&gt;='Hoja De Calculo'!BA13,IF(BA$18=100,($L$21*BA$18*$B$2)-SUM($I32:AZ32),IF(BA$18&gt;AZ$19,((BA$18-AZ$19+1)*$B$2*$L$21),IF(BA$18&gt;=AZ$19,$L$21*$B$2))),0)</f>
        <v>0</v>
      </c>
      <c r="BB32" s="298" t="b">
        <f>IF('Hoja De Calculo'!BC13&gt;='Hoja De Calculo'!BB13,IF(BB$18=100,($L$21*BB$18*$B$2)-SUM($I32:BA32),IF(BB$18&gt;BA$19,((BB$18-BA$19+1)*$B$2*$L$21),IF(BB$18&gt;=BA$19,$L$21*$B$2))),0)</f>
        <v>0</v>
      </c>
      <c r="BC32" s="298" t="b">
        <f>IF('Hoja De Calculo'!BD13&gt;='Hoja De Calculo'!BC13,IF(BC$18=100,($L$21*BC$18*$B$2)-SUM($I32:BB32),IF(BC$18&gt;BB$19,((BC$18-BB$19+1)*$B$2*$L$21),IF(BC$18&gt;=BB$19,$L$21*$B$2))),0)</f>
        <v>0</v>
      </c>
      <c r="BD32" s="298" t="b">
        <f>IF('Hoja De Calculo'!BE13&gt;='Hoja De Calculo'!BD13,IF(BD$18=100,($L$21*BD$18*$B$2)-SUM($I32:BC32),IF(BD$18&gt;BC$19,((BD$18-BC$19+1)*$B$2*$L$21),IF(BD$18&gt;=BC$19,$L$21*$B$2))),0)</f>
        <v>0</v>
      </c>
      <c r="BE32" s="298" t="b">
        <f>IF('Hoja De Calculo'!BF13&gt;='Hoja De Calculo'!BE13,IF(BE$18=100,($L$21*BE$18*$B$2)-SUM($I32:BD32),IF(BE$18&gt;BD$19,((BE$18-BD$19+1)*$B$2*$L$21),IF(BE$18&gt;=BD$19,$L$21*$B$2))),0)</f>
        <v>0</v>
      </c>
      <c r="BF32" s="298" t="b">
        <f>IF('Hoja De Calculo'!BG13&gt;='Hoja De Calculo'!BF13,IF(BF$18=100,($L$21*BF$18*$B$2)-SUM($I32:BE32),IF(BF$18&gt;BE$19,((BF$18-BE$19+1)*$B$2*$L$21),IF(BF$18&gt;=BE$19,$L$21*$B$2))),0)</f>
        <v>0</v>
      </c>
      <c r="BG32" s="298" t="b">
        <f>IF('Hoja De Calculo'!BH13&gt;='Hoja De Calculo'!BG13,IF(BG$18=100,($L$21*BG$18*$B$2)-SUM($I32:BF32),IF(BG$18&gt;BF$19,((BG$18-BF$19+1)*$B$2*$L$21),IF(BG$18&gt;=BF$19,$L$21*$B$2))),0)</f>
        <v>0</v>
      </c>
      <c r="BH32" s="298" t="b">
        <f>IF('Hoja De Calculo'!BI13&gt;='Hoja De Calculo'!BH13,IF(BH$18=100,($L$21*BH$18*$B$2)-SUM($I32:BG32),IF(BH$18&gt;BG$19,((BH$18-BG$19+1)*$B$2*$L$21),IF(BH$18&gt;=BG$19,$L$21*$B$2))),0)</f>
        <v>0</v>
      </c>
      <c r="BI32" s="298" t="b">
        <f>IF('Hoja De Calculo'!BJ13&gt;='Hoja De Calculo'!BI13,IF(BI$18=100,($L$21*BI$18*$B$2)-SUM($I32:BH32),IF(BI$18&gt;BH$19,((BI$18-BH$19+1)*$B$2*$L$21),IF(BI$18&gt;=BH$19,$L$21*$B$2))),0)</f>
        <v>0</v>
      </c>
      <c r="BJ32" s="298" t="b">
        <f>IF('Hoja De Calculo'!BK13&gt;='Hoja De Calculo'!BJ13,IF(BJ$18=100,($L$21*BJ$18*$B$2)-SUM($I32:BI32),IF(BJ$18&gt;BI$19,((BJ$18-BI$19+1)*$B$2*$L$21),IF(BJ$18&gt;=BI$19,$L$21*$B$2))),0)</f>
        <v>0</v>
      </c>
      <c r="BK32" s="298" t="b">
        <f>IF('Hoja De Calculo'!BL13&gt;='Hoja De Calculo'!BK13,IF(BK$18=100,($L$21*BK$18*$B$2)-SUM($I32:BJ32),IF(BK$18&gt;BJ$19,((BK$18-BJ$19+1)*$B$2*$L$21),IF(BK$18&gt;=BJ$19,$L$21*$B$2))),0)</f>
        <v>0</v>
      </c>
      <c r="BL32" s="298" t="b">
        <f>IF('Hoja De Calculo'!BM13&gt;='Hoja De Calculo'!BL13,IF(BL$18=100,($L$21*BL$18*$B$2)-SUM($I32:BK32),IF(BL$18&gt;BK$19,((BL$18-BK$19+1)*$B$2*$L$21),IF(BL$18&gt;=BK$19,$L$21*$B$2))),0)</f>
        <v>0</v>
      </c>
      <c r="BM32" s="298" t="b">
        <f>IF('Hoja De Calculo'!BN13&gt;='Hoja De Calculo'!BM13,IF(BM$18=100,($L$21*BM$18*$B$2)-SUM($I32:BL32),IF(BM$18&gt;BL$19,((BM$18-BL$19+1)*$B$2*$L$21),IF(BM$18&gt;=BL$19,$L$21*$B$2))),0)</f>
        <v>0</v>
      </c>
      <c r="BN32" s="298" t="b">
        <f>IF('Hoja De Calculo'!BO13&gt;='Hoja De Calculo'!BN13,IF(BN$18=100,($L$21*BN$18*$B$2)-SUM($I32:BM32),IF(BN$18&gt;BM$19,((BN$18-BM$19+1)*$B$2*$L$21),IF(BN$18&gt;=BM$19,$L$21*$B$2))),0)</f>
        <v>0</v>
      </c>
      <c r="BO32" s="298" t="b">
        <f>IF('Hoja De Calculo'!BP13&gt;='Hoja De Calculo'!BO13,IF(BO$18=100,($L$21*BO$18*$B$2)-SUM($I32:BN32),IF(BO$18&gt;BN$19,((BO$18-BN$19+1)*$B$2*$L$21),IF(BO$18&gt;=BN$19,$L$21*$B$2))),0)</f>
        <v>0</v>
      </c>
      <c r="BP32" s="298" t="b">
        <f>IF('Hoja De Calculo'!BQ13&gt;='Hoja De Calculo'!BP13,IF(BP$18=100,($L$21*BP$18*$B$2)-SUM($I32:BO32),IF(BP$18&gt;BO$19,((BP$18-BO$19+1)*$B$2*$L$21),IF(BP$18&gt;=BO$19,$L$21*$B$2))),0)</f>
        <v>0</v>
      </c>
      <c r="BQ32" s="298" t="b">
        <f>IF('Hoja De Calculo'!BR13&gt;='Hoja De Calculo'!BQ13,IF(BQ$18=100,($L$21*BQ$18*$B$2)-SUM($I32:BP32),IF(BQ$18&gt;BP$19,((BQ$18-BP$19+1)*$B$2*$L$21),IF(BQ$18&gt;=BP$19,$L$21*$B$2))),0)</f>
        <v>0</v>
      </c>
      <c r="BR32" s="298" t="b">
        <f>IF('Hoja De Calculo'!BS13&gt;='Hoja De Calculo'!BR13,IF(BR$18=100,($L$21*BR$18*$B$2)-SUM($I32:BQ32),IF(BR$18&gt;BQ$19,((BR$18-BQ$19+1)*$B$2*$L$21),IF(BR$18&gt;=BQ$19,$L$21*$B$2))),0)</f>
        <v>0</v>
      </c>
      <c r="BS32" s="298" t="b">
        <f>IF('Hoja De Calculo'!BT13&gt;='Hoja De Calculo'!BS13,IF(BS$18=100,($L$21*BS$18*$B$2)-SUM($I32:BR32),IF(BS$18&gt;BR$19,((BS$18-BR$19+1)*$B$2*$L$21),IF(BS$18&gt;=BR$19,$L$21*$B$2))),0)</f>
        <v>0</v>
      </c>
      <c r="BT32" s="298" t="b">
        <f>IF('Hoja De Calculo'!BU13&gt;='Hoja De Calculo'!BT13,IF(BT$18=100,($L$21*BT$18*$B$2)-SUM($I32:BS32),IF(BT$18&gt;BS$19,((BT$18-BS$19+1)*$B$2*$L$21),IF(BT$18&gt;=BS$19,$L$21*$B$2))),0)</f>
        <v>0</v>
      </c>
      <c r="BU32" s="298" t="b">
        <f>IF('Hoja De Calculo'!BV13&gt;='Hoja De Calculo'!BU13,IF(BU$18=100,($L$21*BU$18*$B$2)-SUM($I32:BT32),IF(BU$18&gt;BT$19,((BU$18-BT$19+1)*$B$2*$L$21),IF(BU$18&gt;=BT$19,$L$21*$B$2))),0)</f>
        <v>0</v>
      </c>
      <c r="BV32" s="298" t="b">
        <f>IF('Hoja De Calculo'!BW13&gt;='Hoja De Calculo'!BV13,IF(BV$18=100,($L$21*BV$18*$B$2)-SUM($I32:BU32),IF(BV$18&gt;BU$19,((BV$18-BU$19+1)*$B$2*$L$21),IF(BV$18&gt;=BU$19,$L$21*$B$2))),0)</f>
        <v>0</v>
      </c>
      <c r="BW32" s="298" t="b">
        <f>IF('Hoja De Calculo'!BX13&gt;='Hoja De Calculo'!BW13,IF(BW$18=100,($L$21*BW$18*$B$2)-SUM($I32:BV32),IF(BW$18&gt;BV$19,((BW$18-BV$19+1)*$B$2*$L$21),IF(BW$18&gt;=BV$19,$L$21*$B$2))),0)</f>
        <v>0</v>
      </c>
      <c r="BX32" s="298" t="b">
        <f>IF('Hoja De Calculo'!BY13&gt;='Hoja De Calculo'!BX13,IF(BX$18=100,($L$21*BX$18*$B$2)-SUM($I32:BW32),IF(BX$18&gt;BW$19,((BX$18-BW$19+1)*$B$2*$L$21),IF(BX$18&gt;=BW$19,$L$21*$B$2))),0)</f>
        <v>0</v>
      </c>
      <c r="BY32" s="298" t="b">
        <f>IF('Hoja De Calculo'!BZ13&gt;='Hoja De Calculo'!BY13,IF(BY$18=100,($L$21*BY$18*$B$2)-SUM($I32:BX32),IF(BY$18&gt;BX$19,((BY$18-BX$19+1)*$B$2*$L$21),IF(BY$18&gt;=BX$19,$L$21*$B$2))),0)</f>
        <v>0</v>
      </c>
      <c r="BZ32" s="298" t="b">
        <f>IF('Hoja De Calculo'!CA13&gt;='Hoja De Calculo'!BZ13,IF(BZ$18=100,($L$21*BZ$18*$B$2)-SUM($I32:BY32),IF(BZ$18&gt;BY$19,((BZ$18-BY$19+1)*$B$2*$L$21),IF(BZ$18&gt;=BY$19,$L$21*$B$2))),0)</f>
        <v>0</v>
      </c>
      <c r="CA32" s="298" t="b">
        <f>IF('Hoja De Calculo'!CB13&gt;='Hoja De Calculo'!CA13,IF(CA$18=100,($L$21*CA$18*$B$2)-SUM($I32:BZ32),IF(CA$18&gt;BZ$19,((CA$18-BZ$19+1)*$B$2*$L$21),IF(CA$18&gt;=BZ$19,$L$21*$B$2))),0)</f>
        <v>0</v>
      </c>
      <c r="CB32" s="298" t="b">
        <f>IF('Hoja De Calculo'!CC13&gt;='Hoja De Calculo'!CB13,IF(CB$18=100,($L$21*CB$18*$B$2)-SUM($I32:CA32),IF(CB$18&gt;CA$19,((CB$18-CA$19+1)*$B$2*$L$21),IF(CB$18&gt;=CA$19,$L$21*$B$2))),0)</f>
        <v>0</v>
      </c>
      <c r="CC32" s="298" t="b">
        <f>IF('Hoja De Calculo'!CD13&gt;='Hoja De Calculo'!CC13,IF(CC$18=100,($L$21*CC$18*$B$2)-SUM($I32:CB32),IF(CC$18&gt;CB$19,((CC$18-CB$19+1)*$B$2*$L$21),IF(CC$18&gt;=CB$19,$L$21*$B$2))),0)</f>
        <v>0</v>
      </c>
      <c r="CD32" s="298" t="b">
        <f>IF('Hoja De Calculo'!CE13&gt;='Hoja De Calculo'!CD13,IF(CD$18=100,($L$21*CD$18*$B$2)-SUM($I32:CC32),IF(CD$18&gt;CC$19,((CD$18-CC$19+1)*$B$2*$L$21),IF(CD$18&gt;=CC$19,$L$21*$B$2))),0)</f>
        <v>0</v>
      </c>
      <c r="CE32" s="298" t="b">
        <f>IF('Hoja De Calculo'!CF13&gt;='Hoja De Calculo'!CE13,IF(CE$18=100,($L$21*CE$18*$B$2)-SUM($I32:CD32),IF(CE$18&gt;CD$19,((CE$18-CD$19+1)*$B$2*$L$21),IF(CE$18&gt;=CD$19,$L$21*$B$2))),0)</f>
        <v>0</v>
      </c>
      <c r="CF32" s="298" t="b">
        <f>IF('Hoja De Calculo'!CG13&gt;='Hoja De Calculo'!CF13,IF(CF$18=100,($L$21*CF$18*$B$2)-SUM($I32:CE32),IF(CF$18&gt;CE$19,((CF$18-CE$19+1)*$B$2*$L$21),IF(CF$18&gt;=CE$19,$L$21*$B$2))),0)</f>
        <v>0</v>
      </c>
      <c r="CG32" s="298" t="b">
        <f>IF('Hoja De Calculo'!CH13&gt;='Hoja De Calculo'!CG13,IF(CG$18=100,($L$21*CG$18*$B$2)-SUM($I32:CF32),IF(CG$18&gt;CF$19,((CG$18-CF$19+1)*$B$2*$L$21),IF(CG$18&gt;=CF$19,$L$21*$B$2))),0)</f>
        <v>0</v>
      </c>
      <c r="CH32" s="298" t="b">
        <f>IF('Hoja De Calculo'!CI13&gt;='Hoja De Calculo'!CH13,IF(CH$18=100,($L$21*CH$18*$B$2)-SUM($I32:CG32),IF(CH$18&gt;CG$19,((CH$18-CG$19+1)*$B$2*$L$21),IF(CH$18&gt;=CG$19,$L$21*$B$2))),0)</f>
        <v>0</v>
      </c>
      <c r="CI32" s="298" t="b">
        <f>IF('Hoja De Calculo'!CJ13&gt;='Hoja De Calculo'!CI13,IF(CI$18=100,($L$21*CI$18*$B$2)-SUM($I32:CH32),IF(CI$18&gt;CH$19,((CI$18-CH$19+1)*$B$2*$L$21),IF(CI$18&gt;=CH$19,$L$21*$B$2))),0)</f>
        <v>0</v>
      </c>
      <c r="CJ32" s="298" t="b">
        <f>IF('Hoja De Calculo'!CK13&gt;='Hoja De Calculo'!CJ13,IF(CJ$18=100,($L$21*CJ$18*$B$2)-SUM($I32:CI32),IF(CJ$18&gt;CI$19,((CJ$18-CI$19+1)*$B$2*$L$21),IF(CJ$18&gt;=CI$19,$L$21*$B$2))),0)</f>
        <v>0</v>
      </c>
      <c r="CK32" s="298" t="b">
        <f>IF('Hoja De Calculo'!CL13&gt;='Hoja De Calculo'!CK13,IF(CK$18=100,($L$21*CK$18*$B$2)-SUM($I32:CJ32),IF(CK$18&gt;CJ$19,((CK$18-CJ$19+1)*$B$2*$L$21),IF(CK$18&gt;=CJ$19,$L$21*$B$2))),0)</f>
        <v>0</v>
      </c>
      <c r="CL32" s="298" t="b">
        <f>IF('Hoja De Calculo'!CM13&gt;='Hoja De Calculo'!CL13,IF(CL$18=100,($L$21*CL$18*$B$2)-SUM($I32:CK32),IF(CL$18&gt;CK$19,((CL$18-CK$19+1)*$B$2*$L$21),IF(CL$18&gt;=CK$19,$L$21*$B$2))),0)</f>
        <v>0</v>
      </c>
      <c r="CM32" s="298" t="b">
        <f>IF('Hoja De Calculo'!CN13&gt;='Hoja De Calculo'!CM13,IF(CM$18=100,($L$21*CM$18*$B$2)-SUM($I32:CL32),IF(CM$18&gt;CL$19,((CM$18-CL$19+1)*$B$2*$L$21),IF(CM$18&gt;=CL$19,$L$21*$B$2))),0)</f>
        <v>0</v>
      </c>
      <c r="CN32" s="298" t="b">
        <f>IF('Hoja De Calculo'!CO13&gt;='Hoja De Calculo'!CN13,IF(CN$18=100,($L$21*CN$18*$B$2)-SUM($I32:CM32),IF(CN$18&gt;CM$19,((CN$18-CM$19+1)*$B$2*$L$21),IF(CN$18&gt;=CM$19,$L$21*$B$2))),0)</f>
        <v>0</v>
      </c>
      <c r="CO32" s="298" t="b">
        <f>IF('Hoja De Calculo'!CP13&gt;='Hoja De Calculo'!CO13,IF(CO$18=100,($L$21*CO$18*$B$2)-SUM($I32:CN32),IF(CO$18&gt;CN$19,((CO$18-CN$19+1)*$B$2*$L$21),IF(CO$18&gt;=CN$19,$L$21*$B$2))),0)</f>
        <v>0</v>
      </c>
      <c r="CP32" s="298" t="b">
        <f>IF('Hoja De Calculo'!CQ13&gt;='Hoja De Calculo'!CP13,IF(CP$18=100,($L$21*CP$18*$B$2)-SUM($I32:CO32),IF(CP$18&gt;CO$19,((CP$18-CO$19+1)*$B$2*$L$21),IF(CP$18&gt;=CO$19,$L$21*$B$2))),0)</f>
        <v>0</v>
      </c>
      <c r="CQ32" s="298" t="b">
        <f>IF('Hoja De Calculo'!CR13&gt;='Hoja De Calculo'!CQ13,IF(CQ$18=100,($L$21*CQ$18*$B$2)-SUM($I32:CP32),IF(CQ$18&gt;CP$19,((CQ$18-CP$19+1)*$B$2*$L$21),IF(CQ$18&gt;=CP$19,$L$21*$B$2))),0)</f>
        <v>0</v>
      </c>
      <c r="CR32" s="298" t="b">
        <f>IF('Hoja De Calculo'!CS13&gt;='Hoja De Calculo'!CR13,IF(CR$18=100,($L$21*CR$18*$B$2)-SUM($I32:CQ32),IF(CR$18&gt;CQ$19,((CR$18-CQ$19+1)*$B$2*$L$21),IF(CR$18&gt;=CQ$19,$L$21*$B$2))),0)</f>
        <v>0</v>
      </c>
      <c r="CS32" s="298" t="b">
        <f>IF('Hoja De Calculo'!CT13&gt;='Hoja De Calculo'!CS13,IF(CS$18=100,($L$21*CS$18*$B$2)-SUM($I32:CR32),IF(CS$18&gt;CR$19,((CS$18-CR$19+1)*$B$2*$L$21),IF(CS$18&gt;=CR$19,$L$21*$B$2))),0)</f>
        <v>0</v>
      </c>
      <c r="CT32" s="298" t="b">
        <f>IF('Hoja De Calculo'!CU13&gt;='Hoja De Calculo'!CT13,IF(CT$18=100,($L$21*CT$18*$B$2)-SUM($I32:CS32),IF(CT$18&gt;CS$19,((CT$18-CS$19+1)*$B$2*$L$21),IF(CT$18&gt;=CS$19,$L$21*$B$2))),0)</f>
        <v>0</v>
      </c>
      <c r="CU32" s="298" t="b">
        <f>IF('Hoja De Calculo'!CV13&gt;='Hoja De Calculo'!CU13,IF(CU$18=100,($L$21*CU$18*$B$2)-SUM($I32:CT32),IF(CU$18&gt;CT$19,((CU$18-CT$19+1)*$B$2*$L$21),IF(CU$18&gt;=CT$19,$L$21*$B$2))),0)</f>
        <v>0</v>
      </c>
      <c r="CV32" s="298" t="b">
        <f>IF('Hoja De Calculo'!CW13&gt;='Hoja De Calculo'!CV13,IF(CV$18=100,($L$21*CV$18*$B$2)-SUM($I32:CU32),IF(CV$18&gt;CU$19,((CV$18-CU$19+1)*$B$2*$L$21),IF(CV$18&gt;=CU$19,$L$21*$B$2))),0)</f>
        <v>0</v>
      </c>
      <c r="CW32" s="298" t="b">
        <f>IF('Hoja De Calculo'!CX13&gt;='Hoja De Calculo'!CW13,IF(CW$18=100,($L$21*CW$18*$B$2)-SUM($I32:CV32),IF(CW$18&gt;CV$19,((CW$18-CV$19+1)*$B$2*$L$21),IF(CW$18&gt;=CV$19,$L$21*$B$2))),0)</f>
        <v>0</v>
      </c>
    </row>
    <row r="33" spans="1:101" x14ac:dyDescent="0.25">
      <c r="A33" t="s">
        <v>170</v>
      </c>
      <c r="C33" s="263"/>
      <c r="D33" s="263"/>
      <c r="E33" s="263"/>
      <c r="F33" s="263"/>
      <c r="G33" s="263"/>
      <c r="H33" s="271"/>
      <c r="I33" s="278"/>
      <c r="J33" s="278"/>
      <c r="K33" s="278"/>
      <c r="L33" s="278"/>
      <c r="M33" s="285">
        <f>(M$21*$B$2*(M$19+(IF(M$19=100,0,1))))</f>
        <v>0</v>
      </c>
      <c r="N33" s="298" t="b">
        <f>IF('Hoja De Calculo'!O13&gt;='Hoja De Calculo'!N13,IF(N$18=100,($M$21*N$18*$B$2)-SUM($I33:M33),IF(N$18&gt;M$19,((N$18-M$19+1)*$B$2*$M$21),IF(N$18&gt;=M$19,$M$21*$B$2))),0)</f>
        <v>0</v>
      </c>
      <c r="O33" s="298" t="b">
        <f>IF('Hoja De Calculo'!P13&gt;='Hoja De Calculo'!O13,IF(O$18=100,($M$21*O$18*$B$2)-SUM($I33:N33),IF(O$18&gt;N$19,((O$18-N$19+1)*$B$2*$M$21),IF(O$18&gt;=N$19,$M$21*$B$2))),0)</f>
        <v>0</v>
      </c>
      <c r="P33" s="298" t="b">
        <f>IF('Hoja De Calculo'!Q13&gt;='Hoja De Calculo'!P13,IF(P$18=100,($M$21*P$18*$B$2)-SUM($I33:O33),IF(P$18&gt;O$19,((P$18-O$19+1)*$B$2*$M$21),IF(P$18&gt;=O$19,$M$21*$B$2))),0)</f>
        <v>0</v>
      </c>
      <c r="Q33" s="298" t="b">
        <f>IF('Hoja De Calculo'!R13&gt;='Hoja De Calculo'!Q13,IF(Q$18=100,($M$21*Q$18*$B$2)-SUM($I33:P33),IF(Q$18&gt;P$19,((Q$18-P$19+1)*$B$2*$M$21),IF(Q$18&gt;=P$19,$M$21*$B$2))),0)</f>
        <v>0</v>
      </c>
      <c r="R33" s="298" t="b">
        <f>IF('Hoja De Calculo'!S13&gt;='Hoja De Calculo'!R13,IF(R$18=100,($M$21*R$18*$B$2)-SUM($I33:Q33),IF(R$18&gt;Q$19,((R$18-Q$19+1)*$B$2*$M$21),IF(R$18&gt;=Q$19,$M$21*$B$2))),0)</f>
        <v>0</v>
      </c>
      <c r="S33" s="298" t="b">
        <f>IF('Hoja De Calculo'!T13&gt;='Hoja De Calculo'!S13,IF(S$18=100,($M$21*S$18*$B$2)-SUM($I33:R33),IF(S$18&gt;R$19,((S$18-R$19+1)*$B$2*$M$21),IF(S$18&gt;=R$19,$M$21*$B$2))),0)</f>
        <v>0</v>
      </c>
      <c r="T33" s="298" t="b">
        <f>IF('Hoja De Calculo'!U13&gt;='Hoja De Calculo'!T13,IF(T$18=100,($M$21*T$18*$B$2)-SUM($I33:S33),IF(T$18&gt;S$19,((T$18-S$19+1)*$B$2*$M$21),IF(T$18&gt;=S$19,$M$21*$B$2))),0)</f>
        <v>0</v>
      </c>
      <c r="U33" s="298" t="b">
        <f>IF('Hoja De Calculo'!V13&gt;='Hoja De Calculo'!U13,IF(U$18=100,($M$21*U$18*$B$2)-SUM($I33:T33),IF(U$18&gt;T$19,((U$18-T$19+1)*$B$2*$M$21),IF(U$18&gt;=T$19,$M$21*$B$2))),0)</f>
        <v>0</v>
      </c>
      <c r="V33" s="298" t="b">
        <f>IF('Hoja De Calculo'!W13&gt;='Hoja De Calculo'!V13,IF(V$18=100,($M$21*V$18*$B$2)-SUM($I33:U33),IF(V$18&gt;U$19,((V$18-U$19+1)*$B$2*$M$21),IF(V$18&gt;=U$19,$M$21*$B$2))),0)</f>
        <v>0</v>
      </c>
      <c r="W33" s="298" t="b">
        <f>IF('Hoja De Calculo'!X13&gt;='Hoja De Calculo'!W13,IF(W$18=100,($M$21*W$18*$B$2)-SUM($I33:V33),IF(W$18&gt;V$19,((W$18-V$19+1)*$B$2*$M$21),IF(W$18&gt;=V$19,$M$21*$B$2))),0)</f>
        <v>0</v>
      </c>
      <c r="X33" s="298" t="b">
        <f>IF('Hoja De Calculo'!Y13&gt;='Hoja De Calculo'!X13,IF(X$18=100,($M$21*X$18*$B$2)-SUM($I33:W33),IF(X$18&gt;W$19,((X$18-W$19+1)*$B$2*$M$21),IF(X$18&gt;=W$19,$M$21*$B$2))),0)</f>
        <v>0</v>
      </c>
      <c r="Y33" s="298" t="b">
        <f>IF('Hoja De Calculo'!Z13&gt;='Hoja De Calculo'!Y13,IF(Y$18=100,($M$21*Y$18*$B$2)-SUM($I33:X33),IF(Y$18&gt;X$19,((Y$18-X$19+1)*$B$2*$M$21),IF(Y$18&gt;=X$19,$M$21*$B$2))),0)</f>
        <v>0</v>
      </c>
      <c r="Z33" s="298" t="b">
        <f>IF('Hoja De Calculo'!AA13&gt;='Hoja De Calculo'!Z13,IF(Z$18=100,($M$21*Z$18*$B$2)-SUM($I33:Y33),IF(Z$18&gt;Y$19,((Z$18-Y$19+1)*$B$2*$M$21),IF(Z$18&gt;=Y$19,$M$21*$B$2))),0)</f>
        <v>0</v>
      </c>
      <c r="AA33" s="298" t="b">
        <f>IF('Hoja De Calculo'!AB13&gt;='Hoja De Calculo'!AA13,IF(AA$18=100,($M$21*AA$18*$B$2)-SUM($I33:Z33),IF(AA$18&gt;Z$19,((AA$18-Z$19+1)*$B$2*$M$21),IF(AA$18&gt;=Z$19,$M$21*$B$2))),0)</f>
        <v>0</v>
      </c>
      <c r="AB33" s="298" t="b">
        <f>IF('Hoja De Calculo'!AC13&gt;='Hoja De Calculo'!AB13,IF(AB$18=100,($M$21*AB$18*$B$2)-SUM($I33:AA33),IF(AB$18&gt;AA$19,((AB$18-AA$19+1)*$B$2*$M$21),IF(AB$18&gt;=AA$19,$M$21*$B$2))),0)</f>
        <v>0</v>
      </c>
      <c r="AC33" s="298" t="b">
        <f>IF('Hoja De Calculo'!AD13&gt;='Hoja De Calculo'!AC13,IF(AC$18=100,($M$21*AC$18*$B$2)-SUM($I33:AB33),IF(AC$18&gt;AB$19,((AC$18-AB$19+1)*$B$2*$M$21),IF(AC$18&gt;=AB$19,$M$21*$B$2))),0)</f>
        <v>0</v>
      </c>
      <c r="AD33" s="298" t="b">
        <f>IF('Hoja De Calculo'!AE13&gt;='Hoja De Calculo'!AD13,IF(AD$18=100,($M$21*AD$18*$B$2)-SUM($I33:AC33),IF(AD$18&gt;AC$19,((AD$18-AC$19+1)*$B$2*$M$21),IF(AD$18&gt;=AC$19,$M$21*$B$2))),0)</f>
        <v>0</v>
      </c>
      <c r="AE33" s="298" t="b">
        <f>IF('Hoja De Calculo'!AF13&gt;='Hoja De Calculo'!AE13,IF(AE$18=100,($M$21*AE$18*$B$2)-SUM($I33:AD33),IF(AE$18&gt;AD$19,((AE$18-AD$19+1)*$B$2*$M$21),IF(AE$18&gt;=AD$19,$M$21*$B$2))),0)</f>
        <v>0</v>
      </c>
      <c r="AF33" s="298" t="b">
        <f>IF('Hoja De Calculo'!AG13&gt;='Hoja De Calculo'!AF13,IF(AF$18=100,($M$21*AF$18*$B$2)-SUM($I33:AE33),IF(AF$18&gt;AE$19,((AF$18-AE$19+1)*$B$2*$M$21),IF(AF$18&gt;=AE$19,$M$21*$B$2))),0)</f>
        <v>0</v>
      </c>
      <c r="AG33" s="298" t="b">
        <f>IF('Hoja De Calculo'!AH13&gt;='Hoja De Calculo'!AG13,IF(AG$18=100,($M$21*AG$18*$B$2)-SUM($I33:AF33),IF(AG$18&gt;AF$19,((AG$18-AF$19+1)*$B$2*$M$21),IF(AG$18&gt;=AF$19,$M$21*$B$2))),0)</f>
        <v>0</v>
      </c>
      <c r="AH33" s="298" t="b">
        <f>IF('Hoja De Calculo'!AI13&gt;='Hoja De Calculo'!AH13,IF(AH$18=100,($M$21*AH$18*$B$2)-SUM($I33:AG33),IF(AH$18&gt;AG$19,((AH$18-AG$19+1)*$B$2*$M$21),IF(AH$18&gt;=AG$19,$M$21*$B$2))),0)</f>
        <v>0</v>
      </c>
      <c r="AI33" s="298" t="b">
        <f>IF('Hoja De Calculo'!AJ13&gt;='Hoja De Calculo'!AI13,IF(AI$18=100,($M$21*AI$18*$B$2)-SUM($I33:AH33),IF(AI$18&gt;AH$19,((AI$18-AH$19+1)*$B$2*$M$21),IF(AI$18&gt;=AH$19,$M$21*$B$2))),0)</f>
        <v>0</v>
      </c>
      <c r="AJ33" s="298" t="b">
        <f>IF('Hoja De Calculo'!AK13&gt;='Hoja De Calculo'!AJ13,IF(AJ$18=100,($M$21*AJ$18*$B$2)-SUM($I33:AI33),IF(AJ$18&gt;AI$19,((AJ$18-AI$19+1)*$B$2*$M$21),IF(AJ$18&gt;=AI$19,$M$21*$B$2))),0)</f>
        <v>0</v>
      </c>
      <c r="AK33" s="298" t="b">
        <f>IF('Hoja De Calculo'!AL13&gt;='Hoja De Calculo'!AK13,IF(AK$18=100,($M$21*AK$18*$B$2)-SUM($I33:AJ33),IF(AK$18&gt;AJ$19,((AK$18-AJ$19+1)*$B$2*$M$21),IF(AK$18&gt;=AJ$19,$M$21*$B$2))),0)</f>
        <v>0</v>
      </c>
      <c r="AL33" s="298" t="b">
        <f>IF('Hoja De Calculo'!AM13&gt;='Hoja De Calculo'!AL13,IF(AL$18=100,($M$21*AL$18*$B$2)-SUM($I33:AK33),IF(AL$18&gt;AK$19,((AL$18-AK$19+1)*$B$2*$M$21),IF(AL$18&gt;=AK$19,$M$21*$B$2))),0)</f>
        <v>0</v>
      </c>
      <c r="AM33" s="298" t="b">
        <f>IF('Hoja De Calculo'!AN13&gt;='Hoja De Calculo'!AM13,IF(AM$18=100,($M$21*AM$18*$B$2)-SUM($I33:AL33),IF(AM$18&gt;AL$19,((AM$18-AL$19+1)*$B$2*$M$21),IF(AM$18&gt;=AL$19,$M$21*$B$2))),0)</f>
        <v>0</v>
      </c>
      <c r="AN33" s="298" t="b">
        <f>IF('Hoja De Calculo'!AO13&gt;='Hoja De Calculo'!AN13,IF(AN$18=100,($M$21*AN$18*$B$2)-SUM($I33:AM33),IF(AN$18&gt;AM$19,((AN$18-AM$19+1)*$B$2*$M$21),IF(AN$18&gt;=AM$19,$M$21*$B$2))),0)</f>
        <v>0</v>
      </c>
      <c r="AO33" s="298" t="b">
        <f>IF('Hoja De Calculo'!AP13&gt;='Hoja De Calculo'!AO13,IF(AO$18=100,($M$21*AO$18*$B$2)-SUM($I33:AN33),IF(AO$18&gt;AN$19,((AO$18-AN$19+1)*$B$2*$M$21),IF(AO$18&gt;=AN$19,$M$21*$B$2))),0)</f>
        <v>0</v>
      </c>
      <c r="AP33" s="298" t="b">
        <f>IF('Hoja De Calculo'!AQ13&gt;='Hoja De Calculo'!AP13,IF(AP$18=100,($M$21*AP$18*$B$2)-SUM($I33:AO33),IF(AP$18&gt;AO$19,((AP$18-AO$19+1)*$B$2*$M$21),IF(AP$18&gt;=AO$19,$M$21*$B$2))),0)</f>
        <v>0</v>
      </c>
      <c r="AQ33" s="298" t="b">
        <f>IF('Hoja De Calculo'!AR13&gt;='Hoja De Calculo'!AQ13,IF(AQ$18=100,($M$21*AQ$18*$B$2)-SUM($I33:AP33),IF(AQ$18&gt;AP$19,((AQ$18-AP$19+1)*$B$2*$M$21),IF(AQ$18&gt;=AP$19,$M$21*$B$2))),0)</f>
        <v>0</v>
      </c>
      <c r="AR33" s="298" t="b">
        <f>IF('Hoja De Calculo'!AS13&gt;='Hoja De Calculo'!AR13,IF(AR$18=100,($M$21*AR$18*$B$2)-SUM($I33:AQ33),IF(AR$18&gt;AQ$19,((AR$18-AQ$19+1)*$B$2*$M$21),IF(AR$18&gt;=AQ$19,$M$21*$B$2))),0)</f>
        <v>0</v>
      </c>
      <c r="AS33" s="298" t="b">
        <f>IF('Hoja De Calculo'!AT13&gt;='Hoja De Calculo'!AS13,IF(AS$18=100,($M$21*AS$18*$B$2)-SUM($I33:AR33),IF(AS$18&gt;AR$19,((AS$18-AR$19+1)*$B$2*$M$21),IF(AS$18&gt;=AR$19,$M$21*$B$2))),0)</f>
        <v>0</v>
      </c>
      <c r="AT33" s="298" t="b">
        <f>IF('Hoja De Calculo'!AU13&gt;='Hoja De Calculo'!AT13,IF(AT$18=100,($M$21*AT$18*$B$2)-SUM($I33:AS33),IF(AT$18&gt;AS$19,((AT$18-AS$19+1)*$B$2*$M$21),IF(AT$18&gt;=AS$19,$M$21*$B$2))),0)</f>
        <v>0</v>
      </c>
      <c r="AU33" s="298" t="b">
        <f>IF('Hoja De Calculo'!AV13&gt;='Hoja De Calculo'!AU13,IF(AU$18=100,($M$21*AU$18*$B$2)-SUM($I33:AT33),IF(AU$18&gt;AT$19,((AU$18-AT$19+1)*$B$2*$M$21),IF(AU$18&gt;=AT$19,$M$21*$B$2))),0)</f>
        <v>0</v>
      </c>
      <c r="AV33" s="298" t="b">
        <f>IF('Hoja De Calculo'!AW13&gt;='Hoja De Calculo'!AV13,IF(AV$18=100,($M$21*AV$18*$B$2)-SUM($I33:AU33),IF(AV$18&gt;AU$19,((AV$18-AU$19+1)*$B$2*$M$21),IF(AV$18&gt;=AU$19,$M$21*$B$2))),0)</f>
        <v>0</v>
      </c>
      <c r="AW33" s="298" t="b">
        <f>IF('Hoja De Calculo'!AX13&gt;='Hoja De Calculo'!AW13,IF(AW$18=100,($M$21*AW$18*$B$2)-SUM($I33:AV33),IF(AW$18&gt;AV$19,((AW$18-AV$19+1)*$B$2*$M$21),IF(AW$18&gt;=AV$19,$M$21*$B$2))),0)</f>
        <v>0</v>
      </c>
      <c r="AX33" s="298" t="b">
        <f>IF('Hoja De Calculo'!AY13&gt;='Hoja De Calculo'!AX13,IF(AX$18=100,($M$21*AX$18*$B$2)-SUM($I33:AW33),IF(AX$18&gt;AW$19,((AX$18-AW$19+1)*$B$2*$M$21),IF(AX$18&gt;=AW$19,$M$21*$B$2))),0)</f>
        <v>0</v>
      </c>
      <c r="AY33" s="298" t="b">
        <f>IF('Hoja De Calculo'!AZ13&gt;='Hoja De Calculo'!AY13,IF(AY$18=100,($M$21*AY$18*$B$2)-SUM($I33:AX33),IF(AY$18&gt;AX$19,((AY$18-AX$19+1)*$B$2*$M$21),IF(AY$18&gt;=AX$19,$M$21*$B$2))),0)</f>
        <v>0</v>
      </c>
      <c r="AZ33" s="298" t="b">
        <f>IF('Hoja De Calculo'!BA13&gt;='Hoja De Calculo'!AZ13,IF(AZ$18=100,($M$21*AZ$18*$B$2)-SUM($I33:AY33),IF(AZ$18&gt;AY$19,((AZ$18-AY$19+1)*$B$2*$M$21),IF(AZ$18&gt;=AY$19,$M$21*$B$2))),0)</f>
        <v>0</v>
      </c>
      <c r="BA33" s="298" t="b">
        <f>IF('Hoja De Calculo'!BB13&gt;='Hoja De Calculo'!BA13,IF(BA$18=100,($M$21*BA$18*$B$2)-SUM($I33:AZ33),IF(BA$18&gt;AZ$19,((BA$18-AZ$19+1)*$B$2*$M$21),IF(BA$18&gt;=AZ$19,$M$21*$B$2))),0)</f>
        <v>0</v>
      </c>
      <c r="BB33" s="298" t="b">
        <f>IF('Hoja De Calculo'!BC13&gt;='Hoja De Calculo'!BB13,IF(BB$18=100,($M$21*BB$18*$B$2)-SUM($I33:BA33),IF(BB$18&gt;BA$19,((BB$18-BA$19+1)*$B$2*$M$21),IF(BB$18&gt;=BA$19,$M$21*$B$2))),0)</f>
        <v>0</v>
      </c>
      <c r="BC33" s="298" t="b">
        <f>IF('Hoja De Calculo'!BD13&gt;='Hoja De Calculo'!BC13,IF(BC$18=100,($M$21*BC$18*$B$2)-SUM($I33:BB33),IF(BC$18&gt;BB$19,((BC$18-BB$19+1)*$B$2*$M$21),IF(BC$18&gt;=BB$19,$M$21*$B$2))),0)</f>
        <v>0</v>
      </c>
      <c r="BD33" s="298" t="b">
        <f>IF('Hoja De Calculo'!BE13&gt;='Hoja De Calculo'!BD13,IF(BD$18=100,($M$21*BD$18*$B$2)-SUM($I33:BC33),IF(BD$18&gt;BC$19,((BD$18-BC$19+1)*$B$2*$M$21),IF(BD$18&gt;=BC$19,$M$21*$B$2))),0)</f>
        <v>0</v>
      </c>
      <c r="BE33" s="298" t="b">
        <f>IF('Hoja De Calculo'!BF13&gt;='Hoja De Calculo'!BE13,IF(BE$18=100,($M$21*BE$18*$B$2)-SUM($I33:BD33),IF(BE$18&gt;BD$19,((BE$18-BD$19+1)*$B$2*$M$21),IF(BE$18&gt;=BD$19,$M$21*$B$2))),0)</f>
        <v>0</v>
      </c>
      <c r="BF33" s="298" t="b">
        <f>IF('Hoja De Calculo'!BG13&gt;='Hoja De Calculo'!BF13,IF(BF$18=100,($M$21*BF$18*$B$2)-SUM($I33:BE33),IF(BF$18&gt;BE$19,((BF$18-BE$19+1)*$B$2*$M$21),IF(BF$18&gt;=BE$19,$M$21*$B$2))),0)</f>
        <v>0</v>
      </c>
      <c r="BG33" s="298" t="b">
        <f>IF('Hoja De Calculo'!BH13&gt;='Hoja De Calculo'!BG13,IF(BG$18=100,($M$21*BG$18*$B$2)-SUM($I33:BF33),IF(BG$18&gt;BF$19,((BG$18-BF$19+1)*$B$2*$M$21),IF(BG$18&gt;=BF$19,$M$21*$B$2))),0)</f>
        <v>0</v>
      </c>
      <c r="BH33" s="298" t="b">
        <f>IF('Hoja De Calculo'!BI13&gt;='Hoja De Calculo'!BH13,IF(BH$18=100,($M$21*BH$18*$B$2)-SUM($I33:BG33),IF(BH$18&gt;BG$19,((BH$18-BG$19+1)*$B$2*$M$21),IF(BH$18&gt;=BG$19,$M$21*$B$2))),0)</f>
        <v>0</v>
      </c>
      <c r="BI33" s="298" t="b">
        <f>IF('Hoja De Calculo'!BJ13&gt;='Hoja De Calculo'!BI13,IF(BI$18=100,($M$21*BI$18*$B$2)-SUM($I33:BH33),IF(BI$18&gt;BH$19,((BI$18-BH$19+1)*$B$2*$M$21),IF(BI$18&gt;=BH$19,$M$21*$B$2))),0)</f>
        <v>0</v>
      </c>
      <c r="BJ33" s="298" t="b">
        <f>IF('Hoja De Calculo'!BK13&gt;='Hoja De Calculo'!BJ13,IF(BJ$18=100,($M$21*BJ$18*$B$2)-SUM($I33:BI33),IF(BJ$18&gt;BI$19,((BJ$18-BI$19+1)*$B$2*$M$21),IF(BJ$18&gt;=BI$19,$M$21*$B$2))),0)</f>
        <v>0</v>
      </c>
      <c r="BK33" s="298" t="b">
        <f>IF('Hoja De Calculo'!BL13&gt;='Hoja De Calculo'!BK13,IF(BK$18=100,($M$21*BK$18*$B$2)-SUM($I33:BJ33),IF(BK$18&gt;BJ$19,((BK$18-BJ$19+1)*$B$2*$M$21),IF(BK$18&gt;=BJ$19,$M$21*$B$2))),0)</f>
        <v>0</v>
      </c>
      <c r="BL33" s="298" t="b">
        <f>IF('Hoja De Calculo'!BM13&gt;='Hoja De Calculo'!BL13,IF(BL$18=100,($M$21*BL$18*$B$2)-SUM($I33:BK33),IF(BL$18&gt;BK$19,((BL$18-BK$19+1)*$B$2*$M$21),IF(BL$18&gt;=BK$19,$M$21*$B$2))),0)</f>
        <v>0</v>
      </c>
      <c r="BM33" s="298" t="b">
        <f>IF('Hoja De Calculo'!BN13&gt;='Hoja De Calculo'!BM13,IF(BM$18=100,($M$21*BM$18*$B$2)-SUM($I33:BL33),IF(BM$18&gt;BL$19,((BM$18-BL$19+1)*$B$2*$M$21),IF(BM$18&gt;=BL$19,$M$21*$B$2))),0)</f>
        <v>0</v>
      </c>
      <c r="BN33" s="298" t="b">
        <f>IF('Hoja De Calculo'!BO13&gt;='Hoja De Calculo'!BN13,IF(BN$18=100,($M$21*BN$18*$B$2)-SUM($I33:BM33),IF(BN$18&gt;BM$19,((BN$18-BM$19+1)*$B$2*$M$21),IF(BN$18&gt;=BM$19,$M$21*$B$2))),0)</f>
        <v>0</v>
      </c>
      <c r="BO33" s="298" t="b">
        <f>IF('Hoja De Calculo'!BP13&gt;='Hoja De Calculo'!BO13,IF(BO$18=100,($M$21*BO$18*$B$2)-SUM($I33:BN33),IF(BO$18&gt;BN$19,((BO$18-BN$19+1)*$B$2*$M$21),IF(BO$18&gt;=BN$19,$M$21*$B$2))),0)</f>
        <v>0</v>
      </c>
      <c r="BP33" s="298" t="b">
        <f>IF('Hoja De Calculo'!BQ13&gt;='Hoja De Calculo'!BP13,IF(BP$18=100,($M$21*BP$18*$B$2)-SUM($I33:BO33),IF(BP$18&gt;BO$19,((BP$18-BO$19+1)*$B$2*$M$21),IF(BP$18&gt;=BO$19,$M$21*$B$2))),0)</f>
        <v>0</v>
      </c>
      <c r="BQ33" s="298" t="b">
        <f>IF('Hoja De Calculo'!BR13&gt;='Hoja De Calculo'!BQ13,IF(BQ$18=100,($M$21*BQ$18*$B$2)-SUM($I33:BP33),IF(BQ$18&gt;BP$19,((BQ$18-BP$19+1)*$B$2*$M$21),IF(BQ$18&gt;=BP$19,$M$21*$B$2))),0)</f>
        <v>0</v>
      </c>
      <c r="BR33" s="298" t="b">
        <f>IF('Hoja De Calculo'!BS13&gt;='Hoja De Calculo'!BR13,IF(BR$18=100,($M$21*BR$18*$B$2)-SUM($I33:BQ33),IF(BR$18&gt;BQ$19,((BR$18-BQ$19+1)*$B$2*$M$21),IF(BR$18&gt;=BQ$19,$M$21*$B$2))),0)</f>
        <v>0</v>
      </c>
      <c r="BS33" s="298" t="b">
        <f>IF('Hoja De Calculo'!BT13&gt;='Hoja De Calculo'!BS13,IF(BS$18=100,($M$21*BS$18*$B$2)-SUM($I33:BR33),IF(BS$18&gt;BR$19,((BS$18-BR$19+1)*$B$2*$M$21),IF(BS$18&gt;=BR$19,$M$21*$B$2))),0)</f>
        <v>0</v>
      </c>
      <c r="BT33" s="298" t="b">
        <f>IF('Hoja De Calculo'!BU13&gt;='Hoja De Calculo'!BT13,IF(BT$18=100,($M$21*BT$18*$B$2)-SUM($I33:BS33),IF(BT$18&gt;BS$19,((BT$18-BS$19+1)*$B$2*$M$21),IF(BT$18&gt;=BS$19,$M$21*$B$2))),0)</f>
        <v>0</v>
      </c>
      <c r="BU33" s="298" t="b">
        <f>IF('Hoja De Calculo'!BV13&gt;='Hoja De Calculo'!BU13,IF(BU$18=100,($M$21*BU$18*$B$2)-SUM($I33:BT33),IF(BU$18&gt;BT$19,((BU$18-BT$19+1)*$B$2*$M$21),IF(BU$18&gt;=BT$19,$M$21*$B$2))),0)</f>
        <v>0</v>
      </c>
      <c r="BV33" s="298" t="b">
        <f>IF('Hoja De Calculo'!BW13&gt;='Hoja De Calculo'!BV13,IF(BV$18=100,($M$21*BV$18*$B$2)-SUM($I33:BU33),IF(BV$18&gt;BU$19,((BV$18-BU$19+1)*$B$2*$M$21),IF(BV$18&gt;=BU$19,$M$21*$B$2))),0)</f>
        <v>0</v>
      </c>
      <c r="BW33" s="298" t="b">
        <f>IF('Hoja De Calculo'!BX13&gt;='Hoja De Calculo'!BW13,IF(BW$18=100,($M$21*BW$18*$B$2)-SUM($I33:BV33),IF(BW$18&gt;BV$19,((BW$18-BV$19+1)*$B$2*$M$21),IF(BW$18&gt;=BV$19,$M$21*$B$2))),0)</f>
        <v>0</v>
      </c>
      <c r="BX33" s="298" t="b">
        <f>IF('Hoja De Calculo'!BY13&gt;='Hoja De Calculo'!BX13,IF(BX$18=100,($M$21*BX$18*$B$2)-SUM($I33:BW33),IF(BX$18&gt;BW$19,((BX$18-BW$19+1)*$B$2*$M$21),IF(BX$18&gt;=BW$19,$M$21*$B$2))),0)</f>
        <v>0</v>
      </c>
      <c r="BY33" s="298" t="b">
        <f>IF('Hoja De Calculo'!BZ13&gt;='Hoja De Calculo'!BY13,IF(BY$18=100,($M$21*BY$18*$B$2)-SUM($I33:BX33),IF(BY$18&gt;BX$19,((BY$18-BX$19+1)*$B$2*$M$21),IF(BY$18&gt;=BX$19,$M$21*$B$2))),0)</f>
        <v>0</v>
      </c>
      <c r="BZ33" s="298" t="b">
        <f>IF('Hoja De Calculo'!CA13&gt;='Hoja De Calculo'!BZ13,IF(BZ$18=100,($M$21*BZ$18*$B$2)-SUM($I33:BY33),IF(BZ$18&gt;BY$19,((BZ$18-BY$19+1)*$B$2*$M$21),IF(BZ$18&gt;=BY$19,$M$21*$B$2))),0)</f>
        <v>0</v>
      </c>
      <c r="CA33" s="298" t="b">
        <f>IF('Hoja De Calculo'!CB13&gt;='Hoja De Calculo'!CA13,IF(CA$18=100,($M$21*CA$18*$B$2)-SUM($I33:BZ33),IF(CA$18&gt;BZ$19,((CA$18-BZ$19+1)*$B$2*$M$21),IF(CA$18&gt;=BZ$19,$M$21*$B$2))),0)</f>
        <v>0</v>
      </c>
      <c r="CB33" s="298" t="b">
        <f>IF('Hoja De Calculo'!CC13&gt;='Hoja De Calculo'!CB13,IF(CB$18=100,($M$21*CB$18*$B$2)-SUM($I33:CA33),IF(CB$18&gt;CA$19,((CB$18-CA$19+1)*$B$2*$M$21),IF(CB$18&gt;=CA$19,$M$21*$B$2))),0)</f>
        <v>0</v>
      </c>
      <c r="CC33" s="298" t="b">
        <f>IF('Hoja De Calculo'!CD13&gt;='Hoja De Calculo'!CC13,IF(CC$18=100,($M$21*CC$18*$B$2)-SUM($I33:CB33),IF(CC$18&gt;CB$19,((CC$18-CB$19+1)*$B$2*$M$21),IF(CC$18&gt;=CB$19,$M$21*$B$2))),0)</f>
        <v>0</v>
      </c>
      <c r="CD33" s="298" t="b">
        <f>IF('Hoja De Calculo'!CE13&gt;='Hoja De Calculo'!CD13,IF(CD$18=100,($M$21*CD$18*$B$2)-SUM($I33:CC33),IF(CD$18&gt;CC$19,((CD$18-CC$19+1)*$B$2*$M$21),IF(CD$18&gt;=CC$19,$M$21*$B$2))),0)</f>
        <v>0</v>
      </c>
      <c r="CE33" s="298" t="b">
        <f>IF('Hoja De Calculo'!CF13&gt;='Hoja De Calculo'!CE13,IF(CE$18=100,($M$21*CE$18*$B$2)-SUM($I33:CD33),IF(CE$18&gt;CD$19,((CE$18-CD$19+1)*$B$2*$M$21),IF(CE$18&gt;=CD$19,$M$21*$B$2))),0)</f>
        <v>0</v>
      </c>
      <c r="CF33" s="298" t="b">
        <f>IF('Hoja De Calculo'!CG13&gt;='Hoja De Calculo'!CF13,IF(CF$18=100,($M$21*CF$18*$B$2)-SUM($I33:CE33),IF(CF$18&gt;CE$19,((CF$18-CE$19+1)*$B$2*$M$21),IF(CF$18&gt;=CE$19,$M$21*$B$2))),0)</f>
        <v>0</v>
      </c>
      <c r="CG33" s="298" t="b">
        <f>IF('Hoja De Calculo'!CH13&gt;='Hoja De Calculo'!CG13,IF(CG$18=100,($M$21*CG$18*$B$2)-SUM($I33:CF33),IF(CG$18&gt;CF$19,((CG$18-CF$19+1)*$B$2*$M$21),IF(CG$18&gt;=CF$19,$M$21*$B$2))),0)</f>
        <v>0</v>
      </c>
      <c r="CH33" s="298" t="b">
        <f>IF('Hoja De Calculo'!CI13&gt;='Hoja De Calculo'!CH13,IF(CH$18=100,($M$21*CH$18*$B$2)-SUM($I33:CG33),IF(CH$18&gt;CG$19,((CH$18-CG$19+1)*$B$2*$M$21),IF(CH$18&gt;=CG$19,$M$21*$B$2))),0)</f>
        <v>0</v>
      </c>
      <c r="CI33" s="298" t="b">
        <f>IF('Hoja De Calculo'!CJ13&gt;='Hoja De Calculo'!CI13,IF(CI$18=100,($M$21*CI$18*$B$2)-SUM($I33:CH33),IF(CI$18&gt;CH$19,((CI$18-CH$19+1)*$B$2*$M$21),IF(CI$18&gt;=CH$19,$M$21*$B$2))),0)</f>
        <v>0</v>
      </c>
      <c r="CJ33" s="298" t="b">
        <f>IF('Hoja De Calculo'!CK13&gt;='Hoja De Calculo'!CJ13,IF(CJ$18=100,($M$21*CJ$18*$B$2)-SUM($I33:CI33),IF(CJ$18&gt;CI$19,((CJ$18-CI$19+1)*$B$2*$M$21),IF(CJ$18&gt;=CI$19,$M$21*$B$2))),0)</f>
        <v>0</v>
      </c>
      <c r="CK33" s="298" t="b">
        <f>IF('Hoja De Calculo'!CL13&gt;='Hoja De Calculo'!CK13,IF(CK$18=100,($M$21*CK$18*$B$2)-SUM($I33:CJ33),IF(CK$18&gt;CJ$19,((CK$18-CJ$19+1)*$B$2*$M$21),IF(CK$18&gt;=CJ$19,$M$21*$B$2))),0)</f>
        <v>0</v>
      </c>
      <c r="CL33" s="298" t="b">
        <f>IF('Hoja De Calculo'!CM13&gt;='Hoja De Calculo'!CL13,IF(CL$18=100,($M$21*CL$18*$B$2)-SUM($I33:CK33),IF(CL$18&gt;CK$19,((CL$18-CK$19+1)*$B$2*$M$21),IF(CL$18&gt;=CK$19,$M$21*$B$2))),0)</f>
        <v>0</v>
      </c>
      <c r="CM33" s="298" t="b">
        <f>IF('Hoja De Calculo'!CN13&gt;='Hoja De Calculo'!CM13,IF(CM$18=100,($M$21*CM$18*$B$2)-SUM($I33:CL33),IF(CM$18&gt;CL$19,((CM$18-CL$19+1)*$B$2*$M$21),IF(CM$18&gt;=CL$19,$M$21*$B$2))),0)</f>
        <v>0</v>
      </c>
      <c r="CN33" s="298" t="b">
        <f>IF('Hoja De Calculo'!CO13&gt;='Hoja De Calculo'!CN13,IF(CN$18=100,($M$21*CN$18*$B$2)-SUM($I33:CM33),IF(CN$18&gt;CM$19,((CN$18-CM$19+1)*$B$2*$M$21),IF(CN$18&gt;=CM$19,$M$21*$B$2))),0)</f>
        <v>0</v>
      </c>
      <c r="CO33" s="298" t="b">
        <f>IF('Hoja De Calculo'!CP13&gt;='Hoja De Calculo'!CO13,IF(CO$18=100,($M$21*CO$18*$B$2)-SUM($I33:CN33),IF(CO$18&gt;CN$19,((CO$18-CN$19+1)*$B$2*$M$21),IF(CO$18&gt;=CN$19,$M$21*$B$2))),0)</f>
        <v>0</v>
      </c>
      <c r="CP33" s="298" t="b">
        <f>IF('Hoja De Calculo'!CQ13&gt;='Hoja De Calculo'!CP13,IF(CP$18=100,($M$21*CP$18*$B$2)-SUM($I33:CO33),IF(CP$18&gt;CO$19,((CP$18-CO$19+1)*$B$2*$M$21),IF(CP$18&gt;=CO$19,$M$21*$B$2))),0)</f>
        <v>0</v>
      </c>
      <c r="CQ33" s="298" t="b">
        <f>IF('Hoja De Calculo'!CR13&gt;='Hoja De Calculo'!CQ13,IF(CQ$18=100,($M$21*CQ$18*$B$2)-SUM($I33:CP33),IF(CQ$18&gt;CP$19,((CQ$18-CP$19+1)*$B$2*$M$21),IF(CQ$18&gt;=CP$19,$M$21*$B$2))),0)</f>
        <v>0</v>
      </c>
      <c r="CR33" s="298" t="b">
        <f>IF('Hoja De Calculo'!CS13&gt;='Hoja De Calculo'!CR13,IF(CR$18=100,($M$21*CR$18*$B$2)-SUM($I33:CQ33),IF(CR$18&gt;CQ$19,((CR$18-CQ$19+1)*$B$2*$M$21),IF(CR$18&gt;=CQ$19,$M$21*$B$2))),0)</f>
        <v>0</v>
      </c>
      <c r="CS33" s="298" t="b">
        <f>IF('Hoja De Calculo'!CT13&gt;='Hoja De Calculo'!CS13,IF(CS$18=100,($M$21*CS$18*$B$2)-SUM($I33:CR33),IF(CS$18&gt;CR$19,((CS$18-CR$19+1)*$B$2*$M$21),IF(CS$18&gt;=CR$19,$M$21*$B$2))),0)</f>
        <v>0</v>
      </c>
      <c r="CT33" s="298" t="b">
        <f>IF('Hoja De Calculo'!CU13&gt;='Hoja De Calculo'!CT13,IF(CT$18=100,($M$21*CT$18*$B$2)-SUM($I33:CS33),IF(CT$18&gt;CS$19,((CT$18-CS$19+1)*$B$2*$M$21),IF(CT$18&gt;=CS$19,$M$21*$B$2))),0)</f>
        <v>0</v>
      </c>
      <c r="CU33" s="298" t="b">
        <f>IF('Hoja De Calculo'!CV13&gt;='Hoja De Calculo'!CU13,IF(CU$18=100,($M$21*CU$18*$B$2)-SUM($I33:CT33),IF(CU$18&gt;CT$19,((CU$18-CT$19+1)*$B$2*$M$21),IF(CU$18&gt;=CT$19,$M$21*$B$2))),0)</f>
        <v>0</v>
      </c>
      <c r="CV33" s="298" t="b">
        <f>IF('Hoja De Calculo'!CW13&gt;='Hoja De Calculo'!CV13,IF(CV$18=100,($M$21*CV$18*$B$2)-SUM($I33:CU33),IF(CV$18&gt;CU$19,((CV$18-CU$19+1)*$B$2*$M$21),IF(CV$18&gt;=CU$19,$M$21*$B$2))),0)</f>
        <v>0</v>
      </c>
      <c r="CW33" s="298" t="b">
        <f>IF('Hoja De Calculo'!CX13&gt;='Hoja De Calculo'!CW13,IF(CW$18=100,($M$21*CW$18*$B$2)-SUM($I33:CV33),IF(CW$18&gt;CV$19,((CW$18-CV$19+1)*$B$2*$M$21),IF(CW$18&gt;=CV$19,$M$21*$B$2))),0)</f>
        <v>0</v>
      </c>
    </row>
    <row r="34" spans="1:101" x14ac:dyDescent="0.25">
      <c r="A34" t="s">
        <v>171</v>
      </c>
      <c r="C34" s="263"/>
      <c r="D34" s="263"/>
      <c r="E34" s="263"/>
      <c r="F34" s="263"/>
      <c r="G34" s="263"/>
      <c r="H34" s="263"/>
      <c r="I34" s="263"/>
      <c r="J34" s="263"/>
      <c r="K34" s="263"/>
      <c r="L34" s="263"/>
      <c r="M34" s="263"/>
      <c r="N34" s="285">
        <f>(N$21*$B$2*(N$19+(IF(N$19=100,0,1))))</f>
        <v>0</v>
      </c>
      <c r="O34" s="298" t="b">
        <f>IF('Hoja De Calculo'!P13&gt;='Hoja De Calculo'!O13,IF(O$18=100,($N$21*O$18*$B$2)-SUM($I34:N34),IF(O$18&gt;N$19,((O$18-N$19+1)*$B$2*$N$21),IF(O$18&gt;=N$19,$N$21*$B$2))),0)</f>
        <v>0</v>
      </c>
      <c r="P34" s="298" t="b">
        <f>IF('Hoja De Calculo'!Q13&gt;='Hoja De Calculo'!P13,IF(P$18=100,($N$21*P$18*$B$2)-SUM($I34:O34),IF(P$18&gt;O$19,((P$18-O$19+1)*$B$2*$N$21),IF(P$18&gt;=O$19,$N$21*$B$2))),0)</f>
        <v>0</v>
      </c>
      <c r="Q34" s="298" t="b">
        <f>IF('Hoja De Calculo'!R13&gt;='Hoja De Calculo'!Q13,IF(Q$18=100,($N$21*Q$18*$B$2)-SUM($I34:P34),IF(Q$18&gt;P$19,((Q$18-P$19+1)*$B$2*$N$21),IF(Q$18&gt;=P$19,$N$21*$B$2))),0)</f>
        <v>0</v>
      </c>
      <c r="R34" s="298" t="b">
        <f>IF('Hoja De Calculo'!S13&gt;='Hoja De Calculo'!R13,IF(R$18=100,($N$21*R$18*$B$2)-SUM($I34:Q34),IF(R$18&gt;Q$19,((R$18-Q$19+1)*$B$2*$N$21),IF(R$18&gt;=Q$19,$N$21*$B$2))),0)</f>
        <v>0</v>
      </c>
      <c r="S34" s="298" t="b">
        <f>IF('Hoja De Calculo'!T13&gt;='Hoja De Calculo'!S13,IF(S$18=100,($N$21*S$18*$B$2)-SUM($I34:R34),IF(S$18&gt;R$19,((S$18-R$19+1)*$B$2*$N$21),IF(S$18&gt;=R$19,$N$21*$B$2))),0)</f>
        <v>0</v>
      </c>
      <c r="T34" s="298" t="b">
        <f>IF('Hoja De Calculo'!U13&gt;='Hoja De Calculo'!T13,IF(T$18=100,($N$21*T$18*$B$2)-SUM($I34:S34),IF(T$18&gt;S$19,((T$18-S$19+1)*$B$2*$N$21),IF(T$18&gt;=S$19,$N$21*$B$2))),0)</f>
        <v>0</v>
      </c>
      <c r="U34" s="298" t="b">
        <f>IF('Hoja De Calculo'!V13&gt;='Hoja De Calculo'!U13,IF(U$18=100,($N$21*U$18*$B$2)-SUM($I34:T34),IF(U$18&gt;T$19,((U$18-T$19+1)*$B$2*$N$21),IF(U$18&gt;=T$19,$N$21*$B$2))),0)</f>
        <v>0</v>
      </c>
      <c r="V34" s="298" t="b">
        <f>IF('Hoja De Calculo'!W13&gt;='Hoja De Calculo'!V13,IF(V$18=100,($N$21*V$18*$B$2)-SUM($I34:U34),IF(V$18&gt;U$19,((V$18-U$19+1)*$B$2*$N$21),IF(V$18&gt;=U$19,$N$21*$B$2))),0)</f>
        <v>0</v>
      </c>
      <c r="W34" s="298" t="b">
        <f>IF('Hoja De Calculo'!X13&gt;='Hoja De Calculo'!W13,IF(W$18=100,($N$21*W$18*$B$2)-SUM($I34:V34),IF(W$18&gt;V$19,((W$18-V$19+1)*$B$2*$N$21),IF(W$18&gt;=V$19,$N$21*$B$2))),0)</f>
        <v>0</v>
      </c>
      <c r="X34" s="298" t="b">
        <f>IF('Hoja De Calculo'!Y13&gt;='Hoja De Calculo'!X13,IF(X$18=100,($N$21*X$18*$B$2)-SUM($I34:W34),IF(X$18&gt;W$19,((X$18-W$19+1)*$B$2*$N$21),IF(X$18&gt;=W$19,$N$21*$B$2))),0)</f>
        <v>0</v>
      </c>
      <c r="Y34" s="298" t="b">
        <f>IF('Hoja De Calculo'!Z13&gt;='Hoja De Calculo'!Y13,IF(Y$18=100,($N$21*Y$18*$B$2)-SUM($I34:X34),IF(Y$18&gt;X$19,((Y$18-X$19+1)*$B$2*$N$21),IF(Y$18&gt;=X$19,$N$21*$B$2))),0)</f>
        <v>0</v>
      </c>
      <c r="Z34" s="298" t="b">
        <f>IF('Hoja De Calculo'!AA13&gt;='Hoja De Calculo'!Z13,IF(Z$18=100,($N$21*Z$18*$B$2)-SUM($I34:Y34),IF(Z$18&gt;Y$19,((Z$18-Y$19+1)*$B$2*$N$21),IF(Z$18&gt;=Y$19,$N$21*$B$2))),0)</f>
        <v>0</v>
      </c>
      <c r="AA34" s="298" t="b">
        <f>IF('Hoja De Calculo'!AB13&gt;='Hoja De Calculo'!AA13,IF(AA$18=100,($N$21*AA$18*$B$2)-SUM($I34:Z34),IF(AA$18&gt;Z$19,((AA$18-Z$19+1)*$B$2*$N$21),IF(AA$18&gt;=Z$19,$N$21*$B$2))),0)</f>
        <v>0</v>
      </c>
      <c r="AB34" s="298" t="b">
        <f>IF('Hoja De Calculo'!AC13&gt;='Hoja De Calculo'!AB13,IF(AB$18=100,($N$21*AB$18*$B$2)-SUM($I34:AA34),IF(AB$18&gt;AA$19,((AB$18-AA$19+1)*$B$2*$N$21),IF(AB$18&gt;=AA$19,$N$21*$B$2))),0)</f>
        <v>0</v>
      </c>
      <c r="AC34" s="298" t="b">
        <f>IF('Hoja De Calculo'!AD13&gt;='Hoja De Calculo'!AC13,IF(AC$18=100,($N$21*AC$18*$B$2)-SUM($I34:AB34),IF(AC$18&gt;AB$19,((AC$18-AB$19+1)*$B$2*$N$21),IF(AC$18&gt;=AB$19,$N$21*$B$2))),0)</f>
        <v>0</v>
      </c>
      <c r="AD34" s="298" t="b">
        <f>IF('Hoja De Calculo'!AE13&gt;='Hoja De Calculo'!AD13,IF(AD$18=100,($N$21*AD$18*$B$2)-SUM($I34:AC34),IF(AD$18&gt;AC$19,((AD$18-AC$19+1)*$B$2*$N$21),IF(AD$18&gt;=AC$19,$N$21*$B$2))),0)</f>
        <v>0</v>
      </c>
      <c r="AE34" s="298" t="b">
        <f>IF('Hoja De Calculo'!AF13&gt;='Hoja De Calculo'!AE13,IF(AE$18=100,($N$21*AE$18*$B$2)-SUM($I34:AD34),IF(AE$18&gt;AD$19,((AE$18-AD$19+1)*$B$2*$N$21),IF(AE$18&gt;=AD$19,$N$21*$B$2))),0)</f>
        <v>0</v>
      </c>
      <c r="AF34" s="298" t="b">
        <f>IF('Hoja De Calculo'!AG13&gt;='Hoja De Calculo'!AF13,IF(AF$18=100,($N$21*AF$18*$B$2)-SUM($I34:AE34),IF(AF$18&gt;AE$19,((AF$18-AE$19+1)*$B$2*$N$21),IF(AF$18&gt;=AE$19,$N$21*$B$2))),0)</f>
        <v>0</v>
      </c>
      <c r="AG34" s="298" t="b">
        <f>IF('Hoja De Calculo'!AH13&gt;='Hoja De Calculo'!AG13,IF(AG$18=100,($N$21*AG$18*$B$2)-SUM($I34:AF34),IF(AG$18&gt;AF$19,((AG$18-AF$19+1)*$B$2*$N$21),IF(AG$18&gt;=AF$19,$N$21*$B$2))),0)</f>
        <v>0</v>
      </c>
      <c r="AH34" s="298" t="b">
        <f>IF('Hoja De Calculo'!AI13&gt;='Hoja De Calculo'!AH13,IF(AH$18=100,($N$21*AH$18*$B$2)-SUM($I34:AG34),IF(AH$18&gt;AG$19,((AH$18-AG$19+1)*$B$2*$N$21),IF(AH$18&gt;=AG$19,$N$21*$B$2))),0)</f>
        <v>0</v>
      </c>
      <c r="AI34" s="298" t="b">
        <f>IF('Hoja De Calculo'!AJ13&gt;='Hoja De Calculo'!AI13,IF(AI$18=100,($N$21*AI$18*$B$2)-SUM($I34:AH34),IF(AI$18&gt;AH$19,((AI$18-AH$19+1)*$B$2*$N$21),IF(AI$18&gt;=AH$19,$N$21*$B$2))),0)</f>
        <v>0</v>
      </c>
      <c r="AJ34" s="298" t="b">
        <f>IF('Hoja De Calculo'!AK13&gt;='Hoja De Calculo'!AJ13,IF(AJ$18=100,($N$21*AJ$18*$B$2)-SUM($I34:AI34),IF(AJ$18&gt;AI$19,((AJ$18-AI$19+1)*$B$2*$N$21),IF(AJ$18&gt;=AI$19,$N$21*$B$2))),0)</f>
        <v>0</v>
      </c>
      <c r="AK34" s="298" t="b">
        <f>IF('Hoja De Calculo'!AL13&gt;='Hoja De Calculo'!AK13,IF(AK$18=100,($N$21*AK$18*$B$2)-SUM($I34:AJ34),IF(AK$18&gt;AJ$19,((AK$18-AJ$19+1)*$B$2*$N$21),IF(AK$18&gt;=AJ$19,$N$21*$B$2))),0)</f>
        <v>0</v>
      </c>
      <c r="AL34" s="298" t="b">
        <f>IF('Hoja De Calculo'!AM13&gt;='Hoja De Calculo'!AL13,IF(AL$18=100,($N$21*AL$18*$B$2)-SUM($I34:AK34),IF(AL$18&gt;AK$19,((AL$18-AK$19+1)*$B$2*$N$21),IF(AL$18&gt;=AK$19,$N$21*$B$2))),0)</f>
        <v>0</v>
      </c>
      <c r="AM34" s="298" t="b">
        <f>IF('Hoja De Calculo'!AN13&gt;='Hoja De Calculo'!AM13,IF(AM$18=100,($N$21*AM$18*$B$2)-SUM($I34:AL34),IF(AM$18&gt;AL$19,((AM$18-AL$19+1)*$B$2*$N$21),IF(AM$18&gt;=AL$19,$N$21*$B$2))),0)</f>
        <v>0</v>
      </c>
      <c r="AN34" s="298" t="b">
        <f>IF('Hoja De Calculo'!AO13&gt;='Hoja De Calculo'!AN13,IF(AN$18=100,($N$21*AN$18*$B$2)-SUM($I34:AM34),IF(AN$18&gt;AM$19,((AN$18-AM$19+1)*$B$2*$N$21),IF(AN$18&gt;=AM$19,$N$21*$B$2))),0)</f>
        <v>0</v>
      </c>
      <c r="AO34" s="298" t="b">
        <f>IF('Hoja De Calculo'!AP13&gt;='Hoja De Calculo'!AO13,IF(AO$18=100,($N$21*AO$18*$B$2)-SUM($I34:AN34),IF(AO$18&gt;AN$19,((AO$18-AN$19+1)*$B$2*$N$21),IF(AO$18&gt;=AN$19,$N$21*$B$2))),0)</f>
        <v>0</v>
      </c>
      <c r="AP34" s="298" t="b">
        <f>IF('Hoja De Calculo'!AQ13&gt;='Hoja De Calculo'!AP13,IF(AP$18=100,($N$21*AP$18*$B$2)-SUM($I34:AO34),IF(AP$18&gt;AO$19,((AP$18-AO$19+1)*$B$2*$N$21),IF(AP$18&gt;=AO$19,$N$21*$B$2))),0)</f>
        <v>0</v>
      </c>
      <c r="AQ34" s="298" t="b">
        <f>IF('Hoja De Calculo'!AR13&gt;='Hoja De Calculo'!AQ13,IF(AQ$18=100,($N$21*AQ$18*$B$2)-SUM($I34:AP34),IF(AQ$18&gt;AP$19,((AQ$18-AP$19+1)*$B$2*$N$21),IF(AQ$18&gt;=AP$19,$N$21*$B$2))),0)</f>
        <v>0</v>
      </c>
      <c r="AR34" s="298" t="b">
        <f>IF('Hoja De Calculo'!AS13&gt;='Hoja De Calculo'!AR13,IF(AR$18=100,($N$21*AR$18*$B$2)-SUM($I34:AQ34),IF(AR$18&gt;AQ$19,((AR$18-AQ$19+1)*$B$2*$N$21),IF(AR$18&gt;=AQ$19,$N$21*$B$2))),0)</f>
        <v>0</v>
      </c>
      <c r="AS34" s="298" t="b">
        <f>IF('Hoja De Calculo'!AT13&gt;='Hoja De Calculo'!AS13,IF(AS$18=100,($N$21*AS$18*$B$2)-SUM($I34:AR34),IF(AS$18&gt;AR$19,((AS$18-AR$19+1)*$B$2*$N$21),IF(AS$18&gt;=AR$19,$N$21*$B$2))),0)</f>
        <v>0</v>
      </c>
      <c r="AT34" s="298" t="b">
        <f>IF('Hoja De Calculo'!AU13&gt;='Hoja De Calculo'!AT13,IF(AT$18=100,($N$21*AT$18*$B$2)-SUM($I34:AS34),IF(AT$18&gt;AS$19,((AT$18-AS$19+1)*$B$2*$N$21),IF(AT$18&gt;=AS$19,$N$21*$B$2))),0)</f>
        <v>0</v>
      </c>
      <c r="AU34" s="298" t="b">
        <f>IF('Hoja De Calculo'!AV13&gt;='Hoja De Calculo'!AU13,IF(AU$18=100,($N$21*AU$18*$B$2)-SUM($I34:AT34),IF(AU$18&gt;AT$19,((AU$18-AT$19+1)*$B$2*$N$21),IF(AU$18&gt;=AT$19,$N$21*$B$2))),0)</f>
        <v>0</v>
      </c>
      <c r="AV34" s="298" t="b">
        <f>IF('Hoja De Calculo'!AW13&gt;='Hoja De Calculo'!AV13,IF(AV$18=100,($N$21*AV$18*$B$2)-SUM($I34:AU34),IF(AV$18&gt;AU$19,((AV$18-AU$19+1)*$B$2*$N$21),IF(AV$18&gt;=AU$19,$N$21*$B$2))),0)</f>
        <v>0</v>
      </c>
      <c r="AW34" s="298" t="b">
        <f>IF('Hoja De Calculo'!AX13&gt;='Hoja De Calculo'!AW13,IF(AW$18=100,($N$21*AW$18*$B$2)-SUM($I34:AV34),IF(AW$18&gt;AV$19,((AW$18-AV$19+1)*$B$2*$N$21),IF(AW$18&gt;=AV$19,$N$21*$B$2))),0)</f>
        <v>0</v>
      </c>
      <c r="AX34" s="298" t="b">
        <f>IF('Hoja De Calculo'!AY13&gt;='Hoja De Calculo'!AX13,IF(AX$18=100,($N$21*AX$18*$B$2)-SUM($I34:AW34),IF(AX$18&gt;AW$19,((AX$18-AW$19+1)*$B$2*$N$21),IF(AX$18&gt;=AW$19,$N$21*$B$2))),0)</f>
        <v>0</v>
      </c>
      <c r="AY34" s="298" t="b">
        <f>IF('Hoja De Calculo'!AZ13&gt;='Hoja De Calculo'!AY13,IF(AY$18=100,($N$21*AY$18*$B$2)-SUM($I34:AX34),IF(AY$18&gt;AX$19,((AY$18-AX$19+1)*$B$2*$N$21),IF(AY$18&gt;=AX$19,$N$21*$B$2))),0)</f>
        <v>0</v>
      </c>
      <c r="AZ34" s="298" t="b">
        <f>IF('Hoja De Calculo'!BA13&gt;='Hoja De Calculo'!AZ13,IF(AZ$18=100,($N$21*AZ$18*$B$2)-SUM($I34:AY34),IF(AZ$18&gt;AY$19,((AZ$18-AY$19+1)*$B$2*$N$21),IF(AZ$18&gt;=AY$19,$N$21*$B$2))),0)</f>
        <v>0</v>
      </c>
      <c r="BA34" s="298" t="b">
        <f>IF('Hoja De Calculo'!BB13&gt;='Hoja De Calculo'!BA13,IF(BA$18=100,($N$21*BA$18*$B$2)-SUM($I34:AZ34),IF(BA$18&gt;AZ$19,((BA$18-AZ$19+1)*$B$2*$N$21),IF(BA$18&gt;=AZ$19,$N$21*$B$2))),0)</f>
        <v>0</v>
      </c>
      <c r="BB34" s="298" t="b">
        <f>IF('Hoja De Calculo'!BC13&gt;='Hoja De Calculo'!BB13,IF(BB$18=100,($N$21*BB$18*$B$2)-SUM($I34:BA34),IF(BB$18&gt;BA$19,((BB$18-BA$19+1)*$B$2*$N$21),IF(BB$18&gt;=BA$19,$N$21*$B$2))),0)</f>
        <v>0</v>
      </c>
      <c r="BC34" s="298" t="b">
        <f>IF('Hoja De Calculo'!BD13&gt;='Hoja De Calculo'!BC13,IF(BC$18=100,($N$21*BC$18*$B$2)-SUM($I34:BB34),IF(BC$18&gt;BB$19,((BC$18-BB$19+1)*$B$2*$N$21),IF(BC$18&gt;=BB$19,$N$21*$B$2))),0)</f>
        <v>0</v>
      </c>
      <c r="BD34" s="298" t="b">
        <f>IF('Hoja De Calculo'!BE13&gt;='Hoja De Calculo'!BD13,IF(BD$18=100,($N$21*BD$18*$B$2)-SUM($I34:BC34),IF(BD$18&gt;BC$19,((BD$18-BC$19+1)*$B$2*$N$21),IF(BD$18&gt;=BC$19,$N$21*$B$2))),0)</f>
        <v>0</v>
      </c>
      <c r="BE34" s="298" t="b">
        <f>IF('Hoja De Calculo'!BF13&gt;='Hoja De Calculo'!BE13,IF(BE$18=100,($N$21*BE$18*$B$2)-SUM($I34:BD34),IF(BE$18&gt;BD$19,((BE$18-BD$19+1)*$B$2*$N$21),IF(BE$18&gt;=BD$19,$N$21*$B$2))),0)</f>
        <v>0</v>
      </c>
      <c r="BF34" s="298" t="b">
        <f>IF('Hoja De Calculo'!BG13&gt;='Hoja De Calculo'!BF13,IF(BF$18=100,($N$21*BF$18*$B$2)-SUM($I34:BE34),IF(BF$18&gt;BE$19,((BF$18-BE$19+1)*$B$2*$N$21),IF(BF$18&gt;=BE$19,$N$21*$B$2))),0)</f>
        <v>0</v>
      </c>
      <c r="BG34" s="298" t="b">
        <f>IF('Hoja De Calculo'!BH13&gt;='Hoja De Calculo'!BG13,IF(BG$18=100,($N$21*BG$18*$B$2)-SUM($I34:BF34),IF(BG$18&gt;BF$19,((BG$18-BF$19+1)*$B$2*$N$21),IF(BG$18&gt;=BF$19,$N$21*$B$2))),0)</f>
        <v>0</v>
      </c>
      <c r="BH34" s="298" t="b">
        <f>IF('Hoja De Calculo'!BI13&gt;='Hoja De Calculo'!BH13,IF(BH$18=100,($N$21*BH$18*$B$2)-SUM($I34:BG34),IF(BH$18&gt;BG$19,((BH$18-BG$19+1)*$B$2*$N$21),IF(BH$18&gt;=BG$19,$N$21*$B$2))),0)</f>
        <v>0</v>
      </c>
      <c r="BI34" s="298" t="b">
        <f>IF('Hoja De Calculo'!BJ13&gt;='Hoja De Calculo'!BI13,IF(BI$18=100,($N$21*BI$18*$B$2)-SUM($I34:BH34),IF(BI$18&gt;BH$19,((BI$18-BH$19+1)*$B$2*$N$21),IF(BI$18&gt;=BH$19,$N$21*$B$2))),0)</f>
        <v>0</v>
      </c>
      <c r="BJ34" s="298" t="b">
        <f>IF('Hoja De Calculo'!BK13&gt;='Hoja De Calculo'!BJ13,IF(BJ$18=100,($N$21*BJ$18*$B$2)-SUM($I34:BI34),IF(BJ$18&gt;BI$19,((BJ$18-BI$19+1)*$B$2*$N$21),IF(BJ$18&gt;=BI$19,$N$21*$B$2))),0)</f>
        <v>0</v>
      </c>
      <c r="BK34" s="298" t="b">
        <f>IF('Hoja De Calculo'!BL13&gt;='Hoja De Calculo'!BK13,IF(BK$18=100,($N$21*BK$18*$B$2)-SUM($I34:BJ34),IF(BK$18&gt;BJ$19,((BK$18-BJ$19+1)*$B$2*$N$21),IF(BK$18&gt;=BJ$19,$N$21*$B$2))),0)</f>
        <v>0</v>
      </c>
      <c r="BL34" s="298" t="b">
        <f>IF('Hoja De Calculo'!BM13&gt;='Hoja De Calculo'!BL13,IF(BL$18=100,($N$21*BL$18*$B$2)-SUM($I34:BK34),IF(BL$18&gt;BK$19,((BL$18-BK$19+1)*$B$2*$N$21),IF(BL$18&gt;=BK$19,$N$21*$B$2))),0)</f>
        <v>0</v>
      </c>
      <c r="BM34" s="298" t="b">
        <f>IF('Hoja De Calculo'!BN13&gt;='Hoja De Calculo'!BM13,IF(BM$18=100,($N$21*BM$18*$B$2)-SUM($I34:BL34),IF(BM$18&gt;BL$19,((BM$18-BL$19+1)*$B$2*$N$21),IF(BM$18&gt;=BL$19,$N$21*$B$2))),0)</f>
        <v>0</v>
      </c>
      <c r="BN34" s="298" t="b">
        <f>IF('Hoja De Calculo'!BO13&gt;='Hoja De Calculo'!BN13,IF(BN$18=100,($N$21*BN$18*$B$2)-SUM($I34:BM34),IF(BN$18&gt;BM$19,((BN$18-BM$19+1)*$B$2*$N$21),IF(BN$18&gt;=BM$19,$N$21*$B$2))),0)</f>
        <v>0</v>
      </c>
      <c r="BO34" s="298" t="b">
        <f>IF('Hoja De Calculo'!BP13&gt;='Hoja De Calculo'!BO13,IF(BO$18=100,($N$21*BO$18*$B$2)-SUM($I34:BN34),IF(BO$18&gt;BN$19,((BO$18-BN$19+1)*$B$2*$N$21),IF(BO$18&gt;=BN$19,$N$21*$B$2))),0)</f>
        <v>0</v>
      </c>
      <c r="BP34" s="298" t="b">
        <f>IF('Hoja De Calculo'!BQ13&gt;='Hoja De Calculo'!BP13,IF(BP$18=100,($N$21*BP$18*$B$2)-SUM($I34:BO34),IF(BP$18&gt;BO$19,((BP$18-BO$19+1)*$B$2*$N$21),IF(BP$18&gt;=BO$19,$N$21*$B$2))),0)</f>
        <v>0</v>
      </c>
      <c r="BQ34" s="298" t="b">
        <f>IF('Hoja De Calculo'!BR13&gt;='Hoja De Calculo'!BQ13,IF(BQ$18=100,($N$21*BQ$18*$B$2)-SUM($I34:BP34),IF(BQ$18&gt;BP$19,((BQ$18-BP$19+1)*$B$2*$N$21),IF(BQ$18&gt;=BP$19,$N$21*$B$2))),0)</f>
        <v>0</v>
      </c>
      <c r="BR34" s="298" t="b">
        <f>IF('Hoja De Calculo'!BS13&gt;='Hoja De Calculo'!BR13,IF(BR$18=100,($N$21*BR$18*$B$2)-SUM($I34:BQ34),IF(BR$18&gt;BQ$19,((BR$18-BQ$19+1)*$B$2*$N$21),IF(BR$18&gt;=BQ$19,$N$21*$B$2))),0)</f>
        <v>0</v>
      </c>
      <c r="BS34" s="298" t="b">
        <f>IF('Hoja De Calculo'!BT13&gt;='Hoja De Calculo'!BS13,IF(BS$18=100,($N$21*BS$18*$B$2)-SUM($I34:BR34),IF(BS$18&gt;BR$19,((BS$18-BR$19+1)*$B$2*$N$21),IF(BS$18&gt;=BR$19,$N$21*$B$2))),0)</f>
        <v>0</v>
      </c>
      <c r="BT34" s="298" t="b">
        <f>IF('Hoja De Calculo'!BU13&gt;='Hoja De Calculo'!BT13,IF(BT$18=100,($N$21*BT$18*$B$2)-SUM($I34:BS34),IF(BT$18&gt;BS$19,((BT$18-BS$19+1)*$B$2*$N$21),IF(BT$18&gt;=BS$19,$N$21*$B$2))),0)</f>
        <v>0</v>
      </c>
      <c r="BU34" s="298" t="b">
        <f>IF('Hoja De Calculo'!BV13&gt;='Hoja De Calculo'!BU13,IF(BU$18=100,($N$21*BU$18*$B$2)-SUM($I34:BT34),IF(BU$18&gt;BT$19,((BU$18-BT$19+1)*$B$2*$N$21),IF(BU$18&gt;=BT$19,$N$21*$B$2))),0)</f>
        <v>0</v>
      </c>
      <c r="BV34" s="298" t="b">
        <f>IF('Hoja De Calculo'!BW13&gt;='Hoja De Calculo'!BV13,IF(BV$18=100,($N$21*BV$18*$B$2)-SUM($I34:BU34),IF(BV$18&gt;BU$19,((BV$18-BU$19+1)*$B$2*$N$21),IF(BV$18&gt;=BU$19,$N$21*$B$2))),0)</f>
        <v>0</v>
      </c>
      <c r="BW34" s="298" t="b">
        <f>IF('Hoja De Calculo'!BX13&gt;='Hoja De Calculo'!BW13,IF(BW$18=100,($N$21*BW$18*$B$2)-SUM($I34:BV34),IF(BW$18&gt;BV$19,((BW$18-BV$19+1)*$B$2*$N$21),IF(BW$18&gt;=BV$19,$N$21*$B$2))),0)</f>
        <v>0</v>
      </c>
      <c r="BX34" s="298" t="b">
        <f>IF('Hoja De Calculo'!BY13&gt;='Hoja De Calculo'!BX13,IF(BX$18=100,($N$21*BX$18*$B$2)-SUM($I34:BW34),IF(BX$18&gt;BW$19,((BX$18-BW$19+1)*$B$2*$N$21),IF(BX$18&gt;=BW$19,$N$21*$B$2))),0)</f>
        <v>0</v>
      </c>
      <c r="BY34" s="298" t="b">
        <f>IF('Hoja De Calculo'!BZ13&gt;='Hoja De Calculo'!BY13,IF(BY$18=100,($N$21*BY$18*$B$2)-SUM($I34:BX34),IF(BY$18&gt;BX$19,((BY$18-BX$19+1)*$B$2*$N$21),IF(BY$18&gt;=BX$19,$N$21*$B$2))),0)</f>
        <v>0</v>
      </c>
      <c r="BZ34" s="298" t="b">
        <f>IF('Hoja De Calculo'!CA13&gt;='Hoja De Calculo'!BZ13,IF(BZ$18=100,($N$21*BZ$18*$B$2)-SUM($I34:BY34),IF(BZ$18&gt;BY$19,((BZ$18-BY$19+1)*$B$2*$N$21),IF(BZ$18&gt;=BY$19,$N$21*$B$2))),0)</f>
        <v>0</v>
      </c>
      <c r="CA34" s="298" t="b">
        <f>IF('Hoja De Calculo'!CB13&gt;='Hoja De Calculo'!CA13,IF(CA$18=100,($N$21*CA$18*$B$2)-SUM($I34:BZ34),IF(CA$18&gt;BZ$19,((CA$18-BZ$19+1)*$B$2*$N$21),IF(CA$18&gt;=BZ$19,$N$21*$B$2))),0)</f>
        <v>0</v>
      </c>
      <c r="CB34" s="298" t="b">
        <f>IF('Hoja De Calculo'!CC13&gt;='Hoja De Calculo'!CB13,IF(CB$18=100,($N$21*CB$18*$B$2)-SUM($I34:CA34),IF(CB$18&gt;CA$19,((CB$18-CA$19+1)*$B$2*$N$21),IF(CB$18&gt;=CA$19,$N$21*$B$2))),0)</f>
        <v>0</v>
      </c>
      <c r="CC34" s="298" t="b">
        <f>IF('Hoja De Calculo'!CD13&gt;='Hoja De Calculo'!CC13,IF(CC$18=100,($N$21*CC$18*$B$2)-SUM($I34:CB34),IF(CC$18&gt;CB$19,((CC$18-CB$19+1)*$B$2*$N$21),IF(CC$18&gt;=CB$19,$N$21*$B$2))),0)</f>
        <v>0</v>
      </c>
      <c r="CD34" s="298" t="b">
        <f>IF('Hoja De Calculo'!CE13&gt;='Hoja De Calculo'!CD13,IF(CD$18=100,($N$21*CD$18*$B$2)-SUM($I34:CC34),IF(CD$18&gt;CC$19,((CD$18-CC$19+1)*$B$2*$N$21),IF(CD$18&gt;=CC$19,$N$21*$B$2))),0)</f>
        <v>0</v>
      </c>
      <c r="CE34" s="298" t="b">
        <f>IF('Hoja De Calculo'!CF13&gt;='Hoja De Calculo'!CE13,IF(CE$18=100,($N$21*CE$18*$B$2)-SUM($I34:CD34),IF(CE$18&gt;CD$19,((CE$18-CD$19+1)*$B$2*$N$21),IF(CE$18&gt;=CD$19,$N$21*$B$2))),0)</f>
        <v>0</v>
      </c>
      <c r="CF34" s="298" t="b">
        <f>IF('Hoja De Calculo'!CG13&gt;='Hoja De Calculo'!CF13,IF(CF$18=100,($N$21*CF$18*$B$2)-SUM($I34:CE34),IF(CF$18&gt;CE$19,((CF$18-CE$19+1)*$B$2*$N$21),IF(CF$18&gt;=CE$19,$N$21*$B$2))),0)</f>
        <v>0</v>
      </c>
      <c r="CG34" s="298" t="b">
        <f>IF('Hoja De Calculo'!CH13&gt;='Hoja De Calculo'!CG13,IF(CG$18=100,($N$21*CG$18*$B$2)-SUM($I34:CF34),IF(CG$18&gt;CF$19,((CG$18-CF$19+1)*$B$2*$N$21),IF(CG$18&gt;=CF$19,$N$21*$B$2))),0)</f>
        <v>0</v>
      </c>
      <c r="CH34" s="298" t="b">
        <f>IF('Hoja De Calculo'!CI13&gt;='Hoja De Calculo'!CH13,IF(CH$18=100,($N$21*CH$18*$B$2)-SUM($I34:CG34),IF(CH$18&gt;CG$19,((CH$18-CG$19+1)*$B$2*$N$21),IF(CH$18&gt;=CG$19,$N$21*$B$2))),0)</f>
        <v>0</v>
      </c>
      <c r="CI34" s="298" t="b">
        <f>IF('Hoja De Calculo'!CJ13&gt;='Hoja De Calculo'!CI13,IF(CI$18=100,($N$21*CI$18*$B$2)-SUM($I34:CH34),IF(CI$18&gt;CH$19,((CI$18-CH$19+1)*$B$2*$N$21),IF(CI$18&gt;=CH$19,$N$21*$B$2))),0)</f>
        <v>0</v>
      </c>
      <c r="CJ34" s="298" t="b">
        <f>IF('Hoja De Calculo'!CK13&gt;='Hoja De Calculo'!CJ13,IF(CJ$18=100,($N$21*CJ$18*$B$2)-SUM($I34:CI34),IF(CJ$18&gt;CI$19,((CJ$18-CI$19+1)*$B$2*$N$21),IF(CJ$18&gt;=CI$19,$N$21*$B$2))),0)</f>
        <v>0</v>
      </c>
      <c r="CK34" s="298" t="b">
        <f>IF('Hoja De Calculo'!CL13&gt;='Hoja De Calculo'!CK13,IF(CK$18=100,($N$21*CK$18*$B$2)-SUM($I34:CJ34),IF(CK$18&gt;CJ$19,((CK$18-CJ$19+1)*$B$2*$N$21),IF(CK$18&gt;=CJ$19,$N$21*$B$2))),0)</f>
        <v>0</v>
      </c>
      <c r="CL34" s="298" t="b">
        <f>IF('Hoja De Calculo'!CM13&gt;='Hoja De Calculo'!CL13,IF(CL$18=100,($N$21*CL$18*$B$2)-SUM($I34:CK34),IF(CL$18&gt;CK$19,((CL$18-CK$19+1)*$B$2*$N$21),IF(CL$18&gt;=CK$19,$N$21*$B$2))),0)</f>
        <v>0</v>
      </c>
      <c r="CM34" s="298" t="b">
        <f>IF('Hoja De Calculo'!CN13&gt;='Hoja De Calculo'!CM13,IF(CM$18=100,($N$21*CM$18*$B$2)-SUM($I34:CL34),IF(CM$18&gt;CL$19,((CM$18-CL$19+1)*$B$2*$N$21),IF(CM$18&gt;=CL$19,$N$21*$B$2))),0)</f>
        <v>0</v>
      </c>
      <c r="CN34" s="298" t="b">
        <f>IF('Hoja De Calculo'!CO13&gt;='Hoja De Calculo'!CN13,IF(CN$18=100,($N$21*CN$18*$B$2)-SUM($I34:CM34),IF(CN$18&gt;CM$19,((CN$18-CM$19+1)*$B$2*$N$21),IF(CN$18&gt;=CM$19,$N$21*$B$2))),0)</f>
        <v>0</v>
      </c>
      <c r="CO34" s="298" t="b">
        <f>IF('Hoja De Calculo'!CP13&gt;='Hoja De Calculo'!CO13,IF(CO$18=100,($N$21*CO$18*$B$2)-SUM($I34:CN34),IF(CO$18&gt;CN$19,((CO$18-CN$19+1)*$B$2*$N$21),IF(CO$18&gt;=CN$19,$N$21*$B$2))),0)</f>
        <v>0</v>
      </c>
      <c r="CP34" s="298" t="b">
        <f>IF('Hoja De Calculo'!CQ13&gt;='Hoja De Calculo'!CP13,IF(CP$18=100,($N$21*CP$18*$B$2)-SUM($I34:CO34),IF(CP$18&gt;CO$19,((CP$18-CO$19+1)*$B$2*$N$21),IF(CP$18&gt;=CO$19,$N$21*$B$2))),0)</f>
        <v>0</v>
      </c>
      <c r="CQ34" s="298" t="b">
        <f>IF('Hoja De Calculo'!CR13&gt;='Hoja De Calculo'!CQ13,IF(CQ$18=100,($N$21*CQ$18*$B$2)-SUM($I34:CP34),IF(CQ$18&gt;CP$19,((CQ$18-CP$19+1)*$B$2*$N$21),IF(CQ$18&gt;=CP$19,$N$21*$B$2))),0)</f>
        <v>0</v>
      </c>
      <c r="CR34" s="298" t="b">
        <f>IF('Hoja De Calculo'!CS13&gt;='Hoja De Calculo'!CR13,IF(CR$18=100,($N$21*CR$18*$B$2)-SUM($I34:CQ34),IF(CR$18&gt;CQ$19,((CR$18-CQ$19+1)*$B$2*$N$21),IF(CR$18&gt;=CQ$19,$N$21*$B$2))),0)</f>
        <v>0</v>
      </c>
      <c r="CS34" s="298" t="b">
        <f>IF('Hoja De Calculo'!CT13&gt;='Hoja De Calculo'!CS13,IF(CS$18=100,($N$21*CS$18*$B$2)-SUM($I34:CR34),IF(CS$18&gt;CR$19,((CS$18-CR$19+1)*$B$2*$N$21),IF(CS$18&gt;=CR$19,$N$21*$B$2))),0)</f>
        <v>0</v>
      </c>
      <c r="CT34" s="298" t="b">
        <f>IF('Hoja De Calculo'!CU13&gt;='Hoja De Calculo'!CT13,IF(CT$18=100,($N$21*CT$18*$B$2)-SUM($I34:CS34),IF(CT$18&gt;CS$19,((CT$18-CS$19+1)*$B$2*$N$21),IF(CT$18&gt;=CS$19,$N$21*$B$2))),0)</f>
        <v>0</v>
      </c>
      <c r="CU34" s="298" t="b">
        <f>IF('Hoja De Calculo'!CV13&gt;='Hoja De Calculo'!CU13,IF(CU$18=100,($N$21*CU$18*$B$2)-SUM($I34:CT34),IF(CU$18&gt;CT$19,((CU$18-CT$19+1)*$B$2*$N$21),IF(CU$18&gt;=CT$19,$N$21*$B$2))),0)</f>
        <v>0</v>
      </c>
      <c r="CV34" s="298" t="b">
        <f>IF('Hoja De Calculo'!CW13&gt;='Hoja De Calculo'!CV13,IF(CV$18=100,($N$21*CV$18*$B$2)-SUM($I34:CU34),IF(CV$18&gt;CU$19,((CV$18-CU$19+1)*$B$2*$N$21),IF(CV$18&gt;=CU$19,$N$21*$B$2))),0)</f>
        <v>0</v>
      </c>
      <c r="CW34" s="298" t="b">
        <f>IF('Hoja De Calculo'!CX13&gt;='Hoja De Calculo'!CW13,IF(CW$18=100,($N$21*CW$18*$B$2)-SUM($I34:CV34),IF(CW$18&gt;CV$19,((CW$18-CV$19+1)*$B$2*$N$21),IF(CW$18&gt;=CV$19,$N$21*$B$2))),0)</f>
        <v>0</v>
      </c>
    </row>
    <row r="35" spans="1:101" x14ac:dyDescent="0.25">
      <c r="A35" t="s">
        <v>172</v>
      </c>
      <c r="C35" s="263"/>
      <c r="D35" s="263"/>
      <c r="E35" s="263"/>
      <c r="F35" s="263"/>
      <c r="G35" s="263"/>
      <c r="H35" s="263"/>
      <c r="I35" s="263"/>
      <c r="J35" s="263"/>
      <c r="K35" s="263"/>
      <c r="L35" s="263"/>
      <c r="M35" s="263"/>
      <c r="N35" s="271"/>
      <c r="O35" s="285">
        <f>(O$21*$B$2*(O$19+(IF(O$19=100,0,1))))</f>
        <v>0</v>
      </c>
      <c r="P35" s="298" t="b">
        <f>IF('Hoja De Calculo'!Q13&gt;='Hoja De Calculo'!P13,IF(P$18=100,($O$21*P$18*$B$2)-SUM($I35:O35),IF(P$18&gt;O$19,((P$18-O$19+1)*$B$2*$O$21),IF(P$18&gt;=O$19,$O$21*$B$2))),0)</f>
        <v>0</v>
      </c>
      <c r="Q35" s="298" t="b">
        <f>IF('Hoja De Calculo'!R13&gt;='Hoja De Calculo'!Q13,IF(Q$18=100,($O$21*Q$18*$B$2)-SUM($I35:P35),IF(Q$18&gt;P$19,((Q$18-P$19+1)*$B$2*$O$21),IF(Q$18&gt;=P$19,$O$21*$B$2))),0)</f>
        <v>0</v>
      </c>
      <c r="R35" s="298" t="b">
        <f>IF('Hoja De Calculo'!S13&gt;='Hoja De Calculo'!R13,IF(R$18=100,($O$21*R$18*$B$2)-SUM($I35:Q35),IF(R$18&gt;Q$19,((R$18-Q$19+1)*$B$2*$O$21),IF(R$18&gt;=Q$19,$O$21*$B$2))),0)</f>
        <v>0</v>
      </c>
      <c r="S35" s="298" t="b">
        <f>IF('Hoja De Calculo'!T13&gt;='Hoja De Calculo'!S13,IF(S$18=100,($O$21*S$18*$B$2)-SUM($I35:R35),IF(S$18&gt;R$19,((S$18-R$19+1)*$B$2*$O$21),IF(S$18&gt;=R$19,$O$21*$B$2))),0)</f>
        <v>0</v>
      </c>
      <c r="T35" s="298" t="b">
        <f>IF('Hoja De Calculo'!U13&gt;='Hoja De Calculo'!T13,IF(T$18=100,($O$21*T$18*$B$2)-SUM($I35:S35),IF(T$18&gt;S$19,((T$18-S$19+1)*$B$2*$O$21),IF(T$18&gt;=S$19,$O$21*$B$2))),0)</f>
        <v>0</v>
      </c>
      <c r="U35" s="298" t="b">
        <f>IF('Hoja De Calculo'!V13&gt;='Hoja De Calculo'!U13,IF(U$18=100,($O$21*U$18*$B$2)-SUM($I35:T35),IF(U$18&gt;T$19,((U$18-T$19+1)*$B$2*$O$21),IF(U$18&gt;=T$19,$O$21*$B$2))),0)</f>
        <v>0</v>
      </c>
      <c r="V35" s="298" t="b">
        <f>IF('Hoja De Calculo'!W13&gt;='Hoja De Calculo'!V13,IF(V$18=100,($O$21*V$18*$B$2)-SUM($I35:U35),IF(V$18&gt;U$19,((V$18-U$19+1)*$B$2*$O$21),IF(V$18&gt;=U$19,$O$21*$B$2))),0)</f>
        <v>0</v>
      </c>
      <c r="W35" s="298" t="b">
        <f>IF('Hoja De Calculo'!X13&gt;='Hoja De Calculo'!W13,IF(W$18=100,($O$21*W$18*$B$2)-SUM($I35:V35),IF(W$18&gt;V$19,((W$18-V$19+1)*$B$2*$O$21),IF(W$18&gt;=V$19,$O$21*$B$2))),0)</f>
        <v>0</v>
      </c>
      <c r="X35" s="298" t="b">
        <f>IF('Hoja De Calculo'!Y13&gt;='Hoja De Calculo'!X13,IF(X$18=100,($O$21*X$18*$B$2)-SUM($I35:W35),IF(X$18&gt;W$19,((X$18-W$19+1)*$B$2*$O$21),IF(X$18&gt;=W$19,$O$21*$B$2))),0)</f>
        <v>0</v>
      </c>
      <c r="Y35" s="298" t="b">
        <f>IF('Hoja De Calculo'!Z13&gt;='Hoja De Calculo'!Y13,IF(Y$18=100,($O$21*Y$18*$B$2)-SUM($I35:X35),IF(Y$18&gt;X$19,((Y$18-X$19+1)*$B$2*$O$21),IF(Y$18&gt;=X$19,$O$21*$B$2))),0)</f>
        <v>0</v>
      </c>
      <c r="Z35" s="298" t="b">
        <f>IF('Hoja De Calculo'!AA13&gt;='Hoja De Calculo'!Z13,IF(Z$18=100,($O$21*Z$18*$B$2)-SUM($I35:Y35),IF(Z$18&gt;Y$19,((Z$18-Y$19+1)*$B$2*$O$21),IF(Z$18&gt;=Y$19,$O$21*$B$2))),0)</f>
        <v>0</v>
      </c>
      <c r="AA35" s="298" t="b">
        <f>IF('Hoja De Calculo'!AB13&gt;='Hoja De Calculo'!AA13,IF(AA$18=100,($O$21*AA$18*$B$2)-SUM($I35:Z35),IF(AA$18&gt;Z$19,((AA$18-Z$19+1)*$B$2*$O$21),IF(AA$18&gt;=Z$19,$O$21*$B$2))),0)</f>
        <v>0</v>
      </c>
      <c r="AB35" s="298" t="b">
        <f>IF('Hoja De Calculo'!AC13&gt;='Hoja De Calculo'!AB13,IF(AB$18=100,($O$21*AB$18*$B$2)-SUM($I35:AA35),IF(AB$18&gt;AA$19,((AB$18-AA$19+1)*$B$2*$O$21),IF(AB$18&gt;=AA$19,$O$21*$B$2))),0)</f>
        <v>0</v>
      </c>
      <c r="AC35" s="298" t="b">
        <f>IF('Hoja De Calculo'!AD13&gt;='Hoja De Calculo'!AC13,IF(AC$18=100,($O$21*AC$18*$B$2)-SUM($I35:AB35),IF(AC$18&gt;AB$19,((AC$18-AB$19+1)*$B$2*$O$21),IF(AC$18&gt;=AB$19,$O$21*$B$2))),0)</f>
        <v>0</v>
      </c>
      <c r="AD35" s="298" t="b">
        <f>IF('Hoja De Calculo'!AE13&gt;='Hoja De Calculo'!AD13,IF(AD$18=100,($O$21*AD$18*$B$2)-SUM($I35:AC35),IF(AD$18&gt;AC$19,((AD$18-AC$19+1)*$B$2*$O$21),IF(AD$18&gt;=AC$19,$O$21*$B$2))),0)</f>
        <v>0</v>
      </c>
      <c r="AE35" s="298" t="b">
        <f>IF('Hoja De Calculo'!AF13&gt;='Hoja De Calculo'!AE13,IF(AE$18=100,($O$21*AE$18*$B$2)-SUM($I35:AD35),IF(AE$18&gt;AD$19,((AE$18-AD$19+1)*$B$2*$O$21),IF(AE$18&gt;=AD$19,$O$21*$B$2))),0)</f>
        <v>0</v>
      </c>
      <c r="AF35" s="298" t="b">
        <f>IF('Hoja De Calculo'!AG13&gt;='Hoja De Calculo'!AF13,IF(AF$18=100,($O$21*AF$18*$B$2)-SUM($I35:AE35),IF(AF$18&gt;AE$19,((AF$18-AE$19+1)*$B$2*$O$21),IF(AF$18&gt;=AE$19,$O$21*$B$2))),0)</f>
        <v>0</v>
      </c>
      <c r="AG35" s="298" t="b">
        <f>IF('Hoja De Calculo'!AH13&gt;='Hoja De Calculo'!AG13,IF(AG$18=100,($O$21*AG$18*$B$2)-SUM($I35:AF35),IF(AG$18&gt;AF$19,((AG$18-AF$19+1)*$B$2*$O$21),IF(AG$18&gt;=AF$19,$O$21*$B$2))),0)</f>
        <v>0</v>
      </c>
      <c r="AH35" s="298" t="b">
        <f>IF('Hoja De Calculo'!AI13&gt;='Hoja De Calculo'!AH13,IF(AH$18=100,($O$21*AH$18*$B$2)-SUM($I35:AG35),IF(AH$18&gt;AG$19,((AH$18-AG$19+1)*$B$2*$O$21),IF(AH$18&gt;=AG$19,$O$21*$B$2))),0)</f>
        <v>0</v>
      </c>
      <c r="AI35" s="298" t="b">
        <f>IF('Hoja De Calculo'!AJ13&gt;='Hoja De Calculo'!AI13,IF(AI$18=100,($O$21*AI$18*$B$2)-SUM($I35:AH35),IF(AI$18&gt;AH$19,((AI$18-AH$19+1)*$B$2*$O$21),IF(AI$18&gt;=AH$19,$O$21*$B$2))),0)</f>
        <v>0</v>
      </c>
      <c r="AJ35" s="298" t="b">
        <f>IF('Hoja De Calculo'!AK13&gt;='Hoja De Calculo'!AJ13,IF(AJ$18=100,($O$21*AJ$18*$B$2)-SUM($I35:AI35),IF(AJ$18&gt;AI$19,((AJ$18-AI$19+1)*$B$2*$O$21),IF(AJ$18&gt;=AI$19,$O$21*$B$2))),0)</f>
        <v>0</v>
      </c>
      <c r="AK35" s="298" t="b">
        <f>IF('Hoja De Calculo'!AL13&gt;='Hoja De Calculo'!AK13,IF(AK$18=100,($O$21*AK$18*$B$2)-SUM($I35:AJ35),IF(AK$18&gt;AJ$19,((AK$18-AJ$19+1)*$B$2*$O$21),IF(AK$18&gt;=AJ$19,$O$21*$B$2))),0)</f>
        <v>0</v>
      </c>
      <c r="AL35" s="298" t="b">
        <f>IF('Hoja De Calculo'!AM13&gt;='Hoja De Calculo'!AL13,IF(AL$18=100,($O$21*AL$18*$B$2)-SUM($I35:AK35),IF(AL$18&gt;AK$19,((AL$18-AK$19+1)*$B$2*$O$21),IF(AL$18&gt;=AK$19,$O$21*$B$2))),0)</f>
        <v>0</v>
      </c>
      <c r="AM35" s="298" t="b">
        <f>IF('Hoja De Calculo'!AN13&gt;='Hoja De Calculo'!AM13,IF(AM$18=100,($O$21*AM$18*$B$2)-SUM($I35:AL35),IF(AM$18&gt;AL$19,((AM$18-AL$19+1)*$B$2*$O$21),IF(AM$18&gt;=AL$19,$O$21*$B$2))),0)</f>
        <v>0</v>
      </c>
      <c r="AN35" s="298" t="b">
        <f>IF('Hoja De Calculo'!AO13&gt;='Hoja De Calculo'!AN13,IF(AN$18=100,($O$21*AN$18*$B$2)-SUM($I35:AM35),IF(AN$18&gt;AM$19,((AN$18-AM$19+1)*$B$2*$O$21),IF(AN$18&gt;=AM$19,$O$21*$B$2))),0)</f>
        <v>0</v>
      </c>
      <c r="AO35" s="298" t="b">
        <f>IF('Hoja De Calculo'!AP13&gt;='Hoja De Calculo'!AO13,IF(AO$18=100,($O$21*AO$18*$B$2)-SUM($I35:AN35),IF(AO$18&gt;AN$19,((AO$18-AN$19+1)*$B$2*$O$21),IF(AO$18&gt;=AN$19,$O$21*$B$2))),0)</f>
        <v>0</v>
      </c>
      <c r="AP35" s="298" t="b">
        <f>IF('Hoja De Calculo'!AQ13&gt;='Hoja De Calculo'!AP13,IF(AP$18=100,($O$21*AP$18*$B$2)-SUM($I35:AO35),IF(AP$18&gt;AO$19,((AP$18-AO$19+1)*$B$2*$O$21),IF(AP$18&gt;=AO$19,$O$21*$B$2))),0)</f>
        <v>0</v>
      </c>
      <c r="AQ35" s="298" t="b">
        <f>IF('Hoja De Calculo'!AR13&gt;='Hoja De Calculo'!AQ13,IF(AQ$18=100,($O$21*AQ$18*$B$2)-SUM($I35:AP35),IF(AQ$18&gt;AP$19,((AQ$18-AP$19+1)*$B$2*$O$21),IF(AQ$18&gt;=AP$19,$O$21*$B$2))),0)</f>
        <v>0</v>
      </c>
      <c r="AR35" s="298" t="b">
        <f>IF('Hoja De Calculo'!AS13&gt;='Hoja De Calculo'!AR13,IF(AR$18=100,($O$21*AR$18*$B$2)-SUM($I35:AQ35),IF(AR$18&gt;AQ$19,((AR$18-AQ$19+1)*$B$2*$O$21),IF(AR$18&gt;=AQ$19,$O$21*$B$2))),0)</f>
        <v>0</v>
      </c>
      <c r="AS35" s="298" t="b">
        <f>IF('Hoja De Calculo'!AT13&gt;='Hoja De Calculo'!AS13,IF(AS$18=100,($O$21*AS$18*$B$2)-SUM($I35:AR35),IF(AS$18&gt;AR$19,((AS$18-AR$19+1)*$B$2*$O$21),IF(AS$18&gt;=AR$19,$O$21*$B$2))),0)</f>
        <v>0</v>
      </c>
      <c r="AT35" s="298" t="b">
        <f>IF('Hoja De Calculo'!AU13&gt;='Hoja De Calculo'!AT13,IF(AT$18=100,($O$21*AT$18*$B$2)-SUM($I35:AS35),IF(AT$18&gt;AS$19,((AT$18-AS$19+1)*$B$2*$O$21),IF(AT$18&gt;=AS$19,$O$21*$B$2))),0)</f>
        <v>0</v>
      </c>
      <c r="AU35" s="298" t="b">
        <f>IF('Hoja De Calculo'!AV13&gt;='Hoja De Calculo'!AU13,IF(AU$18=100,($O$21*AU$18*$B$2)-SUM($I35:AT35),IF(AU$18&gt;AT$19,((AU$18-AT$19+1)*$B$2*$O$21),IF(AU$18&gt;=AT$19,$O$21*$B$2))),0)</f>
        <v>0</v>
      </c>
      <c r="AV35" s="298" t="b">
        <f>IF('Hoja De Calculo'!AW13&gt;='Hoja De Calculo'!AV13,IF(AV$18=100,($O$21*AV$18*$B$2)-SUM($I35:AU35),IF(AV$18&gt;AU$19,((AV$18-AU$19+1)*$B$2*$O$21),IF(AV$18&gt;=AU$19,$O$21*$B$2))),0)</f>
        <v>0</v>
      </c>
      <c r="AW35" s="298" t="b">
        <f>IF('Hoja De Calculo'!AX13&gt;='Hoja De Calculo'!AW13,IF(AW$18=100,($O$21*AW$18*$B$2)-SUM($I35:AV35),IF(AW$18&gt;AV$19,((AW$18-AV$19+1)*$B$2*$O$21),IF(AW$18&gt;=AV$19,$O$21*$B$2))),0)</f>
        <v>0</v>
      </c>
      <c r="AX35" s="298" t="b">
        <f>IF('Hoja De Calculo'!AY13&gt;='Hoja De Calculo'!AX13,IF(AX$18=100,($O$21*AX$18*$B$2)-SUM($I35:AW35),IF(AX$18&gt;AW$19,((AX$18-AW$19+1)*$B$2*$O$21),IF(AX$18&gt;=AW$19,$O$21*$B$2))),0)</f>
        <v>0</v>
      </c>
      <c r="AY35" s="298" t="b">
        <f>IF('Hoja De Calculo'!AZ13&gt;='Hoja De Calculo'!AY13,IF(AY$18=100,($O$21*AY$18*$B$2)-SUM($I35:AX35),IF(AY$18&gt;AX$19,((AY$18-AX$19+1)*$B$2*$O$21),IF(AY$18&gt;=AX$19,$O$21*$B$2))),0)</f>
        <v>0</v>
      </c>
      <c r="AZ35" s="298" t="b">
        <f>IF('Hoja De Calculo'!BA13&gt;='Hoja De Calculo'!AZ13,IF(AZ$18=100,($O$21*AZ$18*$B$2)-SUM($I35:AY35),IF(AZ$18&gt;AY$19,((AZ$18-AY$19+1)*$B$2*$O$21),IF(AZ$18&gt;=AY$19,$O$21*$B$2))),0)</f>
        <v>0</v>
      </c>
      <c r="BA35" s="298" t="b">
        <f>IF('Hoja De Calculo'!BB13&gt;='Hoja De Calculo'!BA13,IF(BA$18=100,($O$21*BA$18*$B$2)-SUM($I35:AZ35),IF(BA$18&gt;AZ$19,((BA$18-AZ$19+1)*$B$2*$O$21),IF(BA$18&gt;=AZ$19,$O$21*$B$2))),0)</f>
        <v>0</v>
      </c>
      <c r="BB35" s="298" t="b">
        <f>IF('Hoja De Calculo'!BC13&gt;='Hoja De Calculo'!BB13,IF(BB$18=100,($O$21*BB$18*$B$2)-SUM($I35:BA35),IF(BB$18&gt;BA$19,((BB$18-BA$19+1)*$B$2*$O$21),IF(BB$18&gt;=BA$19,$O$21*$B$2))),0)</f>
        <v>0</v>
      </c>
      <c r="BC35" s="298" t="b">
        <f>IF('Hoja De Calculo'!BD13&gt;='Hoja De Calculo'!BC13,IF(BC$18=100,($O$21*BC$18*$B$2)-SUM($I35:BB35),IF(BC$18&gt;BB$19,((BC$18-BB$19+1)*$B$2*$O$21),IF(BC$18&gt;=BB$19,$O$21*$B$2))),0)</f>
        <v>0</v>
      </c>
      <c r="BD35" s="298" t="b">
        <f>IF('Hoja De Calculo'!BE13&gt;='Hoja De Calculo'!BD13,IF(BD$18=100,($O$21*BD$18*$B$2)-SUM($I35:BC35),IF(BD$18&gt;BC$19,((BD$18-BC$19+1)*$B$2*$O$21),IF(BD$18&gt;=BC$19,$O$21*$B$2))),0)</f>
        <v>0</v>
      </c>
      <c r="BE35" s="298" t="b">
        <f>IF('Hoja De Calculo'!BF13&gt;='Hoja De Calculo'!BE13,IF(BE$18=100,($O$21*BE$18*$B$2)-SUM($I35:BD35),IF(BE$18&gt;BD$19,((BE$18-BD$19+1)*$B$2*$O$21),IF(BE$18&gt;=BD$19,$O$21*$B$2))),0)</f>
        <v>0</v>
      </c>
      <c r="BF35" s="298" t="b">
        <f>IF('Hoja De Calculo'!BG13&gt;='Hoja De Calculo'!BF13,IF(BF$18=100,($O$21*BF$18*$B$2)-SUM($I35:BE35),IF(BF$18&gt;BE$19,((BF$18-BE$19+1)*$B$2*$O$21),IF(BF$18&gt;=BE$19,$O$21*$B$2))),0)</f>
        <v>0</v>
      </c>
      <c r="BG35" s="298" t="b">
        <f>IF('Hoja De Calculo'!BH13&gt;='Hoja De Calculo'!BG13,IF(BG$18=100,($O$21*BG$18*$B$2)-SUM($I35:BF35),IF(BG$18&gt;BF$19,((BG$18-BF$19+1)*$B$2*$O$21),IF(BG$18&gt;=BF$19,$O$21*$B$2))),0)</f>
        <v>0</v>
      </c>
      <c r="BH35" s="298" t="b">
        <f>IF('Hoja De Calculo'!BI13&gt;='Hoja De Calculo'!BH13,IF(BH$18=100,($O$21*BH$18*$B$2)-SUM($I35:BG35),IF(BH$18&gt;BG$19,((BH$18-BG$19+1)*$B$2*$O$21),IF(BH$18&gt;=BG$19,$O$21*$B$2))),0)</f>
        <v>0</v>
      </c>
      <c r="BI35" s="298" t="b">
        <f>IF('Hoja De Calculo'!BJ13&gt;='Hoja De Calculo'!BI13,IF(BI$18=100,($O$21*BI$18*$B$2)-SUM($I35:BH35),IF(BI$18&gt;BH$19,((BI$18-BH$19+1)*$B$2*$O$21),IF(BI$18&gt;=BH$19,$O$21*$B$2))),0)</f>
        <v>0</v>
      </c>
      <c r="BJ35" s="298" t="b">
        <f>IF('Hoja De Calculo'!BK13&gt;='Hoja De Calculo'!BJ13,IF(BJ$18=100,($O$21*BJ$18*$B$2)-SUM($I35:BI35),IF(BJ$18&gt;BI$19,((BJ$18-BI$19+1)*$B$2*$O$21),IF(BJ$18&gt;=BI$19,$O$21*$B$2))),0)</f>
        <v>0</v>
      </c>
      <c r="BK35" s="298" t="b">
        <f>IF('Hoja De Calculo'!BL13&gt;='Hoja De Calculo'!BK13,IF(BK$18=100,($O$21*BK$18*$B$2)-SUM($I35:BJ35),IF(BK$18&gt;BJ$19,((BK$18-BJ$19+1)*$B$2*$O$21),IF(BK$18&gt;=BJ$19,$O$21*$B$2))),0)</f>
        <v>0</v>
      </c>
      <c r="BL35" s="298" t="b">
        <f>IF('Hoja De Calculo'!BM13&gt;='Hoja De Calculo'!BL13,IF(BL$18=100,($O$21*BL$18*$B$2)-SUM($I35:BK35),IF(BL$18&gt;BK$19,((BL$18-BK$19+1)*$B$2*$O$21),IF(BL$18&gt;=BK$19,$O$21*$B$2))),0)</f>
        <v>0</v>
      </c>
      <c r="BM35" s="298" t="b">
        <f>IF('Hoja De Calculo'!BN13&gt;='Hoja De Calculo'!BM13,IF(BM$18=100,($O$21*BM$18*$B$2)-SUM($I35:BL35),IF(BM$18&gt;BL$19,((BM$18-BL$19+1)*$B$2*$O$21),IF(BM$18&gt;=BL$19,$O$21*$B$2))),0)</f>
        <v>0</v>
      </c>
      <c r="BN35" s="298" t="b">
        <f>IF('Hoja De Calculo'!BO13&gt;='Hoja De Calculo'!BN13,IF(BN$18=100,($O$21*BN$18*$B$2)-SUM($I35:BM35),IF(BN$18&gt;BM$19,((BN$18-BM$19+1)*$B$2*$O$21),IF(BN$18&gt;=BM$19,$O$21*$B$2))),0)</f>
        <v>0</v>
      </c>
      <c r="BO35" s="298" t="b">
        <f>IF('Hoja De Calculo'!BP13&gt;='Hoja De Calculo'!BO13,IF(BO$18=100,($O$21*BO$18*$B$2)-SUM($I35:BN35),IF(BO$18&gt;BN$19,((BO$18-BN$19+1)*$B$2*$O$21),IF(BO$18&gt;=BN$19,$O$21*$B$2))),0)</f>
        <v>0</v>
      </c>
      <c r="BP35" s="298" t="b">
        <f>IF('Hoja De Calculo'!BQ13&gt;='Hoja De Calculo'!BP13,IF(BP$18=100,($O$21*BP$18*$B$2)-SUM($I35:BO35),IF(BP$18&gt;BO$19,((BP$18-BO$19+1)*$B$2*$O$21),IF(BP$18&gt;=BO$19,$O$21*$B$2))),0)</f>
        <v>0</v>
      </c>
      <c r="BQ35" s="298" t="b">
        <f>IF('Hoja De Calculo'!BR13&gt;='Hoja De Calculo'!BQ13,IF(BQ$18=100,($O$21*BQ$18*$B$2)-SUM($I35:BP35),IF(BQ$18&gt;BP$19,((BQ$18-BP$19+1)*$B$2*$O$21),IF(BQ$18&gt;=BP$19,$O$21*$B$2))),0)</f>
        <v>0</v>
      </c>
      <c r="BR35" s="298" t="b">
        <f>IF('Hoja De Calculo'!BS13&gt;='Hoja De Calculo'!BR13,IF(BR$18=100,($O$21*BR$18*$B$2)-SUM($I35:BQ35),IF(BR$18&gt;BQ$19,((BR$18-BQ$19+1)*$B$2*$O$21),IF(BR$18&gt;=BQ$19,$O$21*$B$2))),0)</f>
        <v>0</v>
      </c>
      <c r="BS35" s="298" t="b">
        <f>IF('Hoja De Calculo'!BT13&gt;='Hoja De Calculo'!BS13,IF(BS$18=100,($O$21*BS$18*$B$2)-SUM($I35:BR35),IF(BS$18&gt;BR$19,((BS$18-BR$19+1)*$B$2*$O$21),IF(BS$18&gt;=BR$19,$O$21*$B$2))),0)</f>
        <v>0</v>
      </c>
      <c r="BT35" s="298" t="b">
        <f>IF('Hoja De Calculo'!BU13&gt;='Hoja De Calculo'!BT13,IF(BT$18=100,($O$21*BT$18*$B$2)-SUM($I35:BS35),IF(BT$18&gt;BS$19,((BT$18-BS$19+1)*$B$2*$O$21),IF(BT$18&gt;=BS$19,$O$21*$B$2))),0)</f>
        <v>0</v>
      </c>
      <c r="BU35" s="298" t="b">
        <f>IF('Hoja De Calculo'!BV13&gt;='Hoja De Calculo'!BU13,IF(BU$18=100,($O$21*BU$18*$B$2)-SUM($I35:BT35),IF(BU$18&gt;BT$19,((BU$18-BT$19+1)*$B$2*$O$21),IF(BU$18&gt;=BT$19,$O$21*$B$2))),0)</f>
        <v>0</v>
      </c>
      <c r="BV35" s="298" t="b">
        <f>IF('Hoja De Calculo'!BW13&gt;='Hoja De Calculo'!BV13,IF(BV$18=100,($O$21*BV$18*$B$2)-SUM($I35:BU35),IF(BV$18&gt;BU$19,((BV$18-BU$19+1)*$B$2*$O$21),IF(BV$18&gt;=BU$19,$O$21*$B$2))),0)</f>
        <v>0</v>
      </c>
      <c r="BW35" s="298" t="b">
        <f>IF('Hoja De Calculo'!BX13&gt;='Hoja De Calculo'!BW13,IF(BW$18=100,($O$21*BW$18*$B$2)-SUM($I35:BV35),IF(BW$18&gt;BV$19,((BW$18-BV$19+1)*$B$2*$O$21),IF(BW$18&gt;=BV$19,$O$21*$B$2))),0)</f>
        <v>0</v>
      </c>
      <c r="BX35" s="298" t="b">
        <f>IF('Hoja De Calculo'!BY13&gt;='Hoja De Calculo'!BX13,IF(BX$18=100,($O$21*BX$18*$B$2)-SUM($I35:BW35),IF(BX$18&gt;BW$19,((BX$18-BW$19+1)*$B$2*$O$21),IF(BX$18&gt;=BW$19,$O$21*$B$2))),0)</f>
        <v>0</v>
      </c>
      <c r="BY35" s="298" t="b">
        <f>IF('Hoja De Calculo'!BZ13&gt;='Hoja De Calculo'!BY13,IF(BY$18=100,($O$21*BY$18*$B$2)-SUM($I35:BX35),IF(BY$18&gt;BX$19,((BY$18-BX$19+1)*$B$2*$O$21),IF(BY$18&gt;=BX$19,$O$21*$B$2))),0)</f>
        <v>0</v>
      </c>
      <c r="BZ35" s="298" t="b">
        <f>IF('Hoja De Calculo'!CA13&gt;='Hoja De Calculo'!BZ13,IF(BZ$18=100,($O$21*BZ$18*$B$2)-SUM($I35:BY35),IF(BZ$18&gt;BY$19,((BZ$18-BY$19+1)*$B$2*$O$21),IF(BZ$18&gt;=BY$19,$O$21*$B$2))),0)</f>
        <v>0</v>
      </c>
      <c r="CA35" s="298" t="b">
        <f>IF('Hoja De Calculo'!CB13&gt;='Hoja De Calculo'!CA13,IF(CA$18=100,($O$21*CA$18*$B$2)-SUM($I35:BZ35),IF(CA$18&gt;BZ$19,((CA$18-BZ$19+1)*$B$2*$O$21),IF(CA$18&gt;=BZ$19,$O$21*$B$2))),0)</f>
        <v>0</v>
      </c>
      <c r="CB35" s="298" t="b">
        <f>IF('Hoja De Calculo'!CC13&gt;='Hoja De Calculo'!CB13,IF(CB$18=100,($O$21*CB$18*$B$2)-SUM($I35:CA35),IF(CB$18&gt;CA$19,((CB$18-CA$19+1)*$B$2*$O$21),IF(CB$18&gt;=CA$19,$O$21*$B$2))),0)</f>
        <v>0</v>
      </c>
      <c r="CC35" s="298" t="b">
        <f>IF('Hoja De Calculo'!CD13&gt;='Hoja De Calculo'!CC13,IF(CC$18=100,($O$21*CC$18*$B$2)-SUM($I35:CB35),IF(CC$18&gt;CB$19,((CC$18-CB$19+1)*$B$2*$O$21),IF(CC$18&gt;=CB$19,$O$21*$B$2))),0)</f>
        <v>0</v>
      </c>
      <c r="CD35" s="298" t="b">
        <f>IF('Hoja De Calculo'!CE13&gt;='Hoja De Calculo'!CD13,IF(CD$18=100,($O$21*CD$18*$B$2)-SUM($I35:CC35),IF(CD$18&gt;CC$19,((CD$18-CC$19+1)*$B$2*$O$21),IF(CD$18&gt;=CC$19,$O$21*$B$2))),0)</f>
        <v>0</v>
      </c>
      <c r="CE35" s="298" t="b">
        <f>IF('Hoja De Calculo'!CF13&gt;='Hoja De Calculo'!CE13,IF(CE$18=100,($O$21*CE$18*$B$2)-SUM($I35:CD35),IF(CE$18&gt;CD$19,((CE$18-CD$19+1)*$B$2*$O$21),IF(CE$18&gt;=CD$19,$O$21*$B$2))),0)</f>
        <v>0</v>
      </c>
      <c r="CF35" s="298" t="b">
        <f>IF('Hoja De Calculo'!CG13&gt;='Hoja De Calculo'!CF13,IF(CF$18=100,($O$21*CF$18*$B$2)-SUM($I35:CE35),IF(CF$18&gt;CE$19,((CF$18-CE$19+1)*$B$2*$O$21),IF(CF$18&gt;=CE$19,$O$21*$B$2))),0)</f>
        <v>0</v>
      </c>
      <c r="CG35" s="298" t="b">
        <f>IF('Hoja De Calculo'!CH13&gt;='Hoja De Calculo'!CG13,IF(CG$18=100,($O$21*CG$18*$B$2)-SUM($I35:CF35),IF(CG$18&gt;CF$19,((CG$18-CF$19+1)*$B$2*$O$21),IF(CG$18&gt;=CF$19,$O$21*$B$2))),0)</f>
        <v>0</v>
      </c>
      <c r="CH35" s="298" t="b">
        <f>IF('Hoja De Calculo'!CI13&gt;='Hoja De Calculo'!CH13,IF(CH$18=100,($O$21*CH$18*$B$2)-SUM($I35:CG35),IF(CH$18&gt;CG$19,((CH$18-CG$19+1)*$B$2*$O$21),IF(CH$18&gt;=CG$19,$O$21*$B$2))),0)</f>
        <v>0</v>
      </c>
      <c r="CI35" s="298" t="b">
        <f>IF('Hoja De Calculo'!CJ13&gt;='Hoja De Calculo'!CI13,IF(CI$18=100,($O$21*CI$18*$B$2)-SUM($I35:CH35),IF(CI$18&gt;CH$19,((CI$18-CH$19+1)*$B$2*$O$21),IF(CI$18&gt;=CH$19,$O$21*$B$2))),0)</f>
        <v>0</v>
      </c>
      <c r="CJ35" s="298" t="b">
        <f>IF('Hoja De Calculo'!CK13&gt;='Hoja De Calculo'!CJ13,IF(CJ$18=100,($O$21*CJ$18*$B$2)-SUM($I35:CI35),IF(CJ$18&gt;CI$19,((CJ$18-CI$19+1)*$B$2*$O$21),IF(CJ$18&gt;=CI$19,$O$21*$B$2))),0)</f>
        <v>0</v>
      </c>
      <c r="CK35" s="298" t="b">
        <f>IF('Hoja De Calculo'!CL13&gt;='Hoja De Calculo'!CK13,IF(CK$18=100,($O$21*CK$18*$B$2)-SUM($I35:CJ35),IF(CK$18&gt;CJ$19,((CK$18-CJ$19+1)*$B$2*$O$21),IF(CK$18&gt;=CJ$19,$O$21*$B$2))),0)</f>
        <v>0</v>
      </c>
      <c r="CL35" s="298" t="b">
        <f>IF('Hoja De Calculo'!CM13&gt;='Hoja De Calculo'!CL13,IF(CL$18=100,($O$21*CL$18*$B$2)-SUM($I35:CK35),IF(CL$18&gt;CK$19,((CL$18-CK$19+1)*$B$2*$O$21),IF(CL$18&gt;=CK$19,$O$21*$B$2))),0)</f>
        <v>0</v>
      </c>
      <c r="CM35" s="298" t="b">
        <f>IF('Hoja De Calculo'!CN13&gt;='Hoja De Calculo'!CM13,IF(CM$18=100,($O$21*CM$18*$B$2)-SUM($I35:CL35),IF(CM$18&gt;CL$19,((CM$18-CL$19+1)*$B$2*$O$21),IF(CM$18&gt;=CL$19,$O$21*$B$2))),0)</f>
        <v>0</v>
      </c>
      <c r="CN35" s="298" t="b">
        <f>IF('Hoja De Calculo'!CO13&gt;='Hoja De Calculo'!CN13,IF(CN$18=100,($O$21*CN$18*$B$2)-SUM($I35:CM35),IF(CN$18&gt;CM$19,((CN$18-CM$19+1)*$B$2*$O$21),IF(CN$18&gt;=CM$19,$O$21*$B$2))),0)</f>
        <v>0</v>
      </c>
      <c r="CO35" s="298" t="b">
        <f>IF('Hoja De Calculo'!CP13&gt;='Hoja De Calculo'!CO13,IF(CO$18=100,($O$21*CO$18*$B$2)-SUM($I35:CN35),IF(CO$18&gt;CN$19,((CO$18-CN$19+1)*$B$2*$O$21),IF(CO$18&gt;=CN$19,$O$21*$B$2))),0)</f>
        <v>0</v>
      </c>
      <c r="CP35" s="298" t="b">
        <f>IF('Hoja De Calculo'!CQ13&gt;='Hoja De Calculo'!CP13,IF(CP$18=100,($O$21*CP$18*$B$2)-SUM($I35:CO35),IF(CP$18&gt;CO$19,((CP$18-CO$19+1)*$B$2*$O$21),IF(CP$18&gt;=CO$19,$O$21*$B$2))),0)</f>
        <v>0</v>
      </c>
      <c r="CQ35" s="298" t="b">
        <f>IF('Hoja De Calculo'!CR13&gt;='Hoja De Calculo'!CQ13,IF(CQ$18=100,($O$21*CQ$18*$B$2)-SUM($I35:CP35),IF(CQ$18&gt;CP$19,((CQ$18-CP$19+1)*$B$2*$O$21),IF(CQ$18&gt;=CP$19,$O$21*$B$2))),0)</f>
        <v>0</v>
      </c>
      <c r="CR35" s="298" t="b">
        <f>IF('Hoja De Calculo'!CS13&gt;='Hoja De Calculo'!CR13,IF(CR$18=100,($O$21*CR$18*$B$2)-SUM($I35:CQ35),IF(CR$18&gt;CQ$19,((CR$18-CQ$19+1)*$B$2*$O$21),IF(CR$18&gt;=CQ$19,$O$21*$B$2))),0)</f>
        <v>0</v>
      </c>
      <c r="CS35" s="298" t="b">
        <f>IF('Hoja De Calculo'!CT13&gt;='Hoja De Calculo'!CS13,IF(CS$18=100,($O$21*CS$18*$B$2)-SUM($I35:CR35),IF(CS$18&gt;CR$19,((CS$18-CR$19+1)*$B$2*$O$21),IF(CS$18&gt;=CR$19,$O$21*$B$2))),0)</f>
        <v>0</v>
      </c>
      <c r="CT35" s="298" t="b">
        <f>IF('Hoja De Calculo'!CU13&gt;='Hoja De Calculo'!CT13,IF(CT$18=100,($O$21*CT$18*$B$2)-SUM($I35:CS35),IF(CT$18&gt;CS$19,((CT$18-CS$19+1)*$B$2*$O$21),IF(CT$18&gt;=CS$19,$O$21*$B$2))),0)</f>
        <v>0</v>
      </c>
      <c r="CU35" s="298" t="b">
        <f>IF('Hoja De Calculo'!CV13&gt;='Hoja De Calculo'!CU13,IF(CU$18=100,($O$21*CU$18*$B$2)-SUM($I35:CT35),IF(CU$18&gt;CT$19,((CU$18-CT$19+1)*$B$2*$O$21),IF(CU$18&gt;=CT$19,$O$21*$B$2))),0)</f>
        <v>0</v>
      </c>
      <c r="CV35" s="298" t="b">
        <f>IF('Hoja De Calculo'!CW13&gt;='Hoja De Calculo'!CV13,IF(CV$18=100,($O$21*CV$18*$B$2)-SUM($I35:CU35),IF(CV$18&gt;CU$19,((CV$18-CU$19+1)*$B$2*$O$21),IF(CV$18&gt;=CU$19,$O$21*$B$2))),0)</f>
        <v>0</v>
      </c>
      <c r="CW35" s="298" t="b">
        <f>IF('Hoja De Calculo'!CX13&gt;='Hoja De Calculo'!CW13,IF(CW$18=100,($O$21*CW$18*$B$2)-SUM($I35:CV35),IF(CW$18&gt;CV$19,((CW$18-CV$19+1)*$B$2*$O$21),IF(CW$18&gt;=CV$19,$O$21*$B$2))),0)</f>
        <v>0</v>
      </c>
    </row>
    <row r="36" spans="1:101" x14ac:dyDescent="0.25">
      <c r="A36" t="s">
        <v>173</v>
      </c>
      <c r="C36" s="263"/>
      <c r="D36" s="263"/>
      <c r="E36" s="263"/>
      <c r="F36" s="263"/>
      <c r="G36" s="263"/>
      <c r="H36" s="263"/>
      <c r="I36" s="263"/>
      <c r="J36" s="263"/>
      <c r="K36" s="263"/>
      <c r="L36" s="263"/>
      <c r="M36" s="263"/>
      <c r="N36" s="271"/>
      <c r="O36" s="278"/>
      <c r="P36" s="285">
        <f>(P$21*$B$2*(P$19+(IF(P$19=100,0,1))))</f>
        <v>0</v>
      </c>
      <c r="Q36" s="298" t="b">
        <f>IF('Hoja De Calculo'!R13&gt;='Hoja De Calculo'!Q13,IF(Q$18=100,($P$21*Q$18*$B$2)-SUM($I36:P36),IF(Q$18&gt;P$19,((Q$18-P$19+1)*$B$2*$P$21),IF(Q$18&gt;=P$19,$P$21*$B$2))),0)</f>
        <v>0</v>
      </c>
      <c r="R36" s="298" t="b">
        <f>IF('Hoja De Calculo'!S13&gt;='Hoja De Calculo'!R13,IF(R$18=100,($P$21*R$18*$B$2)-SUM($I36:Q36),IF(R$18&gt;Q$19,((R$18-Q$19+1)*$B$2*$P$21),IF(R$18&gt;=Q$19,$P$21*$B$2))),0)</f>
        <v>0</v>
      </c>
      <c r="S36" s="298" t="b">
        <f>IF('Hoja De Calculo'!T13&gt;='Hoja De Calculo'!S13,IF(S$18=100,($P$21*S$18*$B$2)-SUM($I36:R36),IF(S$18&gt;R$19,((S$18-R$19+1)*$B$2*$P$21),IF(S$18&gt;=R$19,$P$21*$B$2))),0)</f>
        <v>0</v>
      </c>
      <c r="T36" s="298" t="b">
        <f>IF('Hoja De Calculo'!U13&gt;='Hoja De Calculo'!T13,IF(T$18=100,($P$21*T$18*$B$2)-SUM($I36:S36),IF(T$18&gt;S$19,((T$18-S$19+1)*$B$2*$P$21),IF(T$18&gt;=S$19,$P$21*$B$2))),0)</f>
        <v>0</v>
      </c>
      <c r="U36" s="298" t="b">
        <f>IF('Hoja De Calculo'!V13&gt;='Hoja De Calculo'!U13,IF(U$18=100,($P$21*U$18*$B$2)-SUM($I36:T36),IF(U$18&gt;T$19,((U$18-T$19+1)*$B$2*$P$21),IF(U$18&gt;=T$19,$P$21*$B$2))),0)</f>
        <v>0</v>
      </c>
      <c r="V36" s="298" t="b">
        <f>IF('Hoja De Calculo'!W13&gt;='Hoja De Calculo'!V13,IF(V$18=100,($P$21*V$18*$B$2)-SUM($I36:U36),IF(V$18&gt;U$19,((V$18-U$19+1)*$B$2*$P$21),IF(V$18&gt;=U$19,$P$21*$B$2))),0)</f>
        <v>0</v>
      </c>
      <c r="W36" s="298" t="b">
        <f>IF('Hoja De Calculo'!X13&gt;='Hoja De Calculo'!W13,IF(W$18=100,($P$21*W$18*$B$2)-SUM($I36:V36),IF(W$18&gt;V$19,((W$18-V$19+1)*$B$2*$P$21),IF(W$18&gt;=V$19,$P$21*$B$2))),0)</f>
        <v>0</v>
      </c>
      <c r="X36" s="298" t="b">
        <f>IF('Hoja De Calculo'!Y13&gt;='Hoja De Calculo'!X13,IF(X$18=100,($P$21*X$18*$B$2)-SUM($I36:W36),IF(X$18&gt;W$19,((X$18-W$19+1)*$B$2*$P$21),IF(X$18&gt;=W$19,$P$21*$B$2))),0)</f>
        <v>0</v>
      </c>
      <c r="Y36" s="298" t="b">
        <f>IF('Hoja De Calculo'!Z13&gt;='Hoja De Calculo'!Y13,IF(Y$18=100,($P$21*Y$18*$B$2)-SUM($I36:X36),IF(Y$18&gt;X$19,((Y$18-X$19+1)*$B$2*$P$21),IF(Y$18&gt;=X$19,$P$21*$B$2))),0)</f>
        <v>0</v>
      </c>
      <c r="Z36" s="298" t="b">
        <f>IF('Hoja De Calculo'!AA13&gt;='Hoja De Calculo'!Z13,IF(Z$18=100,($P$21*Z$18*$B$2)-SUM($I36:Y36),IF(Z$18&gt;Y$19,((Z$18-Y$19+1)*$B$2*$P$21),IF(Z$18&gt;=Y$19,$P$21*$B$2))),0)</f>
        <v>0</v>
      </c>
      <c r="AA36" s="298" t="b">
        <f>IF('Hoja De Calculo'!AB13&gt;='Hoja De Calculo'!AA13,IF(AA$18=100,($P$21*AA$18*$B$2)-SUM($I36:Z36),IF(AA$18&gt;Z$19,((AA$18-Z$19+1)*$B$2*$P$21),IF(AA$18&gt;=Z$19,$P$21*$B$2))),0)</f>
        <v>0</v>
      </c>
      <c r="AB36" s="298" t="b">
        <f>IF('Hoja De Calculo'!AC13&gt;='Hoja De Calculo'!AB13,IF(AB$18=100,($P$21*AB$18*$B$2)-SUM($I36:AA36),IF(AB$18&gt;AA$19,((AB$18-AA$19+1)*$B$2*$P$21),IF(AB$18&gt;=AA$19,$P$21*$B$2))),0)</f>
        <v>0</v>
      </c>
      <c r="AC36" s="298" t="b">
        <f>IF('Hoja De Calculo'!AD13&gt;='Hoja De Calculo'!AC13,IF(AC$18=100,($P$21*AC$18*$B$2)-SUM($I36:AB36),IF(AC$18&gt;AB$19,((AC$18-AB$19+1)*$B$2*$P$21),IF(AC$18&gt;=AB$19,$P$21*$B$2))),0)</f>
        <v>0</v>
      </c>
      <c r="AD36" s="298" t="b">
        <f>IF('Hoja De Calculo'!AE13&gt;='Hoja De Calculo'!AD13,IF(AD$18=100,($P$21*AD$18*$B$2)-SUM($I36:AC36),IF(AD$18&gt;AC$19,((AD$18-AC$19+1)*$B$2*$P$21),IF(AD$18&gt;=AC$19,$P$21*$B$2))),0)</f>
        <v>0</v>
      </c>
      <c r="AE36" s="298" t="b">
        <f>IF('Hoja De Calculo'!AF13&gt;='Hoja De Calculo'!AE13,IF(AE$18=100,($P$21*AE$18*$B$2)-SUM($I36:AD36),IF(AE$18&gt;AD$19,((AE$18-AD$19+1)*$B$2*$P$21),IF(AE$18&gt;=AD$19,$P$21*$B$2))),0)</f>
        <v>0</v>
      </c>
      <c r="AF36" s="298" t="b">
        <f>IF('Hoja De Calculo'!AG13&gt;='Hoja De Calculo'!AF13,IF(AF$18=100,($P$21*AF$18*$B$2)-SUM($I36:AE36),IF(AF$18&gt;AE$19,((AF$18-AE$19+1)*$B$2*$P$21),IF(AF$18&gt;=AE$19,$P$21*$B$2))),0)</f>
        <v>0</v>
      </c>
      <c r="AG36" s="298" t="b">
        <f>IF('Hoja De Calculo'!AH13&gt;='Hoja De Calculo'!AG13,IF(AG$18=100,($P$21*AG$18*$B$2)-SUM($I36:AF36),IF(AG$18&gt;AF$19,((AG$18-AF$19+1)*$B$2*$P$21),IF(AG$18&gt;=AF$19,$P$21*$B$2))),0)</f>
        <v>0</v>
      </c>
      <c r="AH36" s="298" t="b">
        <f>IF('Hoja De Calculo'!AI13&gt;='Hoja De Calculo'!AH13,IF(AH$18=100,($P$21*AH$18*$B$2)-SUM($I36:AG36),IF(AH$18&gt;AG$19,((AH$18-AG$19+1)*$B$2*$P$21),IF(AH$18&gt;=AG$19,$P$21*$B$2))),0)</f>
        <v>0</v>
      </c>
      <c r="AI36" s="298" t="b">
        <f>IF('Hoja De Calculo'!AJ13&gt;='Hoja De Calculo'!AI13,IF(AI$18=100,($P$21*AI$18*$B$2)-SUM($I36:AH36),IF(AI$18&gt;AH$19,((AI$18-AH$19+1)*$B$2*$P$21),IF(AI$18&gt;=AH$19,$P$21*$B$2))),0)</f>
        <v>0</v>
      </c>
      <c r="AJ36" s="298" t="b">
        <f>IF('Hoja De Calculo'!AK13&gt;='Hoja De Calculo'!AJ13,IF(AJ$18=100,($P$21*AJ$18*$B$2)-SUM($I36:AI36),IF(AJ$18&gt;AI$19,((AJ$18-AI$19+1)*$B$2*$P$21),IF(AJ$18&gt;=AI$19,$P$21*$B$2))),0)</f>
        <v>0</v>
      </c>
      <c r="AK36" s="298" t="b">
        <f>IF('Hoja De Calculo'!AL13&gt;='Hoja De Calculo'!AK13,IF(AK$18=100,($P$21*AK$18*$B$2)-SUM($I36:AJ36),IF(AK$18&gt;AJ$19,((AK$18-AJ$19+1)*$B$2*$P$21),IF(AK$18&gt;=AJ$19,$P$21*$B$2))),0)</f>
        <v>0</v>
      </c>
      <c r="AL36" s="298" t="b">
        <f>IF('Hoja De Calculo'!AM13&gt;='Hoja De Calculo'!AL13,IF(AL$18=100,($P$21*AL$18*$B$2)-SUM($I36:AK36),IF(AL$18&gt;AK$19,((AL$18-AK$19+1)*$B$2*$P$21),IF(AL$18&gt;=AK$19,$P$21*$B$2))),0)</f>
        <v>0</v>
      </c>
      <c r="AM36" s="298" t="b">
        <f>IF('Hoja De Calculo'!AN13&gt;='Hoja De Calculo'!AM13,IF(AM$18=100,($P$21*AM$18*$B$2)-SUM($I36:AL36),IF(AM$18&gt;AL$19,((AM$18-AL$19+1)*$B$2*$P$21),IF(AM$18&gt;=AL$19,$P$21*$B$2))),0)</f>
        <v>0</v>
      </c>
      <c r="AN36" s="298" t="b">
        <f>IF('Hoja De Calculo'!AO13&gt;='Hoja De Calculo'!AN13,IF(AN$18=100,($P$21*AN$18*$B$2)-SUM($I36:AM36),IF(AN$18&gt;AM$19,((AN$18-AM$19+1)*$B$2*$P$21),IF(AN$18&gt;=AM$19,$P$21*$B$2))),0)</f>
        <v>0</v>
      </c>
      <c r="AO36" s="298" t="b">
        <f>IF('Hoja De Calculo'!AP13&gt;='Hoja De Calculo'!AO13,IF(AO$18=100,($P$21*AO$18*$B$2)-SUM($I36:AN36),IF(AO$18&gt;AN$19,((AO$18-AN$19+1)*$B$2*$P$21),IF(AO$18&gt;=AN$19,$P$21*$B$2))),0)</f>
        <v>0</v>
      </c>
      <c r="AP36" s="298" t="b">
        <f>IF('Hoja De Calculo'!AQ13&gt;='Hoja De Calculo'!AP13,IF(AP$18=100,($P$21*AP$18*$B$2)-SUM($I36:AO36),IF(AP$18&gt;AO$19,((AP$18-AO$19+1)*$B$2*$P$21),IF(AP$18&gt;=AO$19,$P$21*$B$2))),0)</f>
        <v>0</v>
      </c>
      <c r="AQ36" s="298" t="b">
        <f>IF('Hoja De Calculo'!AR13&gt;='Hoja De Calculo'!AQ13,IF(AQ$18=100,($P$21*AQ$18*$B$2)-SUM($I36:AP36),IF(AQ$18&gt;AP$19,((AQ$18-AP$19+1)*$B$2*$P$21),IF(AQ$18&gt;=AP$19,$P$21*$B$2))),0)</f>
        <v>0</v>
      </c>
      <c r="AR36" s="298" t="b">
        <f>IF('Hoja De Calculo'!AS13&gt;='Hoja De Calculo'!AR13,IF(AR$18=100,($P$21*AR$18*$B$2)-SUM($I36:AQ36),IF(AR$18&gt;AQ$19,((AR$18-AQ$19+1)*$B$2*$P$21),IF(AR$18&gt;=AQ$19,$P$21*$B$2))),0)</f>
        <v>0</v>
      </c>
      <c r="AS36" s="298" t="b">
        <f>IF('Hoja De Calculo'!AT13&gt;='Hoja De Calculo'!AS13,IF(AS$18=100,($P$21*AS$18*$B$2)-SUM($I36:AR36),IF(AS$18&gt;AR$19,((AS$18-AR$19+1)*$B$2*$P$21),IF(AS$18&gt;=AR$19,$P$21*$B$2))),0)</f>
        <v>0</v>
      </c>
      <c r="AT36" s="298" t="b">
        <f>IF('Hoja De Calculo'!AU13&gt;='Hoja De Calculo'!AT13,IF(AT$18=100,($P$21*AT$18*$B$2)-SUM($I36:AS36),IF(AT$18&gt;AS$19,((AT$18-AS$19+1)*$B$2*$P$21),IF(AT$18&gt;=AS$19,$P$21*$B$2))),0)</f>
        <v>0</v>
      </c>
      <c r="AU36" s="298" t="b">
        <f>IF('Hoja De Calculo'!AV13&gt;='Hoja De Calculo'!AU13,IF(AU$18=100,($P$21*AU$18*$B$2)-SUM($I36:AT36),IF(AU$18&gt;AT$19,((AU$18-AT$19+1)*$B$2*$P$21),IF(AU$18&gt;=AT$19,$P$21*$B$2))),0)</f>
        <v>0</v>
      </c>
      <c r="AV36" s="298" t="b">
        <f>IF('Hoja De Calculo'!AW13&gt;='Hoja De Calculo'!AV13,IF(AV$18=100,($P$21*AV$18*$B$2)-SUM($I36:AU36),IF(AV$18&gt;AU$19,((AV$18-AU$19+1)*$B$2*$P$21),IF(AV$18&gt;=AU$19,$P$21*$B$2))),0)</f>
        <v>0</v>
      </c>
      <c r="AW36" s="298" t="b">
        <f>IF('Hoja De Calculo'!AX13&gt;='Hoja De Calculo'!AW13,IF(AW$18=100,($P$21*AW$18*$B$2)-SUM($I36:AV36),IF(AW$18&gt;AV$19,((AW$18-AV$19+1)*$B$2*$P$21),IF(AW$18&gt;=AV$19,$P$21*$B$2))),0)</f>
        <v>0</v>
      </c>
      <c r="AX36" s="298" t="b">
        <f>IF('Hoja De Calculo'!AY13&gt;='Hoja De Calculo'!AX13,IF(AX$18=100,($P$21*AX$18*$B$2)-SUM($I36:AW36),IF(AX$18&gt;AW$19,((AX$18-AW$19+1)*$B$2*$P$21),IF(AX$18&gt;=AW$19,$P$21*$B$2))),0)</f>
        <v>0</v>
      </c>
      <c r="AY36" s="298" t="b">
        <f>IF('Hoja De Calculo'!AZ13&gt;='Hoja De Calculo'!AY13,IF(AY$18=100,($P$21*AY$18*$B$2)-SUM($I36:AX36),IF(AY$18&gt;AX$19,((AY$18-AX$19+1)*$B$2*$P$21),IF(AY$18&gt;=AX$19,$P$21*$B$2))),0)</f>
        <v>0</v>
      </c>
      <c r="AZ36" s="298" t="b">
        <f>IF('Hoja De Calculo'!BA13&gt;='Hoja De Calculo'!AZ13,IF(AZ$18=100,($P$21*AZ$18*$B$2)-SUM($I36:AY36),IF(AZ$18&gt;AY$19,((AZ$18-AY$19+1)*$B$2*$P$21),IF(AZ$18&gt;=AY$19,$P$21*$B$2))),0)</f>
        <v>0</v>
      </c>
      <c r="BA36" s="298" t="b">
        <f>IF('Hoja De Calculo'!BB13&gt;='Hoja De Calculo'!BA13,IF(BA$18=100,($P$21*BA$18*$B$2)-SUM($I36:AZ36),IF(BA$18&gt;AZ$19,((BA$18-AZ$19+1)*$B$2*$P$21),IF(BA$18&gt;=AZ$19,$P$21*$B$2))),0)</f>
        <v>0</v>
      </c>
      <c r="BB36" s="298" t="b">
        <f>IF('Hoja De Calculo'!BC13&gt;='Hoja De Calculo'!BB13,IF(BB$18=100,($P$21*BB$18*$B$2)-SUM($I36:BA36),IF(BB$18&gt;BA$19,((BB$18-BA$19+1)*$B$2*$P$21),IF(BB$18&gt;=BA$19,$P$21*$B$2))),0)</f>
        <v>0</v>
      </c>
      <c r="BC36" s="298" t="b">
        <f>IF('Hoja De Calculo'!BD13&gt;='Hoja De Calculo'!BC13,IF(BC$18=100,($P$21*BC$18*$B$2)-SUM($I36:BB36),IF(BC$18&gt;BB$19,((BC$18-BB$19+1)*$B$2*$P$21),IF(BC$18&gt;=BB$19,$P$21*$B$2))),0)</f>
        <v>0</v>
      </c>
      <c r="BD36" s="298" t="b">
        <f>IF('Hoja De Calculo'!BE13&gt;='Hoja De Calculo'!BD13,IF(BD$18=100,($P$21*BD$18*$B$2)-SUM($I36:BC36),IF(BD$18&gt;BC$19,((BD$18-BC$19+1)*$B$2*$P$21),IF(BD$18&gt;=BC$19,$P$21*$B$2))),0)</f>
        <v>0</v>
      </c>
      <c r="BE36" s="298" t="b">
        <f>IF('Hoja De Calculo'!BF13&gt;='Hoja De Calculo'!BE13,IF(BE$18=100,($P$21*BE$18*$B$2)-SUM($I36:BD36),IF(BE$18&gt;BD$19,((BE$18-BD$19+1)*$B$2*$P$21),IF(BE$18&gt;=BD$19,$P$21*$B$2))),0)</f>
        <v>0</v>
      </c>
      <c r="BF36" s="298" t="b">
        <f>IF('Hoja De Calculo'!BG13&gt;='Hoja De Calculo'!BF13,IF(BF$18=100,($P$21*BF$18*$B$2)-SUM($I36:BE36),IF(BF$18&gt;BE$19,((BF$18-BE$19+1)*$B$2*$P$21),IF(BF$18&gt;=BE$19,$P$21*$B$2))),0)</f>
        <v>0</v>
      </c>
      <c r="BG36" s="298" t="b">
        <f>IF('Hoja De Calculo'!BH13&gt;='Hoja De Calculo'!BG13,IF(BG$18=100,($P$21*BG$18*$B$2)-SUM($I36:BF36),IF(BG$18&gt;BF$19,((BG$18-BF$19+1)*$B$2*$P$21),IF(BG$18&gt;=BF$19,$P$21*$B$2))),0)</f>
        <v>0</v>
      </c>
      <c r="BH36" s="298" t="b">
        <f>IF('Hoja De Calculo'!BI13&gt;='Hoja De Calculo'!BH13,IF(BH$18=100,($P$21*BH$18*$B$2)-SUM($I36:BG36),IF(BH$18&gt;BG$19,((BH$18-BG$19+1)*$B$2*$P$21),IF(BH$18&gt;=BG$19,$P$21*$B$2))),0)</f>
        <v>0</v>
      </c>
      <c r="BI36" s="298" t="b">
        <f>IF('Hoja De Calculo'!BJ13&gt;='Hoja De Calculo'!BI13,IF(BI$18=100,($P$21*BI$18*$B$2)-SUM($I36:BH36),IF(BI$18&gt;BH$19,((BI$18-BH$19+1)*$B$2*$P$21),IF(BI$18&gt;=BH$19,$P$21*$B$2))),0)</f>
        <v>0</v>
      </c>
      <c r="BJ36" s="298" t="b">
        <f>IF('Hoja De Calculo'!BK13&gt;='Hoja De Calculo'!BJ13,IF(BJ$18=100,($P$21*BJ$18*$B$2)-SUM($I36:BI36),IF(BJ$18&gt;BI$19,((BJ$18-BI$19+1)*$B$2*$P$21),IF(BJ$18&gt;=BI$19,$P$21*$B$2))),0)</f>
        <v>0</v>
      </c>
      <c r="BK36" s="298" t="b">
        <f>IF('Hoja De Calculo'!BL13&gt;='Hoja De Calculo'!BK13,IF(BK$18=100,($P$21*BK$18*$B$2)-SUM($I36:BJ36),IF(BK$18&gt;BJ$19,((BK$18-BJ$19+1)*$B$2*$P$21),IF(BK$18&gt;=BJ$19,$P$21*$B$2))),0)</f>
        <v>0</v>
      </c>
      <c r="BL36" s="298" t="b">
        <f>IF('Hoja De Calculo'!BM13&gt;='Hoja De Calculo'!BL13,IF(BL$18=100,($P$21*BL$18*$B$2)-SUM($I36:BK36),IF(BL$18&gt;BK$19,((BL$18-BK$19+1)*$B$2*$P$21),IF(BL$18&gt;=BK$19,$P$21*$B$2))),0)</f>
        <v>0</v>
      </c>
      <c r="BM36" s="298" t="b">
        <f>IF('Hoja De Calculo'!BN13&gt;='Hoja De Calculo'!BM13,IF(BM$18=100,($P$21*BM$18*$B$2)-SUM($I36:BL36),IF(BM$18&gt;BL$19,((BM$18-BL$19+1)*$B$2*$P$21),IF(BM$18&gt;=BL$19,$P$21*$B$2))),0)</f>
        <v>0</v>
      </c>
      <c r="BN36" s="298" t="b">
        <f>IF('Hoja De Calculo'!BO13&gt;='Hoja De Calculo'!BN13,IF(BN$18=100,($P$21*BN$18*$B$2)-SUM($I36:BM36),IF(BN$18&gt;BM$19,((BN$18-BM$19+1)*$B$2*$P$21),IF(BN$18&gt;=BM$19,$P$21*$B$2))),0)</f>
        <v>0</v>
      </c>
      <c r="BO36" s="298" t="b">
        <f>IF('Hoja De Calculo'!BP13&gt;='Hoja De Calculo'!BO13,IF(BO$18=100,($P$21*BO$18*$B$2)-SUM($I36:BN36),IF(BO$18&gt;BN$19,((BO$18-BN$19+1)*$B$2*$P$21),IF(BO$18&gt;=BN$19,$P$21*$B$2))),0)</f>
        <v>0</v>
      </c>
      <c r="BP36" s="298" t="b">
        <f>IF('Hoja De Calculo'!BQ13&gt;='Hoja De Calculo'!BP13,IF(BP$18=100,($P$21*BP$18*$B$2)-SUM($I36:BO36),IF(BP$18&gt;BO$19,((BP$18-BO$19+1)*$B$2*$P$21),IF(BP$18&gt;=BO$19,$P$21*$B$2))),0)</f>
        <v>0</v>
      </c>
      <c r="BQ36" s="298" t="b">
        <f>IF('Hoja De Calculo'!BR13&gt;='Hoja De Calculo'!BQ13,IF(BQ$18=100,($P$21*BQ$18*$B$2)-SUM($I36:BP36),IF(BQ$18&gt;BP$19,((BQ$18-BP$19+1)*$B$2*$P$21),IF(BQ$18&gt;=BP$19,$P$21*$B$2))),0)</f>
        <v>0</v>
      </c>
      <c r="BR36" s="298" t="b">
        <f>IF('Hoja De Calculo'!BS13&gt;='Hoja De Calculo'!BR13,IF(BR$18=100,($P$21*BR$18*$B$2)-SUM($I36:BQ36),IF(BR$18&gt;BQ$19,((BR$18-BQ$19+1)*$B$2*$P$21),IF(BR$18&gt;=BQ$19,$P$21*$B$2))),0)</f>
        <v>0</v>
      </c>
      <c r="BS36" s="298" t="b">
        <f>IF('Hoja De Calculo'!BT13&gt;='Hoja De Calculo'!BS13,IF(BS$18=100,($P$21*BS$18*$B$2)-SUM($I36:BR36),IF(BS$18&gt;BR$19,((BS$18-BR$19+1)*$B$2*$P$21),IF(BS$18&gt;=BR$19,$P$21*$B$2))),0)</f>
        <v>0</v>
      </c>
      <c r="BT36" s="298" t="b">
        <f>IF('Hoja De Calculo'!BU13&gt;='Hoja De Calculo'!BT13,IF(BT$18=100,($P$21*BT$18*$B$2)-SUM($I36:BS36),IF(BT$18&gt;BS$19,((BT$18-BS$19+1)*$B$2*$P$21),IF(BT$18&gt;=BS$19,$P$21*$B$2))),0)</f>
        <v>0</v>
      </c>
      <c r="BU36" s="298" t="b">
        <f>IF('Hoja De Calculo'!BV13&gt;='Hoja De Calculo'!BU13,IF(BU$18=100,($P$21*BU$18*$B$2)-SUM($I36:BT36),IF(BU$18&gt;BT$19,((BU$18-BT$19+1)*$B$2*$P$21),IF(BU$18&gt;=BT$19,$P$21*$B$2))),0)</f>
        <v>0</v>
      </c>
      <c r="BV36" s="298" t="b">
        <f>IF('Hoja De Calculo'!BW13&gt;='Hoja De Calculo'!BV13,IF(BV$18=100,($P$21*BV$18*$B$2)-SUM($I36:BU36),IF(BV$18&gt;BU$19,((BV$18-BU$19+1)*$B$2*$P$21),IF(BV$18&gt;=BU$19,$P$21*$B$2))),0)</f>
        <v>0</v>
      </c>
      <c r="BW36" s="298" t="b">
        <f>IF('Hoja De Calculo'!BX13&gt;='Hoja De Calculo'!BW13,IF(BW$18=100,($P$21*BW$18*$B$2)-SUM($I36:BV36),IF(BW$18&gt;BV$19,((BW$18-BV$19+1)*$B$2*$P$21),IF(BW$18&gt;=BV$19,$P$21*$B$2))),0)</f>
        <v>0</v>
      </c>
      <c r="BX36" s="298" t="b">
        <f>IF('Hoja De Calculo'!BY13&gt;='Hoja De Calculo'!BX13,IF(BX$18=100,($P$21*BX$18*$B$2)-SUM($I36:BW36),IF(BX$18&gt;BW$19,((BX$18-BW$19+1)*$B$2*$P$21),IF(BX$18&gt;=BW$19,$P$21*$B$2))),0)</f>
        <v>0</v>
      </c>
      <c r="BY36" s="298" t="b">
        <f>IF('Hoja De Calculo'!BZ13&gt;='Hoja De Calculo'!BY13,IF(BY$18=100,($P$21*BY$18*$B$2)-SUM($I36:BX36),IF(BY$18&gt;BX$19,((BY$18-BX$19+1)*$B$2*$P$21),IF(BY$18&gt;=BX$19,$P$21*$B$2))),0)</f>
        <v>0</v>
      </c>
      <c r="BZ36" s="298" t="b">
        <f>IF('Hoja De Calculo'!CA13&gt;='Hoja De Calculo'!BZ13,IF(BZ$18=100,($P$21*BZ$18*$B$2)-SUM($I36:BY36),IF(BZ$18&gt;BY$19,((BZ$18-BY$19+1)*$B$2*$P$21),IF(BZ$18&gt;=BY$19,$P$21*$B$2))),0)</f>
        <v>0</v>
      </c>
      <c r="CA36" s="298" t="b">
        <f>IF('Hoja De Calculo'!CB13&gt;='Hoja De Calculo'!CA13,IF(CA$18=100,($P$21*CA$18*$B$2)-SUM($I36:BZ36),IF(CA$18&gt;BZ$19,((CA$18-BZ$19+1)*$B$2*$P$21),IF(CA$18&gt;=BZ$19,$P$21*$B$2))),0)</f>
        <v>0</v>
      </c>
      <c r="CB36" s="298" t="b">
        <f>IF('Hoja De Calculo'!CC13&gt;='Hoja De Calculo'!CB13,IF(CB$18=100,($P$21*CB$18*$B$2)-SUM($I36:CA36),IF(CB$18&gt;CA$19,((CB$18-CA$19+1)*$B$2*$P$21),IF(CB$18&gt;=CA$19,$P$21*$B$2))),0)</f>
        <v>0</v>
      </c>
      <c r="CC36" s="298" t="b">
        <f>IF('Hoja De Calculo'!CD13&gt;='Hoja De Calculo'!CC13,IF(CC$18=100,($P$21*CC$18*$B$2)-SUM($I36:CB36),IF(CC$18&gt;CB$19,((CC$18-CB$19+1)*$B$2*$P$21),IF(CC$18&gt;=CB$19,$P$21*$B$2))),0)</f>
        <v>0</v>
      </c>
      <c r="CD36" s="298" t="b">
        <f>IF('Hoja De Calculo'!CE13&gt;='Hoja De Calculo'!CD13,IF(CD$18=100,($P$21*CD$18*$B$2)-SUM($I36:CC36),IF(CD$18&gt;CC$19,((CD$18-CC$19+1)*$B$2*$P$21),IF(CD$18&gt;=CC$19,$P$21*$B$2))),0)</f>
        <v>0</v>
      </c>
      <c r="CE36" s="298" t="b">
        <f>IF('Hoja De Calculo'!CF13&gt;='Hoja De Calculo'!CE13,IF(CE$18=100,($P$21*CE$18*$B$2)-SUM($I36:CD36),IF(CE$18&gt;CD$19,((CE$18-CD$19+1)*$B$2*$P$21),IF(CE$18&gt;=CD$19,$P$21*$B$2))),0)</f>
        <v>0</v>
      </c>
      <c r="CF36" s="298" t="b">
        <f>IF('Hoja De Calculo'!CG13&gt;='Hoja De Calculo'!CF13,IF(CF$18=100,($P$21*CF$18*$B$2)-SUM($I36:CE36),IF(CF$18&gt;CE$19,((CF$18-CE$19+1)*$B$2*$P$21),IF(CF$18&gt;=CE$19,$P$21*$B$2))),0)</f>
        <v>0</v>
      </c>
      <c r="CG36" s="298" t="b">
        <f>IF('Hoja De Calculo'!CH13&gt;='Hoja De Calculo'!CG13,IF(CG$18=100,($P$21*CG$18*$B$2)-SUM($I36:CF36),IF(CG$18&gt;CF$19,((CG$18-CF$19+1)*$B$2*$P$21),IF(CG$18&gt;=CF$19,$P$21*$B$2))),0)</f>
        <v>0</v>
      </c>
      <c r="CH36" s="298" t="b">
        <f>IF('Hoja De Calculo'!CI13&gt;='Hoja De Calculo'!CH13,IF(CH$18=100,($P$21*CH$18*$B$2)-SUM($I36:CG36),IF(CH$18&gt;CG$19,((CH$18-CG$19+1)*$B$2*$P$21),IF(CH$18&gt;=CG$19,$P$21*$B$2))),0)</f>
        <v>0</v>
      </c>
      <c r="CI36" s="298" t="b">
        <f>IF('Hoja De Calculo'!CJ13&gt;='Hoja De Calculo'!CI13,IF(CI$18=100,($P$21*CI$18*$B$2)-SUM($I36:CH36),IF(CI$18&gt;CH$19,((CI$18-CH$19+1)*$B$2*$P$21),IF(CI$18&gt;=CH$19,$P$21*$B$2))),0)</f>
        <v>0</v>
      </c>
      <c r="CJ36" s="298" t="b">
        <f>IF('Hoja De Calculo'!CK13&gt;='Hoja De Calculo'!CJ13,IF(CJ$18=100,($P$21*CJ$18*$B$2)-SUM($I36:CI36),IF(CJ$18&gt;CI$19,((CJ$18-CI$19+1)*$B$2*$P$21),IF(CJ$18&gt;=CI$19,$P$21*$B$2))),0)</f>
        <v>0</v>
      </c>
      <c r="CK36" s="298" t="b">
        <f>IF('Hoja De Calculo'!CL13&gt;='Hoja De Calculo'!CK13,IF(CK$18=100,($P$21*CK$18*$B$2)-SUM($I36:CJ36),IF(CK$18&gt;CJ$19,((CK$18-CJ$19+1)*$B$2*$P$21),IF(CK$18&gt;=CJ$19,$P$21*$B$2))),0)</f>
        <v>0</v>
      </c>
      <c r="CL36" s="298" t="b">
        <f>IF('Hoja De Calculo'!CM13&gt;='Hoja De Calculo'!CL13,IF(CL$18=100,($P$21*CL$18*$B$2)-SUM($I36:CK36),IF(CL$18&gt;CK$19,((CL$18-CK$19+1)*$B$2*$P$21),IF(CL$18&gt;=CK$19,$P$21*$B$2))),0)</f>
        <v>0</v>
      </c>
      <c r="CM36" s="298" t="b">
        <f>IF('Hoja De Calculo'!CN13&gt;='Hoja De Calculo'!CM13,IF(CM$18=100,($P$21*CM$18*$B$2)-SUM($I36:CL36),IF(CM$18&gt;CL$19,((CM$18-CL$19+1)*$B$2*$P$21),IF(CM$18&gt;=CL$19,$P$21*$B$2))),0)</f>
        <v>0</v>
      </c>
      <c r="CN36" s="298" t="b">
        <f>IF('Hoja De Calculo'!CO13&gt;='Hoja De Calculo'!CN13,IF(CN$18=100,($P$21*CN$18*$B$2)-SUM($I36:CM36),IF(CN$18&gt;CM$19,((CN$18-CM$19+1)*$B$2*$P$21),IF(CN$18&gt;=CM$19,$P$21*$B$2))),0)</f>
        <v>0</v>
      </c>
      <c r="CO36" s="298" t="b">
        <f>IF('Hoja De Calculo'!CP13&gt;='Hoja De Calculo'!CO13,IF(CO$18=100,($P$21*CO$18*$B$2)-SUM($I36:CN36),IF(CO$18&gt;CN$19,((CO$18-CN$19+1)*$B$2*$P$21),IF(CO$18&gt;=CN$19,$P$21*$B$2))),0)</f>
        <v>0</v>
      </c>
      <c r="CP36" s="298" t="b">
        <f>IF('Hoja De Calculo'!CQ13&gt;='Hoja De Calculo'!CP13,IF(CP$18=100,($P$21*CP$18*$B$2)-SUM($I36:CO36),IF(CP$18&gt;CO$19,((CP$18-CO$19+1)*$B$2*$P$21),IF(CP$18&gt;=CO$19,$P$21*$B$2))),0)</f>
        <v>0</v>
      </c>
      <c r="CQ36" s="298" t="b">
        <f>IF('Hoja De Calculo'!CR13&gt;='Hoja De Calculo'!CQ13,IF(CQ$18=100,($P$21*CQ$18*$B$2)-SUM($I36:CP36),IF(CQ$18&gt;CP$19,((CQ$18-CP$19+1)*$B$2*$P$21),IF(CQ$18&gt;=CP$19,$P$21*$B$2))),0)</f>
        <v>0</v>
      </c>
      <c r="CR36" s="298" t="b">
        <f>IF('Hoja De Calculo'!CS13&gt;='Hoja De Calculo'!CR13,IF(CR$18=100,($P$21*CR$18*$B$2)-SUM($I36:CQ36),IF(CR$18&gt;CQ$19,((CR$18-CQ$19+1)*$B$2*$P$21),IF(CR$18&gt;=CQ$19,$P$21*$B$2))),0)</f>
        <v>0</v>
      </c>
      <c r="CS36" s="298" t="b">
        <f>IF('Hoja De Calculo'!CT13&gt;='Hoja De Calculo'!CS13,IF(CS$18=100,($P$21*CS$18*$B$2)-SUM($I36:CR36),IF(CS$18&gt;CR$19,((CS$18-CR$19+1)*$B$2*$P$21),IF(CS$18&gt;=CR$19,$P$21*$B$2))),0)</f>
        <v>0</v>
      </c>
      <c r="CT36" s="298" t="b">
        <f>IF('Hoja De Calculo'!CU13&gt;='Hoja De Calculo'!CT13,IF(CT$18=100,($P$21*CT$18*$B$2)-SUM($I36:CS36),IF(CT$18&gt;CS$19,((CT$18-CS$19+1)*$B$2*$P$21),IF(CT$18&gt;=CS$19,$P$21*$B$2))),0)</f>
        <v>0</v>
      </c>
      <c r="CU36" s="298" t="b">
        <f>IF('Hoja De Calculo'!CV13&gt;='Hoja De Calculo'!CU13,IF(CU$18=100,($P$21*CU$18*$B$2)-SUM($I36:CT36),IF(CU$18&gt;CT$19,((CU$18-CT$19+1)*$B$2*$P$21),IF(CU$18&gt;=CT$19,$P$21*$B$2))),0)</f>
        <v>0</v>
      </c>
      <c r="CV36" s="298" t="b">
        <f>IF('Hoja De Calculo'!CW13&gt;='Hoja De Calculo'!CV13,IF(CV$18=100,($P$21*CV$18*$B$2)-SUM($I36:CU36),IF(CV$18&gt;CU$19,((CV$18-CU$19+1)*$B$2*$P$21),IF(CV$18&gt;=CU$19,$P$21*$B$2))),0)</f>
        <v>0</v>
      </c>
      <c r="CW36" s="298" t="b">
        <f>IF('Hoja De Calculo'!CX13&gt;='Hoja De Calculo'!CW13,IF(CW$18=100,($P$21*CW$18*$B$2)-SUM($I36:CV36),IF(CW$18&gt;CV$19,((CW$18-CV$19+1)*$B$2*$P$21),IF(CW$18&gt;=CV$19,$P$21*$B$2))),0)</f>
        <v>0</v>
      </c>
    </row>
    <row r="37" spans="1:101" x14ac:dyDescent="0.25">
      <c r="A37" t="s">
        <v>174</v>
      </c>
      <c r="C37" s="263"/>
      <c r="D37" s="263"/>
      <c r="E37" s="263"/>
      <c r="F37" s="263"/>
      <c r="G37" s="263"/>
      <c r="H37" s="263"/>
      <c r="I37" s="263"/>
      <c r="J37" s="263"/>
      <c r="K37" s="263"/>
      <c r="L37" s="263"/>
      <c r="M37" s="263"/>
      <c r="N37" s="271"/>
      <c r="O37" s="278"/>
      <c r="P37" s="278"/>
      <c r="Q37" s="285">
        <f>(Q$21*$B$2*(Q$19+(IF(Q$19=100,0,1))))</f>
        <v>0</v>
      </c>
      <c r="R37" s="298" t="b">
        <f>IF('Hoja De Calculo'!S13&gt;='Hoja De Calculo'!R13,IF(R$18=100,($Q$21*R$18*$B$2)-SUM($I37:Q37),IF(R$18&gt;Q$19,((R$18-Q$19+1)*$B$2*$Q$21),IF(R$18&gt;=Q$19,$Q$21*$B$2))),0)</f>
        <v>0</v>
      </c>
      <c r="S37" s="298" t="b">
        <f>IF('Hoja De Calculo'!T13&gt;='Hoja De Calculo'!S13,IF(S$18=100,($Q$21*S$18*$B$2)-SUM($I37:R37),IF(S$18&gt;R$19,((S$18-R$19+1)*$B$2*$Q$21),IF(S$18&gt;=R$19,$Q$21*$B$2))),0)</f>
        <v>0</v>
      </c>
      <c r="T37" s="298" t="b">
        <f>IF('Hoja De Calculo'!U13&gt;='Hoja De Calculo'!T13,IF(T$18=100,($Q$21*T$18*$B$2)-SUM($I37:S37),IF(T$18&gt;S$19,((T$18-S$19+1)*$B$2*$Q$21),IF(T$18&gt;=S$19,$Q$21*$B$2))),0)</f>
        <v>0</v>
      </c>
      <c r="U37" s="298" t="b">
        <f>IF('Hoja De Calculo'!V13&gt;='Hoja De Calculo'!U13,IF(U$18=100,($Q$21*U$18*$B$2)-SUM($I37:T37),IF(U$18&gt;T$19,((U$18-T$19+1)*$B$2*$Q$21),IF(U$18&gt;=T$19,$Q$21*$B$2))),0)</f>
        <v>0</v>
      </c>
      <c r="V37" s="298" t="b">
        <f>IF('Hoja De Calculo'!W13&gt;='Hoja De Calculo'!V13,IF(V$18=100,($Q$21*V$18*$B$2)-SUM($I37:U37),IF(V$18&gt;U$19,((V$18-U$19+1)*$B$2*$Q$21),IF(V$18&gt;=U$19,$Q$21*$B$2))),0)</f>
        <v>0</v>
      </c>
      <c r="W37" s="298" t="b">
        <f>IF('Hoja De Calculo'!X13&gt;='Hoja De Calculo'!W13,IF(W$18=100,($Q$21*W$18*$B$2)-SUM($I37:V37),IF(W$18&gt;V$19,((W$18-V$19+1)*$B$2*$Q$21),IF(W$18&gt;=V$19,$Q$21*$B$2))),0)</f>
        <v>0</v>
      </c>
      <c r="X37" s="298" t="b">
        <f>IF('Hoja De Calculo'!Y13&gt;='Hoja De Calculo'!X13,IF(X$18=100,($Q$21*X$18*$B$2)-SUM($I37:W37),IF(X$18&gt;W$19,((X$18-W$19+1)*$B$2*$Q$21),IF(X$18&gt;=W$19,$Q$21*$B$2))),0)</f>
        <v>0</v>
      </c>
      <c r="Y37" s="298" t="b">
        <f>IF('Hoja De Calculo'!Z13&gt;='Hoja De Calculo'!Y13,IF(Y$18=100,($Q$21*Y$18*$B$2)-SUM($I37:X37),IF(Y$18&gt;X$19,((Y$18-X$19+1)*$B$2*$Q$21),IF(Y$18&gt;=X$19,$Q$21*$B$2))),0)</f>
        <v>0</v>
      </c>
      <c r="Z37" s="298" t="b">
        <f>IF('Hoja De Calculo'!AA13&gt;='Hoja De Calculo'!Z13,IF(Z$18=100,($Q$21*Z$18*$B$2)-SUM($I37:Y37),IF(Z$18&gt;Y$19,((Z$18-Y$19+1)*$B$2*$Q$21),IF(Z$18&gt;=Y$19,$Q$21*$B$2))),0)</f>
        <v>0</v>
      </c>
      <c r="AA37" s="298" t="b">
        <f>IF('Hoja De Calculo'!AB13&gt;='Hoja De Calculo'!AA13,IF(AA$18=100,($Q$21*AA$18*$B$2)-SUM($I37:Z37),IF(AA$18&gt;Z$19,((AA$18-Z$19+1)*$B$2*$Q$21),IF(AA$18&gt;=Z$19,$Q$21*$B$2))),0)</f>
        <v>0</v>
      </c>
      <c r="AB37" s="298" t="b">
        <f>IF('Hoja De Calculo'!AC13&gt;='Hoja De Calculo'!AB13,IF(AB$18=100,($Q$21*AB$18*$B$2)-SUM($I37:AA37),IF(AB$18&gt;AA$19,((AB$18-AA$19+1)*$B$2*$Q$21),IF(AB$18&gt;=AA$19,$Q$21*$B$2))),0)</f>
        <v>0</v>
      </c>
      <c r="AC37" s="298" t="b">
        <f>IF('Hoja De Calculo'!AD13&gt;='Hoja De Calculo'!AC13,IF(AC$18=100,($Q$21*AC$18*$B$2)-SUM($I37:AB37),IF(AC$18&gt;AB$19,((AC$18-AB$19+1)*$B$2*$Q$21),IF(AC$18&gt;=AB$19,$Q$21*$B$2))),0)</f>
        <v>0</v>
      </c>
      <c r="AD37" s="298" t="b">
        <f>IF('Hoja De Calculo'!AE13&gt;='Hoja De Calculo'!AD13,IF(AD$18=100,($Q$21*AD$18*$B$2)-SUM($I37:AC37),IF(AD$18&gt;AC$19,((AD$18-AC$19+1)*$B$2*$Q$21),IF(AD$18&gt;=AC$19,$Q$21*$B$2))),0)</f>
        <v>0</v>
      </c>
      <c r="AE37" s="298" t="b">
        <f>IF('Hoja De Calculo'!AF13&gt;='Hoja De Calculo'!AE13,IF(AE$18=100,($Q$21*AE$18*$B$2)-SUM($I37:AD37),IF(AE$18&gt;AD$19,((AE$18-AD$19+1)*$B$2*$Q$21),IF(AE$18&gt;=AD$19,$Q$21*$B$2))),0)</f>
        <v>0</v>
      </c>
      <c r="AF37" s="298" t="b">
        <f>IF('Hoja De Calculo'!AG13&gt;='Hoja De Calculo'!AF13,IF(AF$18=100,($Q$21*AF$18*$B$2)-SUM($I37:AE37),IF(AF$18&gt;AE$19,((AF$18-AE$19+1)*$B$2*$Q$21),IF(AF$18&gt;=AE$19,$Q$21*$B$2))),0)</f>
        <v>0</v>
      </c>
      <c r="AG37" s="298" t="b">
        <f>IF('Hoja De Calculo'!AH13&gt;='Hoja De Calculo'!AG13,IF(AG$18=100,($Q$21*AG$18*$B$2)-SUM($I37:AF37),IF(AG$18&gt;AF$19,((AG$18-AF$19+1)*$B$2*$Q$21),IF(AG$18&gt;=AF$19,$Q$21*$B$2))),0)</f>
        <v>0</v>
      </c>
      <c r="AH37" s="298" t="b">
        <f>IF('Hoja De Calculo'!AI13&gt;='Hoja De Calculo'!AH13,IF(AH$18=100,($Q$21*AH$18*$B$2)-SUM($I37:AG37),IF(AH$18&gt;AG$19,((AH$18-AG$19+1)*$B$2*$Q$21),IF(AH$18&gt;=AG$19,$Q$21*$B$2))),0)</f>
        <v>0</v>
      </c>
      <c r="AI37" s="298" t="b">
        <f>IF('Hoja De Calculo'!AJ13&gt;='Hoja De Calculo'!AI13,IF(AI$18=100,($Q$21*AI$18*$B$2)-SUM($I37:AH37),IF(AI$18&gt;AH$19,((AI$18-AH$19+1)*$B$2*$Q$21),IF(AI$18&gt;=AH$19,$Q$21*$B$2))),0)</f>
        <v>0</v>
      </c>
      <c r="AJ37" s="298" t="b">
        <f>IF('Hoja De Calculo'!AK13&gt;='Hoja De Calculo'!AJ13,IF(AJ$18=100,($Q$21*AJ$18*$B$2)-SUM($I37:AI37),IF(AJ$18&gt;AI$19,((AJ$18-AI$19+1)*$B$2*$Q$21),IF(AJ$18&gt;=AI$19,$Q$21*$B$2))),0)</f>
        <v>0</v>
      </c>
      <c r="AK37" s="298" t="b">
        <f>IF('Hoja De Calculo'!AL13&gt;='Hoja De Calculo'!AK13,IF(AK$18=100,($Q$21*AK$18*$B$2)-SUM($I37:AJ37),IF(AK$18&gt;AJ$19,((AK$18-AJ$19+1)*$B$2*$Q$21),IF(AK$18&gt;=AJ$19,$Q$21*$B$2))),0)</f>
        <v>0</v>
      </c>
      <c r="AL37" s="298" t="b">
        <f>IF('Hoja De Calculo'!AM13&gt;='Hoja De Calculo'!AL13,IF(AL$18=100,($Q$21*AL$18*$B$2)-SUM($I37:AK37),IF(AL$18&gt;AK$19,((AL$18-AK$19+1)*$B$2*$Q$21),IF(AL$18&gt;=AK$19,$Q$21*$B$2))),0)</f>
        <v>0</v>
      </c>
      <c r="AM37" s="298" t="b">
        <f>IF('Hoja De Calculo'!AN13&gt;='Hoja De Calculo'!AM13,IF(AM$18=100,($Q$21*AM$18*$B$2)-SUM($I37:AL37),IF(AM$18&gt;AL$19,((AM$18-AL$19+1)*$B$2*$Q$21),IF(AM$18&gt;=AL$19,$Q$21*$B$2))),0)</f>
        <v>0</v>
      </c>
      <c r="AN37" s="298" t="b">
        <f>IF('Hoja De Calculo'!AO13&gt;='Hoja De Calculo'!AN13,IF(AN$18=100,($Q$21*AN$18*$B$2)-SUM($I37:AM37),IF(AN$18&gt;AM$19,((AN$18-AM$19+1)*$B$2*$Q$21),IF(AN$18&gt;=AM$19,$Q$21*$B$2))),0)</f>
        <v>0</v>
      </c>
      <c r="AO37" s="298" t="b">
        <f>IF('Hoja De Calculo'!AP13&gt;='Hoja De Calculo'!AO13,IF(AO$18=100,($Q$21*AO$18*$B$2)-SUM($I37:AN37),IF(AO$18&gt;AN$19,((AO$18-AN$19+1)*$B$2*$Q$21),IF(AO$18&gt;=AN$19,$Q$21*$B$2))),0)</f>
        <v>0</v>
      </c>
      <c r="AP37" s="298" t="b">
        <f>IF('Hoja De Calculo'!AQ13&gt;='Hoja De Calculo'!AP13,IF(AP$18=100,($Q$21*AP$18*$B$2)-SUM($I37:AO37),IF(AP$18&gt;AO$19,((AP$18-AO$19+1)*$B$2*$Q$21),IF(AP$18&gt;=AO$19,$Q$21*$B$2))),0)</f>
        <v>0</v>
      </c>
      <c r="AQ37" s="298" t="b">
        <f>IF('Hoja De Calculo'!AR13&gt;='Hoja De Calculo'!AQ13,IF(AQ$18=100,($Q$21*AQ$18*$B$2)-SUM($I37:AP37),IF(AQ$18&gt;AP$19,((AQ$18-AP$19+1)*$B$2*$Q$21),IF(AQ$18&gt;=AP$19,$Q$21*$B$2))),0)</f>
        <v>0</v>
      </c>
      <c r="AR37" s="298" t="b">
        <f>IF('Hoja De Calculo'!AS13&gt;='Hoja De Calculo'!AR13,IF(AR$18=100,($Q$21*AR$18*$B$2)-SUM($I37:AQ37),IF(AR$18&gt;AQ$19,((AR$18-AQ$19+1)*$B$2*$Q$21),IF(AR$18&gt;=AQ$19,$Q$21*$B$2))),0)</f>
        <v>0</v>
      </c>
      <c r="AS37" s="298" t="b">
        <f>IF('Hoja De Calculo'!AT13&gt;='Hoja De Calculo'!AS13,IF(AS$18=100,($Q$21*AS$18*$B$2)-SUM($I37:AR37),IF(AS$18&gt;AR$19,((AS$18-AR$19+1)*$B$2*$Q$21),IF(AS$18&gt;=AR$19,$Q$21*$B$2))),0)</f>
        <v>0</v>
      </c>
      <c r="AT37" s="298" t="b">
        <f>IF('Hoja De Calculo'!AU13&gt;='Hoja De Calculo'!AT13,IF(AT$18=100,($Q$21*AT$18*$B$2)-SUM($I37:AS37),IF(AT$18&gt;AS$19,((AT$18-AS$19+1)*$B$2*$Q$21),IF(AT$18&gt;=AS$19,$Q$21*$B$2))),0)</f>
        <v>0</v>
      </c>
      <c r="AU37" s="298" t="b">
        <f>IF('Hoja De Calculo'!AV13&gt;='Hoja De Calculo'!AU13,IF(AU$18=100,($Q$21*AU$18*$B$2)-SUM($I37:AT37),IF(AU$18&gt;AT$19,((AU$18-AT$19+1)*$B$2*$Q$21),IF(AU$18&gt;=AT$19,$Q$21*$B$2))),0)</f>
        <v>0</v>
      </c>
      <c r="AV37" s="298" t="b">
        <f>IF('Hoja De Calculo'!AW13&gt;='Hoja De Calculo'!AV13,IF(AV$18=100,($Q$21*AV$18*$B$2)-SUM($I37:AU37),IF(AV$18&gt;AU$19,((AV$18-AU$19+1)*$B$2*$Q$21),IF(AV$18&gt;=AU$19,$Q$21*$B$2))),0)</f>
        <v>0</v>
      </c>
      <c r="AW37" s="298" t="b">
        <f>IF('Hoja De Calculo'!AX13&gt;='Hoja De Calculo'!AW13,IF(AW$18=100,($Q$21*AW$18*$B$2)-SUM($I37:AV37),IF(AW$18&gt;AV$19,((AW$18-AV$19+1)*$B$2*$Q$21),IF(AW$18&gt;=AV$19,$Q$21*$B$2))),0)</f>
        <v>0</v>
      </c>
      <c r="AX37" s="298" t="b">
        <f>IF('Hoja De Calculo'!AY13&gt;='Hoja De Calculo'!AX13,IF(AX$18=100,($Q$21*AX$18*$B$2)-SUM($I37:AW37),IF(AX$18&gt;AW$19,((AX$18-AW$19+1)*$B$2*$Q$21),IF(AX$18&gt;=AW$19,$Q$21*$B$2))),0)</f>
        <v>0</v>
      </c>
      <c r="AY37" s="298" t="b">
        <f>IF('Hoja De Calculo'!AZ13&gt;='Hoja De Calculo'!AY13,IF(AY$18=100,($Q$21*AY$18*$B$2)-SUM($I37:AX37),IF(AY$18&gt;AX$19,((AY$18-AX$19+1)*$B$2*$Q$21),IF(AY$18&gt;=AX$19,$Q$21*$B$2))),0)</f>
        <v>0</v>
      </c>
      <c r="AZ37" s="298" t="b">
        <f>IF('Hoja De Calculo'!BA13&gt;='Hoja De Calculo'!AZ13,IF(AZ$18=100,($Q$21*AZ$18*$B$2)-SUM($I37:AY37),IF(AZ$18&gt;AY$19,((AZ$18-AY$19+1)*$B$2*$Q$21),IF(AZ$18&gt;=AY$19,$Q$21*$B$2))),0)</f>
        <v>0</v>
      </c>
      <c r="BA37" s="298" t="b">
        <f>IF('Hoja De Calculo'!BB13&gt;='Hoja De Calculo'!BA13,IF(BA$18=100,($Q$21*BA$18*$B$2)-SUM($I37:AZ37),IF(BA$18&gt;AZ$19,((BA$18-AZ$19+1)*$B$2*$Q$21),IF(BA$18&gt;=AZ$19,$Q$21*$B$2))),0)</f>
        <v>0</v>
      </c>
      <c r="BB37" s="298" t="b">
        <f>IF('Hoja De Calculo'!BC13&gt;='Hoja De Calculo'!BB13,IF(BB$18=100,($Q$21*BB$18*$B$2)-SUM($I37:BA37),IF(BB$18&gt;BA$19,((BB$18-BA$19+1)*$B$2*$Q$21),IF(BB$18&gt;=BA$19,$Q$21*$B$2))),0)</f>
        <v>0</v>
      </c>
      <c r="BC37" s="298" t="b">
        <f>IF('Hoja De Calculo'!BD13&gt;='Hoja De Calculo'!BC13,IF(BC$18=100,($Q$21*BC$18*$B$2)-SUM($I37:BB37),IF(BC$18&gt;BB$19,((BC$18-BB$19+1)*$B$2*$Q$21),IF(BC$18&gt;=BB$19,$Q$21*$B$2))),0)</f>
        <v>0</v>
      </c>
      <c r="BD37" s="298" t="b">
        <f>IF('Hoja De Calculo'!BE13&gt;='Hoja De Calculo'!BD13,IF(BD$18=100,($Q$21*BD$18*$B$2)-SUM($I37:BC37),IF(BD$18&gt;BC$19,((BD$18-BC$19+1)*$B$2*$Q$21),IF(BD$18&gt;=BC$19,$Q$21*$B$2))),0)</f>
        <v>0</v>
      </c>
      <c r="BE37" s="298" t="b">
        <f>IF('Hoja De Calculo'!BF13&gt;='Hoja De Calculo'!BE13,IF(BE$18=100,($Q$21*BE$18*$B$2)-SUM($I37:BD37),IF(BE$18&gt;BD$19,((BE$18-BD$19+1)*$B$2*$Q$21),IF(BE$18&gt;=BD$19,$Q$21*$B$2))),0)</f>
        <v>0</v>
      </c>
      <c r="BF37" s="298" t="b">
        <f>IF('Hoja De Calculo'!BG13&gt;='Hoja De Calculo'!BF13,IF(BF$18=100,($Q$21*BF$18*$B$2)-SUM($I37:BE37),IF(BF$18&gt;BE$19,((BF$18-BE$19+1)*$B$2*$Q$21),IF(BF$18&gt;=BE$19,$Q$21*$B$2))),0)</f>
        <v>0</v>
      </c>
      <c r="BG37" s="298" t="b">
        <f>IF('Hoja De Calculo'!BH13&gt;='Hoja De Calculo'!BG13,IF(BG$18=100,($Q$21*BG$18*$B$2)-SUM($I37:BF37),IF(BG$18&gt;BF$19,((BG$18-BF$19+1)*$B$2*$Q$21),IF(BG$18&gt;=BF$19,$Q$21*$B$2))),0)</f>
        <v>0</v>
      </c>
      <c r="BH37" s="298" t="b">
        <f>IF('Hoja De Calculo'!BI13&gt;='Hoja De Calculo'!BH13,IF(BH$18=100,($Q$21*BH$18*$B$2)-SUM($I37:BG37),IF(BH$18&gt;BG$19,((BH$18-BG$19+1)*$B$2*$Q$21),IF(BH$18&gt;=BG$19,$Q$21*$B$2))),0)</f>
        <v>0</v>
      </c>
      <c r="BI37" s="298" t="b">
        <f>IF('Hoja De Calculo'!BJ13&gt;='Hoja De Calculo'!BI13,IF(BI$18=100,($Q$21*BI$18*$B$2)-SUM($I37:BH37),IF(BI$18&gt;BH$19,((BI$18-BH$19+1)*$B$2*$Q$21),IF(BI$18&gt;=BH$19,$Q$21*$B$2))),0)</f>
        <v>0</v>
      </c>
      <c r="BJ37" s="298" t="b">
        <f>IF('Hoja De Calculo'!BK13&gt;='Hoja De Calculo'!BJ13,IF(BJ$18=100,($Q$21*BJ$18*$B$2)-SUM($I37:BI37),IF(BJ$18&gt;BI$19,((BJ$18-BI$19+1)*$B$2*$Q$21),IF(BJ$18&gt;=BI$19,$Q$21*$B$2))),0)</f>
        <v>0</v>
      </c>
      <c r="BK37" s="298" t="b">
        <f>IF('Hoja De Calculo'!BL13&gt;='Hoja De Calculo'!BK13,IF(BK$18=100,($Q$21*BK$18*$B$2)-SUM($I37:BJ37),IF(BK$18&gt;BJ$19,((BK$18-BJ$19+1)*$B$2*$Q$21),IF(BK$18&gt;=BJ$19,$Q$21*$B$2))),0)</f>
        <v>0</v>
      </c>
      <c r="BL37" s="298" t="b">
        <f>IF('Hoja De Calculo'!BM13&gt;='Hoja De Calculo'!BL13,IF(BL$18=100,($Q$21*BL$18*$B$2)-SUM($I37:BK37),IF(BL$18&gt;BK$19,((BL$18-BK$19+1)*$B$2*$Q$21),IF(BL$18&gt;=BK$19,$Q$21*$B$2))),0)</f>
        <v>0</v>
      </c>
      <c r="BM37" s="298" t="b">
        <f>IF('Hoja De Calculo'!BN13&gt;='Hoja De Calculo'!BM13,IF(BM$18=100,($Q$21*BM$18*$B$2)-SUM($I37:BL37),IF(BM$18&gt;BL$19,((BM$18-BL$19+1)*$B$2*$Q$21),IF(BM$18&gt;=BL$19,$Q$21*$B$2))),0)</f>
        <v>0</v>
      </c>
      <c r="BN37" s="298" t="b">
        <f>IF('Hoja De Calculo'!BO13&gt;='Hoja De Calculo'!BN13,IF(BN$18=100,($Q$21*BN$18*$B$2)-SUM($I37:BM37),IF(BN$18&gt;BM$19,((BN$18-BM$19+1)*$B$2*$Q$21),IF(BN$18&gt;=BM$19,$Q$21*$B$2))),0)</f>
        <v>0</v>
      </c>
      <c r="BO37" s="298" t="b">
        <f>IF('Hoja De Calculo'!BP13&gt;='Hoja De Calculo'!BO13,IF(BO$18=100,($Q$21*BO$18*$B$2)-SUM($I37:BN37),IF(BO$18&gt;BN$19,((BO$18-BN$19+1)*$B$2*$Q$21),IF(BO$18&gt;=BN$19,$Q$21*$B$2))),0)</f>
        <v>0</v>
      </c>
      <c r="BP37" s="298" t="b">
        <f>IF('Hoja De Calculo'!BQ13&gt;='Hoja De Calculo'!BP13,IF(BP$18=100,($Q$21*BP$18*$B$2)-SUM($I37:BO37),IF(BP$18&gt;BO$19,((BP$18-BO$19+1)*$B$2*$Q$21),IF(BP$18&gt;=BO$19,$Q$21*$B$2))),0)</f>
        <v>0</v>
      </c>
      <c r="BQ37" s="298" t="b">
        <f>IF('Hoja De Calculo'!BR13&gt;='Hoja De Calculo'!BQ13,IF(BQ$18=100,($Q$21*BQ$18*$B$2)-SUM($I37:BP37),IF(BQ$18&gt;BP$19,((BQ$18-BP$19+1)*$B$2*$Q$21),IF(BQ$18&gt;=BP$19,$Q$21*$B$2))),0)</f>
        <v>0</v>
      </c>
      <c r="BR37" s="298" t="b">
        <f>IF('Hoja De Calculo'!BS13&gt;='Hoja De Calculo'!BR13,IF(BR$18=100,($Q$21*BR$18*$B$2)-SUM($I37:BQ37),IF(BR$18&gt;BQ$19,((BR$18-BQ$19+1)*$B$2*$Q$21),IF(BR$18&gt;=BQ$19,$Q$21*$B$2))),0)</f>
        <v>0</v>
      </c>
      <c r="BS37" s="298" t="b">
        <f>IF('Hoja De Calculo'!BT13&gt;='Hoja De Calculo'!BS13,IF(BS$18=100,($Q$21*BS$18*$B$2)-SUM($I37:BR37),IF(BS$18&gt;BR$19,((BS$18-BR$19+1)*$B$2*$Q$21),IF(BS$18&gt;=BR$19,$Q$21*$B$2))),0)</f>
        <v>0</v>
      </c>
      <c r="BT37" s="298" t="b">
        <f>IF('Hoja De Calculo'!BU13&gt;='Hoja De Calculo'!BT13,IF(BT$18=100,($Q$21*BT$18*$B$2)-SUM($I37:BS37),IF(BT$18&gt;BS$19,((BT$18-BS$19+1)*$B$2*$Q$21),IF(BT$18&gt;=BS$19,$Q$21*$B$2))),0)</f>
        <v>0</v>
      </c>
      <c r="BU37" s="298" t="b">
        <f>IF('Hoja De Calculo'!BV13&gt;='Hoja De Calculo'!BU13,IF(BU$18=100,($Q$21*BU$18*$B$2)-SUM($I37:BT37),IF(BU$18&gt;BT$19,((BU$18-BT$19+1)*$B$2*$Q$21),IF(BU$18&gt;=BT$19,$Q$21*$B$2))),0)</f>
        <v>0</v>
      </c>
      <c r="BV37" s="298" t="b">
        <f>IF('Hoja De Calculo'!BW13&gt;='Hoja De Calculo'!BV13,IF(BV$18=100,($Q$21*BV$18*$B$2)-SUM($I37:BU37),IF(BV$18&gt;BU$19,((BV$18-BU$19+1)*$B$2*$Q$21),IF(BV$18&gt;=BU$19,$Q$21*$B$2))),0)</f>
        <v>0</v>
      </c>
      <c r="BW37" s="298" t="b">
        <f>IF('Hoja De Calculo'!BX13&gt;='Hoja De Calculo'!BW13,IF(BW$18=100,($Q$21*BW$18*$B$2)-SUM($I37:BV37),IF(BW$18&gt;BV$19,((BW$18-BV$19+1)*$B$2*$Q$21),IF(BW$18&gt;=BV$19,$Q$21*$B$2))),0)</f>
        <v>0</v>
      </c>
      <c r="BX37" s="298" t="b">
        <f>IF('Hoja De Calculo'!BY13&gt;='Hoja De Calculo'!BX13,IF(BX$18=100,($Q$21*BX$18*$B$2)-SUM($I37:BW37),IF(BX$18&gt;BW$19,((BX$18-BW$19+1)*$B$2*$Q$21),IF(BX$18&gt;=BW$19,$Q$21*$B$2))),0)</f>
        <v>0</v>
      </c>
      <c r="BY37" s="298" t="b">
        <f>IF('Hoja De Calculo'!BZ13&gt;='Hoja De Calculo'!BY13,IF(BY$18=100,($Q$21*BY$18*$B$2)-SUM($I37:BX37),IF(BY$18&gt;BX$19,((BY$18-BX$19+1)*$B$2*$Q$21),IF(BY$18&gt;=BX$19,$Q$21*$B$2))),0)</f>
        <v>0</v>
      </c>
      <c r="BZ37" s="298" t="b">
        <f>IF('Hoja De Calculo'!CA13&gt;='Hoja De Calculo'!BZ13,IF(BZ$18=100,($Q$21*BZ$18*$B$2)-SUM($I37:BY37),IF(BZ$18&gt;BY$19,((BZ$18-BY$19+1)*$B$2*$Q$21),IF(BZ$18&gt;=BY$19,$Q$21*$B$2))),0)</f>
        <v>0</v>
      </c>
      <c r="CA37" s="298" t="b">
        <f>IF('Hoja De Calculo'!CB13&gt;='Hoja De Calculo'!CA13,IF(CA$18=100,($Q$21*CA$18*$B$2)-SUM($I37:BZ37),IF(CA$18&gt;BZ$19,((CA$18-BZ$19+1)*$B$2*$Q$21),IF(CA$18&gt;=BZ$19,$Q$21*$B$2))),0)</f>
        <v>0</v>
      </c>
      <c r="CB37" s="298" t="b">
        <f>IF('Hoja De Calculo'!CC13&gt;='Hoja De Calculo'!CB13,IF(CB$18=100,($Q$21*CB$18*$B$2)-SUM($I37:CA37),IF(CB$18&gt;CA$19,((CB$18-CA$19+1)*$B$2*$Q$21),IF(CB$18&gt;=CA$19,$Q$21*$B$2))),0)</f>
        <v>0</v>
      </c>
      <c r="CC37" s="298" t="b">
        <f>IF('Hoja De Calculo'!CD13&gt;='Hoja De Calculo'!CC13,IF(CC$18=100,($Q$21*CC$18*$B$2)-SUM($I37:CB37),IF(CC$18&gt;CB$19,((CC$18-CB$19+1)*$B$2*$Q$21),IF(CC$18&gt;=CB$19,$Q$21*$B$2))),0)</f>
        <v>0</v>
      </c>
      <c r="CD37" s="298" t="b">
        <f>IF('Hoja De Calculo'!CE13&gt;='Hoja De Calculo'!CD13,IF(CD$18=100,($Q$21*CD$18*$B$2)-SUM($I37:CC37),IF(CD$18&gt;CC$19,((CD$18-CC$19+1)*$B$2*$Q$21),IF(CD$18&gt;=CC$19,$Q$21*$B$2))),0)</f>
        <v>0</v>
      </c>
      <c r="CE37" s="298" t="b">
        <f>IF('Hoja De Calculo'!CF13&gt;='Hoja De Calculo'!CE13,IF(CE$18=100,($Q$21*CE$18*$B$2)-SUM($I37:CD37),IF(CE$18&gt;CD$19,((CE$18-CD$19+1)*$B$2*$Q$21),IF(CE$18&gt;=CD$19,$Q$21*$B$2))),0)</f>
        <v>0</v>
      </c>
      <c r="CF37" s="298" t="b">
        <f>IF('Hoja De Calculo'!CG13&gt;='Hoja De Calculo'!CF13,IF(CF$18=100,($Q$21*CF$18*$B$2)-SUM($I37:CE37),IF(CF$18&gt;CE$19,((CF$18-CE$19+1)*$B$2*$Q$21),IF(CF$18&gt;=CE$19,$Q$21*$B$2))),0)</f>
        <v>0</v>
      </c>
      <c r="CG37" s="298" t="b">
        <f>IF('Hoja De Calculo'!CH13&gt;='Hoja De Calculo'!CG13,IF(CG$18=100,($Q$21*CG$18*$B$2)-SUM($I37:CF37),IF(CG$18&gt;CF$19,((CG$18-CF$19+1)*$B$2*$Q$21),IF(CG$18&gt;=CF$19,$Q$21*$B$2))),0)</f>
        <v>0</v>
      </c>
      <c r="CH37" s="298" t="b">
        <f>IF('Hoja De Calculo'!CI13&gt;='Hoja De Calculo'!CH13,IF(CH$18=100,($Q$21*CH$18*$B$2)-SUM($I37:CG37),IF(CH$18&gt;CG$19,((CH$18-CG$19+1)*$B$2*$Q$21),IF(CH$18&gt;=CG$19,$Q$21*$B$2))),0)</f>
        <v>0</v>
      </c>
      <c r="CI37" s="298" t="b">
        <f>IF('Hoja De Calculo'!CJ13&gt;='Hoja De Calculo'!CI13,IF(CI$18=100,($Q$21*CI$18*$B$2)-SUM($I37:CH37),IF(CI$18&gt;CH$19,((CI$18-CH$19+1)*$B$2*$Q$21),IF(CI$18&gt;=CH$19,$Q$21*$B$2))),0)</f>
        <v>0</v>
      </c>
      <c r="CJ37" s="298" t="b">
        <f>IF('Hoja De Calculo'!CK13&gt;='Hoja De Calculo'!CJ13,IF(CJ$18=100,($Q$21*CJ$18*$B$2)-SUM($I37:CI37),IF(CJ$18&gt;CI$19,((CJ$18-CI$19+1)*$B$2*$Q$21),IF(CJ$18&gt;=CI$19,$Q$21*$B$2))),0)</f>
        <v>0</v>
      </c>
      <c r="CK37" s="298" t="b">
        <f>IF('Hoja De Calculo'!CL13&gt;='Hoja De Calculo'!CK13,IF(CK$18=100,($Q$21*CK$18*$B$2)-SUM($I37:CJ37),IF(CK$18&gt;CJ$19,((CK$18-CJ$19+1)*$B$2*$Q$21),IF(CK$18&gt;=CJ$19,$Q$21*$B$2))),0)</f>
        <v>0</v>
      </c>
      <c r="CL37" s="298" t="b">
        <f>IF('Hoja De Calculo'!CM13&gt;='Hoja De Calculo'!CL13,IF(CL$18=100,($Q$21*CL$18*$B$2)-SUM($I37:CK37),IF(CL$18&gt;CK$19,((CL$18-CK$19+1)*$B$2*$Q$21),IF(CL$18&gt;=CK$19,$Q$21*$B$2))),0)</f>
        <v>0</v>
      </c>
      <c r="CM37" s="298" t="b">
        <f>IF('Hoja De Calculo'!CN13&gt;='Hoja De Calculo'!CM13,IF(CM$18=100,($Q$21*CM$18*$B$2)-SUM($I37:CL37),IF(CM$18&gt;CL$19,((CM$18-CL$19+1)*$B$2*$Q$21),IF(CM$18&gt;=CL$19,$Q$21*$B$2))),0)</f>
        <v>0</v>
      </c>
      <c r="CN37" s="298" t="b">
        <f>IF('Hoja De Calculo'!CO13&gt;='Hoja De Calculo'!CN13,IF(CN$18=100,($Q$21*CN$18*$B$2)-SUM($I37:CM37),IF(CN$18&gt;CM$19,((CN$18-CM$19+1)*$B$2*$Q$21),IF(CN$18&gt;=CM$19,$Q$21*$B$2))),0)</f>
        <v>0</v>
      </c>
      <c r="CO37" s="298" t="b">
        <f>IF('Hoja De Calculo'!CP13&gt;='Hoja De Calculo'!CO13,IF(CO$18=100,($Q$21*CO$18*$B$2)-SUM($I37:CN37),IF(CO$18&gt;CN$19,((CO$18-CN$19+1)*$B$2*$Q$21),IF(CO$18&gt;=CN$19,$Q$21*$B$2))),0)</f>
        <v>0</v>
      </c>
      <c r="CP37" s="298" t="b">
        <f>IF('Hoja De Calculo'!CQ13&gt;='Hoja De Calculo'!CP13,IF(CP$18=100,($Q$21*CP$18*$B$2)-SUM($I37:CO37),IF(CP$18&gt;CO$19,((CP$18-CO$19+1)*$B$2*$Q$21),IF(CP$18&gt;=CO$19,$Q$21*$B$2))),0)</f>
        <v>0</v>
      </c>
      <c r="CQ37" s="298" t="b">
        <f>IF('Hoja De Calculo'!CR13&gt;='Hoja De Calculo'!CQ13,IF(CQ$18=100,($Q$21*CQ$18*$B$2)-SUM($I37:CP37),IF(CQ$18&gt;CP$19,((CQ$18-CP$19+1)*$B$2*$Q$21),IF(CQ$18&gt;=CP$19,$Q$21*$B$2))),0)</f>
        <v>0</v>
      </c>
      <c r="CR37" s="298" t="b">
        <f>IF('Hoja De Calculo'!CS13&gt;='Hoja De Calculo'!CR13,IF(CR$18=100,($Q$21*CR$18*$B$2)-SUM($I37:CQ37),IF(CR$18&gt;CQ$19,((CR$18-CQ$19+1)*$B$2*$Q$21),IF(CR$18&gt;=CQ$19,$Q$21*$B$2))),0)</f>
        <v>0</v>
      </c>
      <c r="CS37" s="298" t="b">
        <f>IF('Hoja De Calculo'!CT13&gt;='Hoja De Calculo'!CS13,IF(CS$18=100,($Q$21*CS$18*$B$2)-SUM($I37:CR37),IF(CS$18&gt;CR$19,((CS$18-CR$19+1)*$B$2*$Q$21),IF(CS$18&gt;=CR$19,$Q$21*$B$2))),0)</f>
        <v>0</v>
      </c>
      <c r="CT37" s="298" t="b">
        <f>IF('Hoja De Calculo'!CU13&gt;='Hoja De Calculo'!CT13,IF(CT$18=100,($Q$21*CT$18*$B$2)-SUM($I37:CS37),IF(CT$18&gt;CS$19,((CT$18-CS$19+1)*$B$2*$Q$21),IF(CT$18&gt;=CS$19,$Q$21*$B$2))),0)</f>
        <v>0</v>
      </c>
      <c r="CU37" s="298" t="b">
        <f>IF('Hoja De Calculo'!CV13&gt;='Hoja De Calculo'!CU13,IF(CU$18=100,($Q$21*CU$18*$B$2)-SUM($I37:CT37),IF(CU$18&gt;CT$19,((CU$18-CT$19+1)*$B$2*$Q$21),IF(CU$18&gt;=CT$19,$Q$21*$B$2))),0)</f>
        <v>0</v>
      </c>
      <c r="CV37" s="298" t="b">
        <f>IF('Hoja De Calculo'!CW13&gt;='Hoja De Calculo'!CV13,IF(CV$18=100,($Q$21*CV$18*$B$2)-SUM($I37:CU37),IF(CV$18&gt;CU$19,((CV$18-CU$19+1)*$B$2*$Q$21),IF(CV$18&gt;=CU$19,$Q$21*$B$2))),0)</f>
        <v>0</v>
      </c>
      <c r="CW37" s="298" t="b">
        <f>IF('Hoja De Calculo'!CX13&gt;='Hoja De Calculo'!CW13,IF(CW$18=100,($Q$21*CW$18*$B$2)-SUM($I37:CV37),IF(CW$18&gt;CV$19,((CW$18-CV$19+1)*$B$2*$Q$21),IF(CW$18&gt;=CV$19,$Q$21*$B$2))),0)</f>
        <v>0</v>
      </c>
    </row>
    <row r="38" spans="1:101" x14ac:dyDescent="0.25">
      <c r="A38" t="s">
        <v>175</v>
      </c>
      <c r="C38" s="263"/>
      <c r="D38" s="263"/>
      <c r="E38" s="263"/>
      <c r="F38" s="263"/>
      <c r="G38" s="263"/>
      <c r="H38" s="263"/>
      <c r="I38" s="263"/>
      <c r="J38" s="263"/>
      <c r="K38" s="263"/>
      <c r="L38" s="263"/>
      <c r="M38" s="263"/>
      <c r="N38" s="271"/>
      <c r="O38" s="278"/>
      <c r="P38" s="278"/>
      <c r="Q38" s="278"/>
      <c r="R38" s="285">
        <f>(R$21*$B$2*(R$19+(IF(R$19=100,0,1))))</f>
        <v>0</v>
      </c>
      <c r="S38" s="298" t="b">
        <f>IF('Hoja De Calculo'!T13&gt;='Hoja De Calculo'!S13,IF(S$18=100,($R$21*S$18*$B$2)-SUM($I38:R38),IF(S$18&gt;R$19,((S$18-R$19+1)*$B$2*$R$21),IF(S$18&gt;=R$19,$R$21*$B$2))),0)</f>
        <v>0</v>
      </c>
      <c r="T38" s="298" t="b">
        <f>IF('Hoja De Calculo'!U13&gt;='Hoja De Calculo'!T13,IF(T$18=100,($R$21*T$18*$B$2)-SUM($I38:S38),IF(T$18&gt;S$19,((T$18-S$19+1)*$B$2*$R$21),IF(T$18&gt;=S$19,$R$21*$B$2))),0)</f>
        <v>0</v>
      </c>
      <c r="U38" s="298" t="b">
        <f>IF('Hoja De Calculo'!V13&gt;='Hoja De Calculo'!U13,IF(U$18=100,($R$21*U$18*$B$2)-SUM($I38:T38),IF(U$18&gt;T$19,((U$18-T$19+1)*$B$2*$R$21),IF(U$18&gt;=T$19,$R$21*$B$2))),0)</f>
        <v>0</v>
      </c>
      <c r="V38" s="298" t="b">
        <f>IF('Hoja De Calculo'!W13&gt;='Hoja De Calculo'!V13,IF(V$18=100,($R$21*V$18*$B$2)-SUM($I38:U38),IF(V$18&gt;U$19,((V$18-U$19+1)*$B$2*$R$21),IF(V$18&gt;=U$19,$R$21*$B$2))),0)</f>
        <v>0</v>
      </c>
      <c r="W38" s="298" t="b">
        <f>IF('Hoja De Calculo'!X13&gt;='Hoja De Calculo'!W13,IF(W$18=100,($R$21*W$18*$B$2)-SUM($I38:V38),IF(W$18&gt;V$19,((W$18-V$19+1)*$B$2*$R$21),IF(W$18&gt;=V$19,$R$21*$B$2))),0)</f>
        <v>0</v>
      </c>
      <c r="X38" s="298" t="b">
        <f>IF('Hoja De Calculo'!Y13&gt;='Hoja De Calculo'!X13,IF(X$18=100,($R$21*X$18*$B$2)-SUM($I38:W38),IF(X$18&gt;W$19,((X$18-W$19+1)*$B$2*$R$21),IF(X$18&gt;=W$19,$R$21*$B$2))),0)</f>
        <v>0</v>
      </c>
      <c r="Y38" s="298" t="b">
        <f>IF('Hoja De Calculo'!Z13&gt;='Hoja De Calculo'!Y13,IF(Y$18=100,($R$21*Y$18*$B$2)-SUM($I38:X38),IF(Y$18&gt;X$19,((Y$18-X$19+1)*$B$2*$R$21),IF(Y$18&gt;=X$19,$R$21*$B$2))),0)</f>
        <v>0</v>
      </c>
      <c r="Z38" s="298" t="b">
        <f>IF('Hoja De Calculo'!AA13&gt;='Hoja De Calculo'!Z13,IF(Z$18=100,($R$21*Z$18*$B$2)-SUM($I38:Y38),IF(Z$18&gt;Y$19,((Z$18-Y$19+1)*$B$2*$R$21),IF(Z$18&gt;=Y$19,$R$21*$B$2))),0)</f>
        <v>0</v>
      </c>
      <c r="AA38" s="298" t="b">
        <f>IF('Hoja De Calculo'!AB13&gt;='Hoja De Calculo'!AA13,IF(AA$18=100,($R$21*AA$18*$B$2)-SUM($I38:Z38),IF(AA$18&gt;Z$19,((AA$18-Z$19+1)*$B$2*$R$21),IF(AA$18&gt;=Z$19,$R$21*$B$2))),0)</f>
        <v>0</v>
      </c>
      <c r="AB38" s="298" t="b">
        <f>IF('Hoja De Calculo'!AC13&gt;='Hoja De Calculo'!AB13,IF(AB$18=100,($R$21*AB$18*$B$2)-SUM($I38:AA38),IF(AB$18&gt;AA$19,((AB$18-AA$19+1)*$B$2*$R$21),IF(AB$18&gt;=AA$19,$R$21*$B$2))),0)</f>
        <v>0</v>
      </c>
      <c r="AC38" s="298" t="b">
        <f>IF('Hoja De Calculo'!AD13&gt;='Hoja De Calculo'!AC13,IF(AC$18=100,($R$21*AC$18*$B$2)-SUM($I38:AB38),IF(AC$18&gt;AB$19,((AC$18-AB$19+1)*$B$2*$R$21),IF(AC$18&gt;=AB$19,$R$21*$B$2))),0)</f>
        <v>0</v>
      </c>
      <c r="AD38" s="298" t="b">
        <f>IF('Hoja De Calculo'!AE13&gt;='Hoja De Calculo'!AD13,IF(AD$18=100,($R$21*AD$18*$B$2)-SUM($I38:AC38),IF(AD$18&gt;AC$19,((AD$18-AC$19+1)*$B$2*$R$21),IF(AD$18&gt;=AC$19,$R$21*$B$2))),0)</f>
        <v>0</v>
      </c>
      <c r="AE38" s="298" t="b">
        <f>IF('Hoja De Calculo'!AF13&gt;='Hoja De Calculo'!AE13,IF(AE$18=100,($R$21*AE$18*$B$2)-SUM($I38:AD38),IF(AE$18&gt;AD$19,((AE$18-AD$19+1)*$B$2*$R$21),IF(AE$18&gt;=AD$19,$R$21*$B$2))),0)</f>
        <v>0</v>
      </c>
      <c r="AF38" s="298" t="b">
        <f>IF('Hoja De Calculo'!AG13&gt;='Hoja De Calculo'!AF13,IF(AF$18=100,($R$21*AF$18*$B$2)-SUM($I38:AE38),IF(AF$18&gt;AE$19,((AF$18-AE$19+1)*$B$2*$R$21),IF(AF$18&gt;=AE$19,$R$21*$B$2))),0)</f>
        <v>0</v>
      </c>
      <c r="AG38" s="298" t="b">
        <f>IF('Hoja De Calculo'!AH13&gt;='Hoja De Calculo'!AG13,IF(AG$18=100,($R$21*AG$18*$B$2)-SUM($I38:AF38),IF(AG$18&gt;AF$19,((AG$18-AF$19+1)*$B$2*$R$21),IF(AG$18&gt;=AF$19,$R$21*$B$2))),0)</f>
        <v>0</v>
      </c>
      <c r="AH38" s="298" t="b">
        <f>IF('Hoja De Calculo'!AI13&gt;='Hoja De Calculo'!AH13,IF(AH$18=100,($R$21*AH$18*$B$2)-SUM($I38:AG38),IF(AH$18&gt;AG$19,((AH$18-AG$19+1)*$B$2*$R$21),IF(AH$18&gt;=AG$19,$R$21*$B$2))),0)</f>
        <v>0</v>
      </c>
      <c r="AI38" s="298" t="b">
        <f>IF('Hoja De Calculo'!AJ13&gt;='Hoja De Calculo'!AI13,IF(AI$18=100,($R$21*AI$18*$B$2)-SUM($I38:AH38),IF(AI$18&gt;AH$19,((AI$18-AH$19+1)*$B$2*$R$21),IF(AI$18&gt;=AH$19,$R$21*$B$2))),0)</f>
        <v>0</v>
      </c>
      <c r="AJ38" s="298" t="b">
        <f>IF('Hoja De Calculo'!AK13&gt;='Hoja De Calculo'!AJ13,IF(AJ$18=100,($R$21*AJ$18*$B$2)-SUM($I38:AI38),IF(AJ$18&gt;AI$19,((AJ$18-AI$19+1)*$B$2*$R$21),IF(AJ$18&gt;=AI$19,$R$21*$B$2))),0)</f>
        <v>0</v>
      </c>
      <c r="AK38" s="298" t="b">
        <f>IF('Hoja De Calculo'!AL13&gt;='Hoja De Calculo'!AK13,IF(AK$18=100,($R$21*AK$18*$B$2)-SUM($I38:AJ38),IF(AK$18&gt;AJ$19,((AK$18-AJ$19+1)*$B$2*$R$21),IF(AK$18&gt;=AJ$19,$R$21*$B$2))),0)</f>
        <v>0</v>
      </c>
      <c r="AL38" s="298" t="b">
        <f>IF('Hoja De Calculo'!AM13&gt;='Hoja De Calculo'!AL13,IF(AL$18=100,($R$21*AL$18*$B$2)-SUM($I38:AK38),IF(AL$18&gt;AK$19,((AL$18-AK$19+1)*$B$2*$R$21),IF(AL$18&gt;=AK$19,$R$21*$B$2))),0)</f>
        <v>0</v>
      </c>
      <c r="AM38" s="298" t="b">
        <f>IF('Hoja De Calculo'!AN13&gt;='Hoja De Calculo'!AM13,IF(AM$18=100,($R$21*AM$18*$B$2)-SUM($I38:AL38),IF(AM$18&gt;AL$19,((AM$18-AL$19+1)*$B$2*$R$21),IF(AM$18&gt;=AL$19,$R$21*$B$2))),0)</f>
        <v>0</v>
      </c>
      <c r="AN38" s="298" t="b">
        <f>IF('Hoja De Calculo'!AO13&gt;='Hoja De Calculo'!AN13,IF(AN$18=100,($R$21*AN$18*$B$2)-SUM($I38:AM38),IF(AN$18&gt;AM$19,((AN$18-AM$19+1)*$B$2*$R$21),IF(AN$18&gt;=AM$19,$R$21*$B$2))),0)</f>
        <v>0</v>
      </c>
      <c r="AO38" s="298" t="b">
        <f>IF('Hoja De Calculo'!AP13&gt;='Hoja De Calculo'!AO13,IF(AO$18=100,($R$21*AO$18*$B$2)-SUM($I38:AN38),IF(AO$18&gt;AN$19,((AO$18-AN$19+1)*$B$2*$R$21),IF(AO$18&gt;=AN$19,$R$21*$B$2))),0)</f>
        <v>0</v>
      </c>
      <c r="AP38" s="298" t="b">
        <f>IF('Hoja De Calculo'!AQ13&gt;='Hoja De Calculo'!AP13,IF(AP$18=100,($R$21*AP$18*$B$2)-SUM($I38:AO38),IF(AP$18&gt;AO$19,((AP$18-AO$19+1)*$B$2*$R$21),IF(AP$18&gt;=AO$19,$R$21*$B$2))),0)</f>
        <v>0</v>
      </c>
      <c r="AQ38" s="298" t="b">
        <f>IF('Hoja De Calculo'!AR13&gt;='Hoja De Calculo'!AQ13,IF(AQ$18=100,($R$21*AQ$18*$B$2)-SUM($I38:AP38),IF(AQ$18&gt;AP$19,((AQ$18-AP$19+1)*$B$2*$R$21),IF(AQ$18&gt;=AP$19,$R$21*$B$2))),0)</f>
        <v>0</v>
      </c>
      <c r="AR38" s="298" t="b">
        <f>IF('Hoja De Calculo'!AS13&gt;='Hoja De Calculo'!AR13,IF(AR$18=100,($R$21*AR$18*$B$2)-SUM($I38:AQ38),IF(AR$18&gt;AQ$19,((AR$18-AQ$19+1)*$B$2*$R$21),IF(AR$18&gt;=AQ$19,$R$21*$B$2))),0)</f>
        <v>0</v>
      </c>
      <c r="AS38" s="298" t="b">
        <f>IF('Hoja De Calculo'!AT13&gt;='Hoja De Calculo'!AS13,IF(AS$18=100,($R$21*AS$18*$B$2)-SUM($I38:AR38),IF(AS$18&gt;AR$19,((AS$18-AR$19+1)*$B$2*$R$21),IF(AS$18&gt;=AR$19,$R$21*$B$2))),0)</f>
        <v>0</v>
      </c>
      <c r="AT38" s="298" t="b">
        <f>IF('Hoja De Calculo'!AU13&gt;='Hoja De Calculo'!AT13,IF(AT$18=100,($R$21*AT$18*$B$2)-SUM($I38:AS38),IF(AT$18&gt;AS$19,((AT$18-AS$19+1)*$B$2*$R$21),IF(AT$18&gt;=AS$19,$R$21*$B$2))),0)</f>
        <v>0</v>
      </c>
      <c r="AU38" s="298" t="b">
        <f>IF('Hoja De Calculo'!AV13&gt;='Hoja De Calculo'!AU13,IF(AU$18=100,($R$21*AU$18*$B$2)-SUM($I38:AT38),IF(AU$18&gt;AT$19,((AU$18-AT$19+1)*$B$2*$R$21),IF(AU$18&gt;=AT$19,$R$21*$B$2))),0)</f>
        <v>0</v>
      </c>
      <c r="AV38" s="298" t="b">
        <f>IF('Hoja De Calculo'!AW13&gt;='Hoja De Calculo'!AV13,IF(AV$18=100,($R$21*AV$18*$B$2)-SUM($I38:AU38),IF(AV$18&gt;AU$19,((AV$18-AU$19+1)*$B$2*$R$21),IF(AV$18&gt;=AU$19,$R$21*$B$2))),0)</f>
        <v>0</v>
      </c>
      <c r="AW38" s="298" t="b">
        <f>IF('Hoja De Calculo'!AX13&gt;='Hoja De Calculo'!AW13,IF(AW$18=100,($R$21*AW$18*$B$2)-SUM($I38:AV38),IF(AW$18&gt;AV$19,((AW$18-AV$19+1)*$B$2*$R$21),IF(AW$18&gt;=AV$19,$R$21*$B$2))),0)</f>
        <v>0</v>
      </c>
      <c r="AX38" s="298" t="b">
        <f>IF('Hoja De Calculo'!AY13&gt;='Hoja De Calculo'!AX13,IF(AX$18=100,($R$21*AX$18*$B$2)-SUM($I38:AW38),IF(AX$18&gt;AW$19,((AX$18-AW$19+1)*$B$2*$R$21),IF(AX$18&gt;=AW$19,$R$21*$B$2))),0)</f>
        <v>0</v>
      </c>
      <c r="AY38" s="298" t="b">
        <f>IF('Hoja De Calculo'!AZ13&gt;='Hoja De Calculo'!AY13,IF(AY$18=100,($R$21*AY$18*$B$2)-SUM($I38:AX38),IF(AY$18&gt;AX$19,((AY$18-AX$19+1)*$B$2*$R$21),IF(AY$18&gt;=AX$19,$R$21*$B$2))),0)</f>
        <v>0</v>
      </c>
      <c r="AZ38" s="298" t="b">
        <f>IF('Hoja De Calculo'!BA13&gt;='Hoja De Calculo'!AZ13,IF(AZ$18=100,($R$21*AZ$18*$B$2)-SUM($I38:AY38),IF(AZ$18&gt;AY$19,((AZ$18-AY$19+1)*$B$2*$R$21),IF(AZ$18&gt;=AY$19,$R$21*$B$2))),0)</f>
        <v>0</v>
      </c>
      <c r="BA38" s="298" t="b">
        <f>IF('Hoja De Calculo'!BB13&gt;='Hoja De Calculo'!BA13,IF(BA$18=100,($R$21*BA$18*$B$2)-SUM($I38:AZ38),IF(BA$18&gt;AZ$19,((BA$18-AZ$19+1)*$B$2*$R$21),IF(BA$18&gt;=AZ$19,$R$21*$B$2))),0)</f>
        <v>0</v>
      </c>
      <c r="BB38" s="298" t="b">
        <f>IF('Hoja De Calculo'!BC13&gt;='Hoja De Calculo'!BB13,IF(BB$18=100,($R$21*BB$18*$B$2)-SUM($I38:BA38),IF(BB$18&gt;BA$19,((BB$18-BA$19+1)*$B$2*$R$21),IF(BB$18&gt;=BA$19,$R$21*$B$2))),0)</f>
        <v>0</v>
      </c>
      <c r="BC38" s="298" t="b">
        <f>IF('Hoja De Calculo'!BD13&gt;='Hoja De Calculo'!BC13,IF(BC$18=100,($R$21*BC$18*$B$2)-SUM($I38:BB38),IF(BC$18&gt;BB$19,((BC$18-BB$19+1)*$B$2*$R$21),IF(BC$18&gt;=BB$19,$R$21*$B$2))),0)</f>
        <v>0</v>
      </c>
      <c r="BD38" s="298" t="b">
        <f>IF('Hoja De Calculo'!BE13&gt;='Hoja De Calculo'!BD13,IF(BD$18=100,($R$21*BD$18*$B$2)-SUM($I38:BC38),IF(BD$18&gt;BC$19,((BD$18-BC$19+1)*$B$2*$R$21),IF(BD$18&gt;=BC$19,$R$21*$B$2))),0)</f>
        <v>0</v>
      </c>
      <c r="BE38" s="298" t="b">
        <f>IF('Hoja De Calculo'!BF13&gt;='Hoja De Calculo'!BE13,IF(BE$18=100,($R$21*BE$18*$B$2)-SUM($I38:BD38),IF(BE$18&gt;BD$19,((BE$18-BD$19+1)*$B$2*$R$21),IF(BE$18&gt;=BD$19,$R$21*$B$2))),0)</f>
        <v>0</v>
      </c>
      <c r="BF38" s="298" t="b">
        <f>IF('Hoja De Calculo'!BG13&gt;='Hoja De Calculo'!BF13,IF(BF$18=100,($R$21*BF$18*$B$2)-SUM($I38:BE38),IF(BF$18&gt;BE$19,((BF$18-BE$19+1)*$B$2*$R$21),IF(BF$18&gt;=BE$19,$R$21*$B$2))),0)</f>
        <v>0</v>
      </c>
      <c r="BG38" s="298" t="b">
        <f>IF('Hoja De Calculo'!BH13&gt;='Hoja De Calculo'!BG13,IF(BG$18=100,($R$21*BG$18*$B$2)-SUM($I38:BF38),IF(BG$18&gt;BF$19,((BG$18-BF$19+1)*$B$2*$R$21),IF(BG$18&gt;=BF$19,$R$21*$B$2))),0)</f>
        <v>0</v>
      </c>
      <c r="BH38" s="298" t="b">
        <f>IF('Hoja De Calculo'!BI13&gt;='Hoja De Calculo'!BH13,IF(BH$18=100,($R$21*BH$18*$B$2)-SUM($I38:BG38),IF(BH$18&gt;BG$19,((BH$18-BG$19+1)*$B$2*$R$21),IF(BH$18&gt;=BG$19,$R$21*$B$2))),0)</f>
        <v>0</v>
      </c>
      <c r="BI38" s="298" t="b">
        <f>IF('Hoja De Calculo'!BJ13&gt;='Hoja De Calculo'!BI13,IF(BI$18=100,($R$21*BI$18*$B$2)-SUM($I38:BH38),IF(BI$18&gt;BH$19,((BI$18-BH$19+1)*$B$2*$R$21),IF(BI$18&gt;=BH$19,$R$21*$B$2))),0)</f>
        <v>0</v>
      </c>
      <c r="BJ38" s="298" t="b">
        <f>IF('Hoja De Calculo'!BK13&gt;='Hoja De Calculo'!BJ13,IF(BJ$18=100,($R$21*BJ$18*$B$2)-SUM($I38:BI38),IF(BJ$18&gt;BI$19,((BJ$18-BI$19+1)*$B$2*$R$21),IF(BJ$18&gt;=BI$19,$R$21*$B$2))),0)</f>
        <v>0</v>
      </c>
      <c r="BK38" s="298" t="b">
        <f>IF('Hoja De Calculo'!BL13&gt;='Hoja De Calculo'!BK13,IF(BK$18=100,($R$21*BK$18*$B$2)-SUM($I38:BJ38),IF(BK$18&gt;BJ$19,((BK$18-BJ$19+1)*$B$2*$R$21),IF(BK$18&gt;=BJ$19,$R$21*$B$2))),0)</f>
        <v>0</v>
      </c>
      <c r="BL38" s="298" t="b">
        <f>IF('Hoja De Calculo'!BM13&gt;='Hoja De Calculo'!BL13,IF(BL$18=100,($R$21*BL$18*$B$2)-SUM($I38:BK38),IF(BL$18&gt;BK$19,((BL$18-BK$19+1)*$B$2*$R$21),IF(BL$18&gt;=BK$19,$R$21*$B$2))),0)</f>
        <v>0</v>
      </c>
      <c r="BM38" s="298" t="b">
        <f>IF('Hoja De Calculo'!BN13&gt;='Hoja De Calculo'!BM13,IF(BM$18=100,($R$21*BM$18*$B$2)-SUM($I38:BL38),IF(BM$18&gt;BL$19,((BM$18-BL$19+1)*$B$2*$R$21),IF(BM$18&gt;=BL$19,$R$21*$B$2))),0)</f>
        <v>0</v>
      </c>
      <c r="BN38" s="298" t="b">
        <f>IF('Hoja De Calculo'!BO13&gt;='Hoja De Calculo'!BN13,IF(BN$18=100,($R$21*BN$18*$B$2)-SUM($I38:BM38),IF(BN$18&gt;BM$19,((BN$18-BM$19+1)*$B$2*$R$21),IF(BN$18&gt;=BM$19,$R$21*$B$2))),0)</f>
        <v>0</v>
      </c>
      <c r="BO38" s="298" t="b">
        <f>IF('Hoja De Calculo'!BP13&gt;='Hoja De Calculo'!BO13,IF(BO$18=100,($R$21*BO$18*$B$2)-SUM($I38:BN38),IF(BO$18&gt;BN$19,((BO$18-BN$19+1)*$B$2*$R$21),IF(BO$18&gt;=BN$19,$R$21*$B$2))),0)</f>
        <v>0</v>
      </c>
      <c r="BP38" s="298" t="b">
        <f>IF('Hoja De Calculo'!BQ13&gt;='Hoja De Calculo'!BP13,IF(BP$18=100,($R$21*BP$18*$B$2)-SUM($I38:BO38),IF(BP$18&gt;BO$19,((BP$18-BO$19+1)*$B$2*$R$21),IF(BP$18&gt;=BO$19,$R$21*$B$2))),0)</f>
        <v>0</v>
      </c>
      <c r="BQ38" s="298" t="b">
        <f>IF('Hoja De Calculo'!BR13&gt;='Hoja De Calculo'!BQ13,IF(BQ$18=100,($R$21*BQ$18*$B$2)-SUM($I38:BP38),IF(BQ$18&gt;BP$19,((BQ$18-BP$19+1)*$B$2*$R$21),IF(BQ$18&gt;=BP$19,$R$21*$B$2))),0)</f>
        <v>0</v>
      </c>
      <c r="BR38" s="298" t="b">
        <f>IF('Hoja De Calculo'!BS13&gt;='Hoja De Calculo'!BR13,IF(BR$18=100,($R$21*BR$18*$B$2)-SUM($I38:BQ38),IF(BR$18&gt;BQ$19,((BR$18-BQ$19+1)*$B$2*$R$21),IF(BR$18&gt;=BQ$19,$R$21*$B$2))),0)</f>
        <v>0</v>
      </c>
      <c r="BS38" s="298" t="b">
        <f>IF('Hoja De Calculo'!BT13&gt;='Hoja De Calculo'!BS13,IF(BS$18=100,($R$21*BS$18*$B$2)-SUM($I38:BR38),IF(BS$18&gt;BR$19,((BS$18-BR$19+1)*$B$2*$R$21),IF(BS$18&gt;=BR$19,$R$21*$B$2))),0)</f>
        <v>0</v>
      </c>
      <c r="BT38" s="298" t="b">
        <f>IF('Hoja De Calculo'!BU13&gt;='Hoja De Calculo'!BT13,IF(BT$18=100,($R$21*BT$18*$B$2)-SUM($I38:BS38),IF(BT$18&gt;BS$19,((BT$18-BS$19+1)*$B$2*$R$21),IF(BT$18&gt;=BS$19,$R$21*$B$2))),0)</f>
        <v>0</v>
      </c>
      <c r="BU38" s="298" t="b">
        <f>IF('Hoja De Calculo'!BV13&gt;='Hoja De Calculo'!BU13,IF(BU$18=100,($R$21*BU$18*$B$2)-SUM($I38:BT38),IF(BU$18&gt;BT$19,((BU$18-BT$19+1)*$B$2*$R$21),IF(BU$18&gt;=BT$19,$R$21*$B$2))),0)</f>
        <v>0</v>
      </c>
      <c r="BV38" s="298" t="b">
        <f>IF('Hoja De Calculo'!BW13&gt;='Hoja De Calculo'!BV13,IF(BV$18=100,($R$21*BV$18*$B$2)-SUM($I38:BU38),IF(BV$18&gt;BU$19,((BV$18-BU$19+1)*$B$2*$R$21),IF(BV$18&gt;=BU$19,$R$21*$B$2))),0)</f>
        <v>0</v>
      </c>
      <c r="BW38" s="298" t="b">
        <f>IF('Hoja De Calculo'!BX13&gt;='Hoja De Calculo'!BW13,IF(BW$18=100,($R$21*BW$18*$B$2)-SUM($I38:BV38),IF(BW$18&gt;BV$19,((BW$18-BV$19+1)*$B$2*$R$21),IF(BW$18&gt;=BV$19,$R$21*$B$2))),0)</f>
        <v>0</v>
      </c>
      <c r="BX38" s="298" t="b">
        <f>IF('Hoja De Calculo'!BY13&gt;='Hoja De Calculo'!BX13,IF(BX$18=100,($R$21*BX$18*$B$2)-SUM($I38:BW38),IF(BX$18&gt;BW$19,((BX$18-BW$19+1)*$B$2*$R$21),IF(BX$18&gt;=BW$19,$R$21*$B$2))),0)</f>
        <v>0</v>
      </c>
      <c r="BY38" s="298" t="b">
        <f>IF('Hoja De Calculo'!BZ13&gt;='Hoja De Calculo'!BY13,IF(BY$18=100,($R$21*BY$18*$B$2)-SUM($I38:BX38),IF(BY$18&gt;BX$19,((BY$18-BX$19+1)*$B$2*$R$21),IF(BY$18&gt;=BX$19,$R$21*$B$2))),0)</f>
        <v>0</v>
      </c>
      <c r="BZ38" s="298" t="b">
        <f>IF('Hoja De Calculo'!CA13&gt;='Hoja De Calculo'!BZ13,IF(BZ$18=100,($R$21*BZ$18*$B$2)-SUM($I38:BY38),IF(BZ$18&gt;BY$19,((BZ$18-BY$19+1)*$B$2*$R$21),IF(BZ$18&gt;=BY$19,$R$21*$B$2))),0)</f>
        <v>0</v>
      </c>
      <c r="CA38" s="298" t="b">
        <f>IF('Hoja De Calculo'!CB13&gt;='Hoja De Calculo'!CA13,IF(CA$18=100,($R$21*CA$18*$B$2)-SUM($I38:BZ38),IF(CA$18&gt;BZ$19,((CA$18-BZ$19+1)*$B$2*$R$21),IF(CA$18&gt;=BZ$19,$R$21*$B$2))),0)</f>
        <v>0</v>
      </c>
      <c r="CB38" s="298" t="b">
        <f>IF('Hoja De Calculo'!CC13&gt;='Hoja De Calculo'!CB13,IF(CB$18=100,($R$21*CB$18*$B$2)-SUM($I38:CA38),IF(CB$18&gt;CA$19,((CB$18-CA$19+1)*$B$2*$R$21),IF(CB$18&gt;=CA$19,$R$21*$B$2))),0)</f>
        <v>0</v>
      </c>
      <c r="CC38" s="298" t="b">
        <f>IF('Hoja De Calculo'!CD13&gt;='Hoja De Calculo'!CC13,IF(CC$18=100,($R$21*CC$18*$B$2)-SUM($I38:CB38),IF(CC$18&gt;CB$19,((CC$18-CB$19+1)*$B$2*$R$21),IF(CC$18&gt;=CB$19,$R$21*$B$2))),0)</f>
        <v>0</v>
      </c>
      <c r="CD38" s="298" t="b">
        <f>IF('Hoja De Calculo'!CE13&gt;='Hoja De Calculo'!CD13,IF(CD$18=100,($R$21*CD$18*$B$2)-SUM($I38:CC38),IF(CD$18&gt;CC$19,((CD$18-CC$19+1)*$B$2*$R$21),IF(CD$18&gt;=CC$19,$R$21*$B$2))),0)</f>
        <v>0</v>
      </c>
      <c r="CE38" s="298" t="b">
        <f>IF('Hoja De Calculo'!CF13&gt;='Hoja De Calculo'!CE13,IF(CE$18=100,($R$21*CE$18*$B$2)-SUM($I38:CD38),IF(CE$18&gt;CD$19,((CE$18-CD$19+1)*$B$2*$R$21),IF(CE$18&gt;=CD$19,$R$21*$B$2))),0)</f>
        <v>0</v>
      </c>
      <c r="CF38" s="298" t="b">
        <f>IF('Hoja De Calculo'!CG13&gt;='Hoja De Calculo'!CF13,IF(CF$18=100,($R$21*CF$18*$B$2)-SUM($I38:CE38),IF(CF$18&gt;CE$19,((CF$18-CE$19+1)*$B$2*$R$21),IF(CF$18&gt;=CE$19,$R$21*$B$2))),0)</f>
        <v>0</v>
      </c>
      <c r="CG38" s="298" t="b">
        <f>IF('Hoja De Calculo'!CH13&gt;='Hoja De Calculo'!CG13,IF(CG$18=100,($R$21*CG$18*$B$2)-SUM($I38:CF38),IF(CG$18&gt;CF$19,((CG$18-CF$19+1)*$B$2*$R$21),IF(CG$18&gt;=CF$19,$R$21*$B$2))),0)</f>
        <v>0</v>
      </c>
      <c r="CH38" s="298" t="b">
        <f>IF('Hoja De Calculo'!CI13&gt;='Hoja De Calculo'!CH13,IF(CH$18=100,($R$21*CH$18*$B$2)-SUM($I38:CG38),IF(CH$18&gt;CG$19,((CH$18-CG$19+1)*$B$2*$R$21),IF(CH$18&gt;=CG$19,$R$21*$B$2))),0)</f>
        <v>0</v>
      </c>
      <c r="CI38" s="298" t="b">
        <f>IF('Hoja De Calculo'!CJ13&gt;='Hoja De Calculo'!CI13,IF(CI$18=100,($R$21*CI$18*$B$2)-SUM($I38:CH38),IF(CI$18&gt;CH$19,((CI$18-CH$19+1)*$B$2*$R$21),IF(CI$18&gt;=CH$19,$R$21*$B$2))),0)</f>
        <v>0</v>
      </c>
      <c r="CJ38" s="298" t="b">
        <f>IF('Hoja De Calculo'!CK13&gt;='Hoja De Calculo'!CJ13,IF(CJ$18=100,($R$21*CJ$18*$B$2)-SUM($I38:CI38),IF(CJ$18&gt;CI$19,((CJ$18-CI$19+1)*$B$2*$R$21),IF(CJ$18&gt;=CI$19,$R$21*$B$2))),0)</f>
        <v>0</v>
      </c>
      <c r="CK38" s="298" t="b">
        <f>IF('Hoja De Calculo'!CL13&gt;='Hoja De Calculo'!CK13,IF(CK$18=100,($R$21*CK$18*$B$2)-SUM($I38:CJ38),IF(CK$18&gt;CJ$19,((CK$18-CJ$19+1)*$B$2*$R$21),IF(CK$18&gt;=CJ$19,$R$21*$B$2))),0)</f>
        <v>0</v>
      </c>
      <c r="CL38" s="298" t="b">
        <f>IF('Hoja De Calculo'!CM13&gt;='Hoja De Calculo'!CL13,IF(CL$18=100,($R$21*CL$18*$B$2)-SUM($I38:CK38),IF(CL$18&gt;CK$19,((CL$18-CK$19+1)*$B$2*$R$21),IF(CL$18&gt;=CK$19,$R$21*$B$2))),0)</f>
        <v>0</v>
      </c>
      <c r="CM38" s="298" t="b">
        <f>IF('Hoja De Calculo'!CN13&gt;='Hoja De Calculo'!CM13,IF(CM$18=100,($R$21*CM$18*$B$2)-SUM($I38:CL38),IF(CM$18&gt;CL$19,((CM$18-CL$19+1)*$B$2*$R$21),IF(CM$18&gt;=CL$19,$R$21*$B$2))),0)</f>
        <v>0</v>
      </c>
      <c r="CN38" s="298" t="b">
        <f>IF('Hoja De Calculo'!CO13&gt;='Hoja De Calculo'!CN13,IF(CN$18=100,($R$21*CN$18*$B$2)-SUM($I38:CM38),IF(CN$18&gt;CM$19,((CN$18-CM$19+1)*$B$2*$R$21),IF(CN$18&gt;=CM$19,$R$21*$B$2))),0)</f>
        <v>0</v>
      </c>
      <c r="CO38" s="298" t="b">
        <f>IF('Hoja De Calculo'!CP13&gt;='Hoja De Calculo'!CO13,IF(CO$18=100,($R$21*CO$18*$B$2)-SUM($I38:CN38),IF(CO$18&gt;CN$19,((CO$18-CN$19+1)*$B$2*$R$21),IF(CO$18&gt;=CN$19,$R$21*$B$2))),0)</f>
        <v>0</v>
      </c>
      <c r="CP38" s="298" t="b">
        <f>IF('Hoja De Calculo'!CQ13&gt;='Hoja De Calculo'!CP13,IF(CP$18=100,($R$21*CP$18*$B$2)-SUM($I38:CO38),IF(CP$18&gt;CO$19,((CP$18-CO$19+1)*$B$2*$R$21),IF(CP$18&gt;=CO$19,$R$21*$B$2))),0)</f>
        <v>0</v>
      </c>
      <c r="CQ38" s="298" t="b">
        <f>IF('Hoja De Calculo'!CR13&gt;='Hoja De Calculo'!CQ13,IF(CQ$18=100,($R$21*CQ$18*$B$2)-SUM($I38:CP38),IF(CQ$18&gt;CP$19,((CQ$18-CP$19+1)*$B$2*$R$21),IF(CQ$18&gt;=CP$19,$R$21*$B$2))),0)</f>
        <v>0</v>
      </c>
      <c r="CR38" s="298" t="b">
        <f>IF('Hoja De Calculo'!CS13&gt;='Hoja De Calculo'!CR13,IF(CR$18=100,($R$21*CR$18*$B$2)-SUM($I38:CQ38),IF(CR$18&gt;CQ$19,((CR$18-CQ$19+1)*$B$2*$R$21),IF(CR$18&gt;=CQ$19,$R$21*$B$2))),0)</f>
        <v>0</v>
      </c>
      <c r="CS38" s="298" t="b">
        <f>IF('Hoja De Calculo'!CT13&gt;='Hoja De Calculo'!CS13,IF(CS$18=100,($R$21*CS$18*$B$2)-SUM($I38:CR38),IF(CS$18&gt;CR$19,((CS$18-CR$19+1)*$B$2*$R$21),IF(CS$18&gt;=CR$19,$R$21*$B$2))),0)</f>
        <v>0</v>
      </c>
      <c r="CT38" s="298" t="b">
        <f>IF('Hoja De Calculo'!CU13&gt;='Hoja De Calculo'!CT13,IF(CT$18=100,($R$21*CT$18*$B$2)-SUM($I38:CS38),IF(CT$18&gt;CS$19,((CT$18-CS$19+1)*$B$2*$R$21),IF(CT$18&gt;=CS$19,$R$21*$B$2))),0)</f>
        <v>0</v>
      </c>
      <c r="CU38" s="298" t="b">
        <f>IF('Hoja De Calculo'!CV13&gt;='Hoja De Calculo'!CU13,IF(CU$18=100,($R$21*CU$18*$B$2)-SUM($I38:CT38),IF(CU$18&gt;CT$19,((CU$18-CT$19+1)*$B$2*$R$21),IF(CU$18&gt;=CT$19,$R$21*$B$2))),0)</f>
        <v>0</v>
      </c>
      <c r="CV38" s="298" t="b">
        <f>IF('Hoja De Calculo'!CW13&gt;='Hoja De Calculo'!CV13,IF(CV$18=100,($R$21*CV$18*$B$2)-SUM($I38:CU38),IF(CV$18&gt;CU$19,((CV$18-CU$19+1)*$B$2*$R$21),IF(CV$18&gt;=CU$19,$R$21*$B$2))),0)</f>
        <v>0</v>
      </c>
      <c r="CW38" s="298" t="b">
        <f>IF('Hoja De Calculo'!CX13&gt;='Hoja De Calculo'!CW13,IF(CW$18=100,($R$21*CW$18*$B$2)-SUM($I38:CV38),IF(CW$18&gt;CV$19,((CW$18-CV$19+1)*$B$2*$R$21),IF(CW$18&gt;=CV$19,$R$21*$B$2))),0)</f>
        <v>0</v>
      </c>
    </row>
    <row r="39" spans="1:101" x14ac:dyDescent="0.25">
      <c r="A39" t="s">
        <v>176</v>
      </c>
      <c r="C39" s="263"/>
      <c r="D39" s="263"/>
      <c r="E39" s="263"/>
      <c r="F39" s="263"/>
      <c r="G39" s="263"/>
      <c r="H39" s="263"/>
      <c r="I39" s="263"/>
      <c r="J39" s="263"/>
      <c r="K39" s="263"/>
      <c r="L39" s="263"/>
      <c r="M39" s="263"/>
      <c r="N39" s="271"/>
      <c r="O39" s="278"/>
      <c r="P39" s="278"/>
      <c r="Q39" s="278"/>
      <c r="R39" s="278"/>
      <c r="S39" s="285">
        <f>(S$21*$B$2*(S$19+(IF(S$19=100,0,1))))</f>
        <v>0</v>
      </c>
      <c r="T39" s="298" t="b">
        <f>IF('Hoja De Calculo'!U13&gt;='Hoja De Calculo'!T13,IF(T$18=100,($S$21*T$18*$B$2)-SUM($I39:S39),IF(T$18&gt;S$19,((T$18-S$19+1)*$B$2*$S$21),IF(T$18&gt;=S$19,$S$21*$B$2))),0)</f>
        <v>0</v>
      </c>
      <c r="U39" s="298" t="b">
        <f>IF('Hoja De Calculo'!V13&gt;='Hoja De Calculo'!U13,IF(U$18=100,($S$21*U$18*$B$2)-SUM($I39:T39),IF(U$18&gt;T$19,((U$18-T$19+1)*$B$2*$S$21),IF(U$18&gt;=T$19,$S$21*$B$2))),0)</f>
        <v>0</v>
      </c>
      <c r="V39" s="298" t="b">
        <f>IF('Hoja De Calculo'!W13&gt;='Hoja De Calculo'!V13,IF(V$18=100,($S$21*V$18*$B$2)-SUM($I39:U39),IF(V$18&gt;U$19,((V$18-U$19+1)*$B$2*$S$21),IF(V$18&gt;=U$19,$S$21*$B$2))),0)</f>
        <v>0</v>
      </c>
      <c r="W39" s="298" t="b">
        <f>IF('Hoja De Calculo'!X13&gt;='Hoja De Calculo'!W13,IF(W$18=100,($S$21*W$18*$B$2)-SUM($I39:V39),IF(W$18&gt;V$19,((W$18-V$19+1)*$B$2*$S$21),IF(W$18&gt;=V$19,$S$21*$B$2))),0)</f>
        <v>0</v>
      </c>
      <c r="X39" s="298" t="b">
        <f>IF('Hoja De Calculo'!Y13&gt;='Hoja De Calculo'!X13,IF(X$18=100,($S$21*X$18*$B$2)-SUM($I39:W39),IF(X$18&gt;W$19,((X$18-W$19+1)*$B$2*$S$21),IF(X$18&gt;=W$19,$S$21*$B$2))),0)</f>
        <v>0</v>
      </c>
      <c r="Y39" s="298" t="b">
        <f>IF('Hoja De Calculo'!Z13&gt;='Hoja De Calculo'!Y13,IF(Y$18=100,($S$21*Y$18*$B$2)-SUM($I39:X39),IF(Y$18&gt;X$19,((Y$18-X$19+1)*$B$2*$S$21),IF(Y$18&gt;=X$19,$S$21*$B$2))),0)</f>
        <v>0</v>
      </c>
      <c r="Z39" s="298" t="b">
        <f>IF('Hoja De Calculo'!AA13&gt;='Hoja De Calculo'!Z13,IF(Z$18=100,($S$21*Z$18*$B$2)-SUM($I39:Y39),IF(Z$18&gt;Y$19,((Z$18-Y$19+1)*$B$2*$S$21),IF(Z$18&gt;=Y$19,$S$21*$B$2))),0)</f>
        <v>0</v>
      </c>
      <c r="AA39" s="298" t="b">
        <f>IF('Hoja De Calculo'!AB13&gt;='Hoja De Calculo'!AA13,IF(AA$18=100,($S$21*AA$18*$B$2)-SUM($I39:Z39),IF(AA$18&gt;Z$19,((AA$18-Z$19+1)*$B$2*$S$21),IF(AA$18&gt;=Z$19,$S$21*$B$2))),0)</f>
        <v>0</v>
      </c>
      <c r="AB39" s="298" t="b">
        <f>IF('Hoja De Calculo'!AC13&gt;='Hoja De Calculo'!AB13,IF(AB$18=100,($S$21*AB$18*$B$2)-SUM($I39:AA39),IF(AB$18&gt;AA$19,((AB$18-AA$19+1)*$B$2*$S$21),IF(AB$18&gt;=AA$19,$S$21*$B$2))),0)</f>
        <v>0</v>
      </c>
      <c r="AC39" s="298" t="b">
        <f>IF('Hoja De Calculo'!AD13&gt;='Hoja De Calculo'!AC13,IF(AC$18=100,($S$21*AC$18*$B$2)-SUM($I39:AB39),IF(AC$18&gt;AB$19,((AC$18-AB$19+1)*$B$2*$S$21),IF(AC$18&gt;=AB$19,$S$21*$B$2))),0)</f>
        <v>0</v>
      </c>
      <c r="AD39" s="298" t="b">
        <f>IF('Hoja De Calculo'!AE13&gt;='Hoja De Calculo'!AD13,IF(AD$18=100,($S$21*AD$18*$B$2)-SUM($I39:AC39),IF(AD$18&gt;AC$19,((AD$18-AC$19+1)*$B$2*$S$21),IF(AD$18&gt;=AC$19,$S$21*$B$2))),0)</f>
        <v>0</v>
      </c>
      <c r="AE39" s="298" t="b">
        <f>IF('Hoja De Calculo'!AF13&gt;='Hoja De Calculo'!AE13,IF(AE$18=100,($S$21*AE$18*$B$2)-SUM($I39:AD39),IF(AE$18&gt;AD$19,((AE$18-AD$19+1)*$B$2*$S$21),IF(AE$18&gt;=AD$19,$S$21*$B$2))),0)</f>
        <v>0</v>
      </c>
      <c r="AF39" s="298" t="b">
        <f>IF('Hoja De Calculo'!AG13&gt;='Hoja De Calculo'!AF13,IF(AF$18=100,($S$21*AF$18*$B$2)-SUM($I39:AE39),IF(AF$18&gt;AE$19,((AF$18-AE$19+1)*$B$2*$S$21),IF(AF$18&gt;=AE$19,$S$21*$B$2))),0)</f>
        <v>0</v>
      </c>
      <c r="AG39" s="298" t="b">
        <f>IF('Hoja De Calculo'!AH13&gt;='Hoja De Calculo'!AG13,IF(AG$18=100,($S$21*AG$18*$B$2)-SUM($I39:AF39),IF(AG$18&gt;AF$19,((AG$18-AF$19+1)*$B$2*$S$21),IF(AG$18&gt;=AF$19,$S$21*$B$2))),0)</f>
        <v>0</v>
      </c>
      <c r="AH39" s="298" t="b">
        <f>IF('Hoja De Calculo'!AI13&gt;='Hoja De Calculo'!AH13,IF(AH$18=100,($S$21*AH$18*$B$2)-SUM($I39:AG39),IF(AH$18&gt;AG$19,((AH$18-AG$19+1)*$B$2*$S$21),IF(AH$18&gt;=AG$19,$S$21*$B$2))),0)</f>
        <v>0</v>
      </c>
      <c r="AI39" s="298" t="b">
        <f>IF('Hoja De Calculo'!AJ13&gt;='Hoja De Calculo'!AI13,IF(AI$18=100,($S$21*AI$18*$B$2)-SUM($I39:AH39),IF(AI$18&gt;AH$19,((AI$18-AH$19+1)*$B$2*$S$21),IF(AI$18&gt;=AH$19,$S$21*$B$2))),0)</f>
        <v>0</v>
      </c>
      <c r="AJ39" s="298" t="b">
        <f>IF('Hoja De Calculo'!AK13&gt;='Hoja De Calculo'!AJ13,IF(AJ$18=100,($S$21*AJ$18*$B$2)-SUM($I39:AI39),IF(AJ$18&gt;AI$19,((AJ$18-AI$19+1)*$B$2*$S$21),IF(AJ$18&gt;=AI$19,$S$21*$B$2))),0)</f>
        <v>0</v>
      </c>
      <c r="AK39" s="298" t="b">
        <f>IF('Hoja De Calculo'!AL13&gt;='Hoja De Calculo'!AK13,IF(AK$18=100,($S$21*AK$18*$B$2)-SUM($I39:AJ39),IF(AK$18&gt;AJ$19,((AK$18-AJ$19+1)*$B$2*$S$21),IF(AK$18&gt;=AJ$19,$S$21*$B$2))),0)</f>
        <v>0</v>
      </c>
      <c r="AL39" s="298" t="b">
        <f>IF('Hoja De Calculo'!AM13&gt;='Hoja De Calculo'!AL13,IF(AL$18=100,($S$21*AL$18*$B$2)-SUM($I39:AK39),IF(AL$18&gt;AK$19,((AL$18-AK$19+1)*$B$2*$S$21),IF(AL$18&gt;=AK$19,$S$21*$B$2))),0)</f>
        <v>0</v>
      </c>
      <c r="AM39" s="298" t="b">
        <f>IF('Hoja De Calculo'!AN13&gt;='Hoja De Calculo'!AM13,IF(AM$18=100,($S$21*AM$18*$B$2)-SUM($I39:AL39),IF(AM$18&gt;AL$19,((AM$18-AL$19+1)*$B$2*$S$21),IF(AM$18&gt;=AL$19,$S$21*$B$2))),0)</f>
        <v>0</v>
      </c>
      <c r="AN39" s="298" t="b">
        <f>IF('Hoja De Calculo'!AO13&gt;='Hoja De Calculo'!AN13,IF(AN$18=100,($S$21*AN$18*$B$2)-SUM($I39:AM39),IF(AN$18&gt;AM$19,((AN$18-AM$19+1)*$B$2*$S$21),IF(AN$18&gt;=AM$19,$S$21*$B$2))),0)</f>
        <v>0</v>
      </c>
      <c r="AO39" s="298" t="b">
        <f>IF('Hoja De Calculo'!AP13&gt;='Hoja De Calculo'!AO13,IF(AO$18=100,($S$21*AO$18*$B$2)-SUM($I39:AN39),IF(AO$18&gt;AN$19,((AO$18-AN$19+1)*$B$2*$S$21),IF(AO$18&gt;=AN$19,$S$21*$B$2))),0)</f>
        <v>0</v>
      </c>
      <c r="AP39" s="298" t="b">
        <f>IF('Hoja De Calculo'!AQ13&gt;='Hoja De Calculo'!AP13,IF(AP$18=100,($S$21*AP$18*$B$2)-SUM($I39:AO39),IF(AP$18&gt;AO$19,((AP$18-AO$19+1)*$B$2*$S$21),IF(AP$18&gt;=AO$19,$S$21*$B$2))),0)</f>
        <v>0</v>
      </c>
      <c r="AQ39" s="298" t="b">
        <f>IF('Hoja De Calculo'!AR13&gt;='Hoja De Calculo'!AQ13,IF(AQ$18=100,($S$21*AQ$18*$B$2)-SUM($I39:AP39),IF(AQ$18&gt;AP$19,((AQ$18-AP$19+1)*$B$2*$S$21),IF(AQ$18&gt;=AP$19,$S$21*$B$2))),0)</f>
        <v>0</v>
      </c>
      <c r="AR39" s="298" t="b">
        <f>IF('Hoja De Calculo'!AS13&gt;='Hoja De Calculo'!AR13,IF(AR$18=100,($S$21*AR$18*$B$2)-SUM($I39:AQ39),IF(AR$18&gt;AQ$19,((AR$18-AQ$19+1)*$B$2*$S$21),IF(AR$18&gt;=AQ$19,$S$21*$B$2))),0)</f>
        <v>0</v>
      </c>
      <c r="AS39" s="298" t="b">
        <f>IF('Hoja De Calculo'!AT13&gt;='Hoja De Calculo'!AS13,IF(AS$18=100,($S$21*AS$18*$B$2)-SUM($I39:AR39),IF(AS$18&gt;AR$19,((AS$18-AR$19+1)*$B$2*$S$21),IF(AS$18&gt;=AR$19,$S$21*$B$2))),0)</f>
        <v>0</v>
      </c>
      <c r="AT39" s="298" t="b">
        <f>IF('Hoja De Calculo'!AU13&gt;='Hoja De Calculo'!AT13,IF(AT$18=100,($S$21*AT$18*$B$2)-SUM($I39:AS39),IF(AT$18&gt;AS$19,((AT$18-AS$19+1)*$B$2*$S$21),IF(AT$18&gt;=AS$19,$S$21*$B$2))),0)</f>
        <v>0</v>
      </c>
      <c r="AU39" s="298" t="b">
        <f>IF('Hoja De Calculo'!AV13&gt;='Hoja De Calculo'!AU13,IF(AU$18=100,($S$21*AU$18*$B$2)-SUM($I39:AT39),IF(AU$18&gt;AT$19,((AU$18-AT$19+1)*$B$2*$S$21),IF(AU$18&gt;=AT$19,$S$21*$B$2))),0)</f>
        <v>0</v>
      </c>
      <c r="AV39" s="298" t="b">
        <f>IF('Hoja De Calculo'!AW13&gt;='Hoja De Calculo'!AV13,IF(AV$18=100,($S$21*AV$18*$B$2)-SUM($I39:AU39),IF(AV$18&gt;AU$19,((AV$18-AU$19+1)*$B$2*$S$21),IF(AV$18&gt;=AU$19,$S$21*$B$2))),0)</f>
        <v>0</v>
      </c>
      <c r="AW39" s="298" t="b">
        <f>IF('Hoja De Calculo'!AX13&gt;='Hoja De Calculo'!AW13,IF(AW$18=100,($S$21*AW$18*$B$2)-SUM($I39:AV39),IF(AW$18&gt;AV$19,((AW$18-AV$19+1)*$B$2*$S$21),IF(AW$18&gt;=AV$19,$S$21*$B$2))),0)</f>
        <v>0</v>
      </c>
      <c r="AX39" s="298" t="b">
        <f>IF('Hoja De Calculo'!AY13&gt;='Hoja De Calculo'!AX13,IF(AX$18=100,($S$21*AX$18*$B$2)-SUM($I39:AW39),IF(AX$18&gt;AW$19,((AX$18-AW$19+1)*$B$2*$S$21),IF(AX$18&gt;=AW$19,$S$21*$B$2))),0)</f>
        <v>0</v>
      </c>
      <c r="AY39" s="298" t="b">
        <f>IF('Hoja De Calculo'!AZ13&gt;='Hoja De Calculo'!AY13,IF(AY$18=100,($S$21*AY$18*$B$2)-SUM($I39:AX39),IF(AY$18&gt;AX$19,((AY$18-AX$19+1)*$B$2*$S$21),IF(AY$18&gt;=AX$19,$S$21*$B$2))),0)</f>
        <v>0</v>
      </c>
      <c r="AZ39" s="298" t="b">
        <f>IF('Hoja De Calculo'!BA13&gt;='Hoja De Calculo'!AZ13,IF(AZ$18=100,($S$21*AZ$18*$B$2)-SUM($I39:AY39),IF(AZ$18&gt;AY$19,((AZ$18-AY$19+1)*$B$2*$S$21),IF(AZ$18&gt;=AY$19,$S$21*$B$2))),0)</f>
        <v>0</v>
      </c>
      <c r="BA39" s="298" t="b">
        <f>IF('Hoja De Calculo'!BB13&gt;='Hoja De Calculo'!BA13,IF(BA$18=100,($S$21*BA$18*$B$2)-SUM($I39:AZ39),IF(BA$18&gt;AZ$19,((BA$18-AZ$19+1)*$B$2*$S$21),IF(BA$18&gt;=AZ$19,$S$21*$B$2))),0)</f>
        <v>0</v>
      </c>
      <c r="BB39" s="298" t="b">
        <f>IF('Hoja De Calculo'!BC13&gt;='Hoja De Calculo'!BB13,IF(BB$18=100,($S$21*BB$18*$B$2)-SUM($I39:BA39),IF(BB$18&gt;BA$19,((BB$18-BA$19+1)*$B$2*$S$21),IF(BB$18&gt;=BA$19,$S$21*$B$2))),0)</f>
        <v>0</v>
      </c>
      <c r="BC39" s="298" t="b">
        <f>IF('Hoja De Calculo'!BD13&gt;='Hoja De Calculo'!BC13,IF(BC$18=100,($S$21*BC$18*$B$2)-SUM($I39:BB39),IF(BC$18&gt;BB$19,((BC$18-BB$19+1)*$B$2*$S$21),IF(BC$18&gt;=BB$19,$S$21*$B$2))),0)</f>
        <v>0</v>
      </c>
      <c r="BD39" s="298" t="b">
        <f>IF('Hoja De Calculo'!BE13&gt;='Hoja De Calculo'!BD13,IF(BD$18=100,($S$21*BD$18*$B$2)-SUM($I39:BC39),IF(BD$18&gt;BC$19,((BD$18-BC$19+1)*$B$2*$S$21),IF(BD$18&gt;=BC$19,$S$21*$B$2))),0)</f>
        <v>0</v>
      </c>
      <c r="BE39" s="298" t="b">
        <f>IF('Hoja De Calculo'!BF13&gt;='Hoja De Calculo'!BE13,IF(BE$18=100,($S$21*BE$18*$B$2)-SUM($I39:BD39),IF(BE$18&gt;BD$19,((BE$18-BD$19+1)*$B$2*$S$21),IF(BE$18&gt;=BD$19,$S$21*$B$2))),0)</f>
        <v>0</v>
      </c>
      <c r="BF39" s="298" t="b">
        <f>IF('Hoja De Calculo'!BG13&gt;='Hoja De Calculo'!BF13,IF(BF$18=100,($S$21*BF$18*$B$2)-SUM($I39:BE39),IF(BF$18&gt;BE$19,((BF$18-BE$19+1)*$B$2*$S$21),IF(BF$18&gt;=BE$19,$S$21*$B$2))),0)</f>
        <v>0</v>
      </c>
      <c r="BG39" s="298" t="b">
        <f>IF('Hoja De Calculo'!BH13&gt;='Hoja De Calculo'!BG13,IF(BG$18=100,($S$21*BG$18*$B$2)-SUM($I39:BF39),IF(BG$18&gt;BF$19,((BG$18-BF$19+1)*$B$2*$S$21),IF(BG$18&gt;=BF$19,$S$21*$B$2))),0)</f>
        <v>0</v>
      </c>
      <c r="BH39" s="298" t="b">
        <f>IF('Hoja De Calculo'!BI13&gt;='Hoja De Calculo'!BH13,IF(BH$18=100,($S$21*BH$18*$B$2)-SUM($I39:BG39),IF(BH$18&gt;BG$19,((BH$18-BG$19+1)*$B$2*$S$21),IF(BH$18&gt;=BG$19,$S$21*$B$2))),0)</f>
        <v>0</v>
      </c>
      <c r="BI39" s="298" t="b">
        <f>IF('Hoja De Calculo'!BJ13&gt;='Hoja De Calculo'!BI13,IF(BI$18=100,($S$21*BI$18*$B$2)-SUM($I39:BH39),IF(BI$18&gt;BH$19,((BI$18-BH$19+1)*$B$2*$S$21),IF(BI$18&gt;=BH$19,$S$21*$B$2))),0)</f>
        <v>0</v>
      </c>
      <c r="BJ39" s="298" t="b">
        <f>IF('Hoja De Calculo'!BK13&gt;='Hoja De Calculo'!BJ13,IF(BJ$18=100,($S$21*BJ$18*$B$2)-SUM($I39:BI39),IF(BJ$18&gt;BI$19,((BJ$18-BI$19+1)*$B$2*$S$21),IF(BJ$18&gt;=BI$19,$S$21*$B$2))),0)</f>
        <v>0</v>
      </c>
      <c r="BK39" s="298" t="b">
        <f>IF('Hoja De Calculo'!BL13&gt;='Hoja De Calculo'!BK13,IF(BK$18=100,($S$21*BK$18*$B$2)-SUM($I39:BJ39),IF(BK$18&gt;BJ$19,((BK$18-BJ$19+1)*$B$2*$S$21),IF(BK$18&gt;=BJ$19,$S$21*$B$2))),0)</f>
        <v>0</v>
      </c>
      <c r="BL39" s="298" t="b">
        <f>IF('Hoja De Calculo'!BM13&gt;='Hoja De Calculo'!BL13,IF(BL$18=100,($S$21*BL$18*$B$2)-SUM($I39:BK39),IF(BL$18&gt;BK$19,((BL$18-BK$19+1)*$B$2*$S$21),IF(BL$18&gt;=BK$19,$S$21*$B$2))),0)</f>
        <v>0</v>
      </c>
      <c r="BM39" s="298" t="b">
        <f>IF('Hoja De Calculo'!BN13&gt;='Hoja De Calculo'!BM13,IF(BM$18=100,($S$21*BM$18*$B$2)-SUM($I39:BL39),IF(BM$18&gt;BL$19,((BM$18-BL$19+1)*$B$2*$S$21),IF(BM$18&gt;=BL$19,$S$21*$B$2))),0)</f>
        <v>0</v>
      </c>
      <c r="BN39" s="298" t="b">
        <f>IF('Hoja De Calculo'!BO13&gt;='Hoja De Calculo'!BN13,IF(BN$18=100,($S$21*BN$18*$B$2)-SUM($I39:BM39),IF(BN$18&gt;BM$19,((BN$18-BM$19+1)*$B$2*$S$21),IF(BN$18&gt;=BM$19,$S$21*$B$2))),0)</f>
        <v>0</v>
      </c>
      <c r="BO39" s="298" t="b">
        <f>IF('Hoja De Calculo'!BP13&gt;='Hoja De Calculo'!BO13,IF(BO$18=100,($S$21*BO$18*$B$2)-SUM($I39:BN39),IF(BO$18&gt;BN$19,((BO$18-BN$19+1)*$B$2*$S$21),IF(BO$18&gt;=BN$19,$S$21*$B$2))),0)</f>
        <v>0</v>
      </c>
      <c r="BP39" s="298" t="b">
        <f>IF('Hoja De Calculo'!BQ13&gt;='Hoja De Calculo'!BP13,IF(BP$18=100,($S$21*BP$18*$B$2)-SUM($I39:BO39),IF(BP$18&gt;BO$19,((BP$18-BO$19+1)*$B$2*$S$21),IF(BP$18&gt;=BO$19,$S$21*$B$2))),0)</f>
        <v>0</v>
      </c>
      <c r="BQ39" s="298" t="b">
        <f>IF('Hoja De Calculo'!BR13&gt;='Hoja De Calculo'!BQ13,IF(BQ$18=100,($S$21*BQ$18*$B$2)-SUM($I39:BP39),IF(BQ$18&gt;BP$19,((BQ$18-BP$19+1)*$B$2*$S$21),IF(BQ$18&gt;=BP$19,$S$21*$B$2))),0)</f>
        <v>0</v>
      </c>
      <c r="BR39" s="298" t="b">
        <f>IF('Hoja De Calculo'!BS13&gt;='Hoja De Calculo'!BR13,IF(BR$18=100,($S$21*BR$18*$B$2)-SUM($I39:BQ39),IF(BR$18&gt;BQ$19,((BR$18-BQ$19+1)*$B$2*$S$21),IF(BR$18&gt;=BQ$19,$S$21*$B$2))),0)</f>
        <v>0</v>
      </c>
      <c r="BS39" s="298" t="b">
        <f>IF('Hoja De Calculo'!BT13&gt;='Hoja De Calculo'!BS13,IF(BS$18=100,($S$21*BS$18*$B$2)-SUM($I39:BR39),IF(BS$18&gt;BR$19,((BS$18-BR$19+1)*$B$2*$S$21),IF(BS$18&gt;=BR$19,$S$21*$B$2))),0)</f>
        <v>0</v>
      </c>
      <c r="BT39" s="298" t="b">
        <f>IF('Hoja De Calculo'!BU13&gt;='Hoja De Calculo'!BT13,IF(BT$18=100,($S$21*BT$18*$B$2)-SUM($I39:BS39),IF(BT$18&gt;BS$19,((BT$18-BS$19+1)*$B$2*$S$21),IF(BT$18&gt;=BS$19,$S$21*$B$2))),0)</f>
        <v>0</v>
      </c>
      <c r="BU39" s="298" t="b">
        <f>IF('Hoja De Calculo'!BV13&gt;='Hoja De Calculo'!BU13,IF(BU$18=100,($S$21*BU$18*$B$2)-SUM($I39:BT39),IF(BU$18&gt;BT$19,((BU$18-BT$19+1)*$B$2*$S$21),IF(BU$18&gt;=BT$19,$S$21*$B$2))),0)</f>
        <v>0</v>
      </c>
      <c r="BV39" s="298" t="b">
        <f>IF('Hoja De Calculo'!BW13&gt;='Hoja De Calculo'!BV13,IF(BV$18=100,($S$21*BV$18*$B$2)-SUM($I39:BU39),IF(BV$18&gt;BU$19,((BV$18-BU$19+1)*$B$2*$S$21),IF(BV$18&gt;=BU$19,$S$21*$B$2))),0)</f>
        <v>0</v>
      </c>
      <c r="BW39" s="298" t="b">
        <f>IF('Hoja De Calculo'!BX13&gt;='Hoja De Calculo'!BW13,IF(BW$18=100,($S$21*BW$18*$B$2)-SUM($I39:BV39),IF(BW$18&gt;BV$19,((BW$18-BV$19+1)*$B$2*$S$21),IF(BW$18&gt;=BV$19,$S$21*$B$2))),0)</f>
        <v>0</v>
      </c>
      <c r="BX39" s="298" t="b">
        <f>IF('Hoja De Calculo'!BY13&gt;='Hoja De Calculo'!BX13,IF(BX$18=100,($S$21*BX$18*$B$2)-SUM($I39:BW39),IF(BX$18&gt;BW$19,((BX$18-BW$19+1)*$B$2*$S$21),IF(BX$18&gt;=BW$19,$S$21*$B$2))),0)</f>
        <v>0</v>
      </c>
      <c r="BY39" s="298" t="b">
        <f>IF('Hoja De Calculo'!BZ13&gt;='Hoja De Calculo'!BY13,IF(BY$18=100,($S$21*BY$18*$B$2)-SUM($I39:BX39),IF(BY$18&gt;BX$19,((BY$18-BX$19+1)*$B$2*$S$21),IF(BY$18&gt;=BX$19,$S$21*$B$2))),0)</f>
        <v>0</v>
      </c>
      <c r="BZ39" s="298" t="b">
        <f>IF('Hoja De Calculo'!CA13&gt;='Hoja De Calculo'!BZ13,IF(BZ$18=100,($S$21*BZ$18*$B$2)-SUM($I39:BY39),IF(BZ$18&gt;BY$19,((BZ$18-BY$19+1)*$B$2*$S$21),IF(BZ$18&gt;=BY$19,$S$21*$B$2))),0)</f>
        <v>0</v>
      </c>
      <c r="CA39" s="298" t="b">
        <f>IF('Hoja De Calculo'!CB13&gt;='Hoja De Calculo'!CA13,IF(CA$18=100,($S$21*CA$18*$B$2)-SUM($I39:BZ39),IF(CA$18&gt;BZ$19,((CA$18-BZ$19+1)*$B$2*$S$21),IF(CA$18&gt;=BZ$19,$S$21*$B$2))),0)</f>
        <v>0</v>
      </c>
      <c r="CB39" s="298" t="b">
        <f>IF('Hoja De Calculo'!CC13&gt;='Hoja De Calculo'!CB13,IF(CB$18=100,($S$21*CB$18*$B$2)-SUM($I39:CA39),IF(CB$18&gt;CA$19,((CB$18-CA$19+1)*$B$2*$S$21),IF(CB$18&gt;=CA$19,$S$21*$B$2))),0)</f>
        <v>0</v>
      </c>
      <c r="CC39" s="298" t="b">
        <f>IF('Hoja De Calculo'!CD13&gt;='Hoja De Calculo'!CC13,IF(CC$18=100,($S$21*CC$18*$B$2)-SUM($I39:CB39),IF(CC$18&gt;CB$19,((CC$18-CB$19+1)*$B$2*$S$21),IF(CC$18&gt;=CB$19,$S$21*$B$2))),0)</f>
        <v>0</v>
      </c>
      <c r="CD39" s="298" t="b">
        <f>IF('Hoja De Calculo'!CE13&gt;='Hoja De Calculo'!CD13,IF(CD$18=100,($S$21*CD$18*$B$2)-SUM($I39:CC39),IF(CD$18&gt;CC$19,((CD$18-CC$19+1)*$B$2*$S$21),IF(CD$18&gt;=CC$19,$S$21*$B$2))),0)</f>
        <v>0</v>
      </c>
      <c r="CE39" s="298" t="b">
        <f>IF('Hoja De Calculo'!CF13&gt;='Hoja De Calculo'!CE13,IF(CE$18=100,($S$21*CE$18*$B$2)-SUM($I39:CD39),IF(CE$18&gt;CD$19,((CE$18-CD$19+1)*$B$2*$S$21),IF(CE$18&gt;=CD$19,$S$21*$B$2))),0)</f>
        <v>0</v>
      </c>
      <c r="CF39" s="298" t="b">
        <f>IF('Hoja De Calculo'!CG13&gt;='Hoja De Calculo'!CF13,IF(CF$18=100,($S$21*CF$18*$B$2)-SUM($I39:CE39),IF(CF$18&gt;CE$19,((CF$18-CE$19+1)*$B$2*$S$21),IF(CF$18&gt;=CE$19,$S$21*$B$2))),0)</f>
        <v>0</v>
      </c>
      <c r="CG39" s="298" t="b">
        <f>IF('Hoja De Calculo'!CH13&gt;='Hoja De Calculo'!CG13,IF(CG$18=100,($S$21*CG$18*$B$2)-SUM($I39:CF39),IF(CG$18&gt;CF$19,((CG$18-CF$19+1)*$B$2*$S$21),IF(CG$18&gt;=CF$19,$S$21*$B$2))),0)</f>
        <v>0</v>
      </c>
      <c r="CH39" s="298" t="b">
        <f>IF('Hoja De Calculo'!CI13&gt;='Hoja De Calculo'!CH13,IF(CH$18=100,($S$21*CH$18*$B$2)-SUM($I39:CG39),IF(CH$18&gt;CG$19,((CH$18-CG$19+1)*$B$2*$S$21),IF(CH$18&gt;=CG$19,$S$21*$B$2))),0)</f>
        <v>0</v>
      </c>
      <c r="CI39" s="298" t="b">
        <f>IF('Hoja De Calculo'!CJ13&gt;='Hoja De Calculo'!CI13,IF(CI$18=100,($S$21*CI$18*$B$2)-SUM($I39:CH39),IF(CI$18&gt;CH$19,((CI$18-CH$19+1)*$B$2*$S$21),IF(CI$18&gt;=CH$19,$S$21*$B$2))),0)</f>
        <v>0</v>
      </c>
      <c r="CJ39" s="298" t="b">
        <f>IF('Hoja De Calculo'!CK13&gt;='Hoja De Calculo'!CJ13,IF(CJ$18=100,($S$21*CJ$18*$B$2)-SUM($I39:CI39),IF(CJ$18&gt;CI$19,((CJ$18-CI$19+1)*$B$2*$S$21),IF(CJ$18&gt;=CI$19,$S$21*$B$2))),0)</f>
        <v>0</v>
      </c>
      <c r="CK39" s="298" t="b">
        <f>IF('Hoja De Calculo'!CL13&gt;='Hoja De Calculo'!CK13,IF(CK$18=100,($S$21*CK$18*$B$2)-SUM($I39:CJ39),IF(CK$18&gt;CJ$19,((CK$18-CJ$19+1)*$B$2*$S$21),IF(CK$18&gt;=CJ$19,$S$21*$B$2))),0)</f>
        <v>0</v>
      </c>
      <c r="CL39" s="298" t="b">
        <f>IF('Hoja De Calculo'!CM13&gt;='Hoja De Calculo'!CL13,IF(CL$18=100,($S$21*CL$18*$B$2)-SUM($I39:CK39),IF(CL$18&gt;CK$19,((CL$18-CK$19+1)*$B$2*$S$21),IF(CL$18&gt;=CK$19,$S$21*$B$2))),0)</f>
        <v>0</v>
      </c>
      <c r="CM39" s="298" t="b">
        <f>IF('Hoja De Calculo'!CN13&gt;='Hoja De Calculo'!CM13,IF(CM$18=100,($S$21*CM$18*$B$2)-SUM($I39:CL39),IF(CM$18&gt;CL$19,((CM$18-CL$19+1)*$B$2*$S$21),IF(CM$18&gt;=CL$19,$S$21*$B$2))),0)</f>
        <v>0</v>
      </c>
      <c r="CN39" s="298" t="b">
        <f>IF('Hoja De Calculo'!CO13&gt;='Hoja De Calculo'!CN13,IF(CN$18=100,($S$21*CN$18*$B$2)-SUM($I39:CM39),IF(CN$18&gt;CM$19,((CN$18-CM$19+1)*$B$2*$S$21),IF(CN$18&gt;=CM$19,$S$21*$B$2))),0)</f>
        <v>0</v>
      </c>
      <c r="CO39" s="298" t="b">
        <f>IF('Hoja De Calculo'!CP13&gt;='Hoja De Calculo'!CO13,IF(CO$18=100,($S$21*CO$18*$B$2)-SUM($I39:CN39),IF(CO$18&gt;CN$19,((CO$18-CN$19+1)*$B$2*$S$21),IF(CO$18&gt;=CN$19,$S$21*$B$2))),0)</f>
        <v>0</v>
      </c>
      <c r="CP39" s="298" t="b">
        <f>IF('Hoja De Calculo'!CQ13&gt;='Hoja De Calculo'!CP13,IF(CP$18=100,($S$21*CP$18*$B$2)-SUM($I39:CO39),IF(CP$18&gt;CO$19,((CP$18-CO$19+1)*$B$2*$S$21),IF(CP$18&gt;=CO$19,$S$21*$B$2))),0)</f>
        <v>0</v>
      </c>
      <c r="CQ39" s="298" t="b">
        <f>IF('Hoja De Calculo'!CR13&gt;='Hoja De Calculo'!CQ13,IF(CQ$18=100,($S$21*CQ$18*$B$2)-SUM($I39:CP39),IF(CQ$18&gt;CP$19,((CQ$18-CP$19+1)*$B$2*$S$21),IF(CQ$18&gt;=CP$19,$S$21*$B$2))),0)</f>
        <v>0</v>
      </c>
      <c r="CR39" s="298" t="b">
        <f>IF('Hoja De Calculo'!CS13&gt;='Hoja De Calculo'!CR13,IF(CR$18=100,($S$21*CR$18*$B$2)-SUM($I39:CQ39),IF(CR$18&gt;CQ$19,((CR$18-CQ$19+1)*$B$2*$S$21),IF(CR$18&gt;=CQ$19,$S$21*$B$2))),0)</f>
        <v>0</v>
      </c>
      <c r="CS39" s="298" t="b">
        <f>IF('Hoja De Calculo'!CT13&gt;='Hoja De Calculo'!CS13,IF(CS$18=100,($S$21*CS$18*$B$2)-SUM($I39:CR39),IF(CS$18&gt;CR$19,((CS$18-CR$19+1)*$B$2*$S$21),IF(CS$18&gt;=CR$19,$S$21*$B$2))),0)</f>
        <v>0</v>
      </c>
      <c r="CT39" s="298" t="b">
        <f>IF('Hoja De Calculo'!CU13&gt;='Hoja De Calculo'!CT13,IF(CT$18=100,($S$21*CT$18*$B$2)-SUM($I39:CS39),IF(CT$18&gt;CS$19,((CT$18-CS$19+1)*$B$2*$S$21),IF(CT$18&gt;=CS$19,$S$21*$B$2))),0)</f>
        <v>0</v>
      </c>
      <c r="CU39" s="298" t="b">
        <f>IF('Hoja De Calculo'!CV13&gt;='Hoja De Calculo'!CU13,IF(CU$18=100,($S$21*CU$18*$B$2)-SUM($I39:CT39),IF(CU$18&gt;CT$19,((CU$18-CT$19+1)*$B$2*$S$21),IF(CU$18&gt;=CT$19,$S$21*$B$2))),0)</f>
        <v>0</v>
      </c>
      <c r="CV39" s="298" t="b">
        <f>IF('Hoja De Calculo'!CW13&gt;='Hoja De Calculo'!CV13,IF(CV$18=100,($S$21*CV$18*$B$2)-SUM($I39:CU39),IF(CV$18&gt;CU$19,((CV$18-CU$19+1)*$B$2*$S$21),IF(CV$18&gt;=CU$19,$S$21*$B$2))),0)</f>
        <v>0</v>
      </c>
      <c r="CW39" s="298" t="b">
        <f>IF('Hoja De Calculo'!CX13&gt;='Hoja De Calculo'!CW13,IF(CW$18=100,($S$21*CW$18*$B$2)-SUM($I39:CV39),IF(CW$18&gt;CV$19,((CW$18-CV$19+1)*$B$2*$S$21),IF(CW$18&gt;=CV$19,$S$21*$B$2))),0)</f>
        <v>0</v>
      </c>
    </row>
    <row r="40" spans="1:101" x14ac:dyDescent="0.25">
      <c r="A40" t="s">
        <v>177</v>
      </c>
      <c r="C40" s="263"/>
      <c r="D40" s="263"/>
      <c r="E40" s="263"/>
      <c r="F40" s="263"/>
      <c r="G40" s="263"/>
      <c r="H40" s="263"/>
      <c r="I40" s="263"/>
      <c r="J40" s="263"/>
      <c r="K40" s="263"/>
      <c r="L40" s="263"/>
      <c r="M40" s="263"/>
      <c r="N40" s="263"/>
      <c r="O40" s="263"/>
      <c r="P40" s="263"/>
      <c r="Q40" s="263"/>
      <c r="R40" s="263"/>
      <c r="S40" s="263"/>
      <c r="T40" s="285">
        <f>(T$21*$B$2*(T$19+(IF(T$19=100,0,1))))</f>
        <v>0</v>
      </c>
      <c r="U40" s="298" t="b">
        <f>IF('Hoja De Calculo'!V13&gt;='Hoja De Calculo'!U13,IF(U$18=100,($T$21*U$18*$B$2)-SUM($I40:T40),IF(U$18&gt;T$19,((U$18-T$19+1)*$B$2*$T$21),IF(U$18&gt;=T$19,$T$21*$B$2))),0)</f>
        <v>0</v>
      </c>
      <c r="V40" s="298" t="b">
        <f>IF('Hoja De Calculo'!W13&gt;='Hoja De Calculo'!V13,IF(V$18=100,($T$21*V$18*$B$2)-SUM($I40:U40),IF(V$18&gt;U$19,((V$18-U$19+1)*$B$2*$T$21),IF(V$18&gt;=U$19,$T$21*$B$2))),0)</f>
        <v>0</v>
      </c>
      <c r="W40" s="298" t="b">
        <f>IF('Hoja De Calculo'!X13&gt;='Hoja De Calculo'!W13,IF(W$18=100,($T$21*W$18*$B$2)-SUM($I40:V40),IF(W$18&gt;V$19,((W$18-V$19+1)*$B$2*$T$21),IF(W$18&gt;=V$19,$T$21*$B$2))),0)</f>
        <v>0</v>
      </c>
      <c r="X40" s="298" t="b">
        <f>IF('Hoja De Calculo'!Y13&gt;='Hoja De Calculo'!X13,IF(X$18=100,($T$21*X$18*$B$2)-SUM($I40:W40),IF(X$18&gt;W$19,((X$18-W$19+1)*$B$2*$T$21),IF(X$18&gt;=W$19,$T$21*$B$2))),0)</f>
        <v>0</v>
      </c>
      <c r="Y40" s="298" t="b">
        <f>IF('Hoja De Calculo'!Z13&gt;='Hoja De Calculo'!Y13,IF(Y$18=100,($T$21*Y$18*$B$2)-SUM($I40:X40),IF(Y$18&gt;X$19,((Y$18-X$19+1)*$B$2*$T$21),IF(Y$18&gt;=X$19,$T$21*$B$2))),0)</f>
        <v>0</v>
      </c>
      <c r="Z40" s="298" t="b">
        <f>IF('Hoja De Calculo'!AA13&gt;='Hoja De Calculo'!Z13,IF(Z$18=100,($T$21*Z$18*$B$2)-SUM($I40:Y40),IF(Z$18&gt;Y$19,((Z$18-Y$19+1)*$B$2*$T$21),IF(Z$18&gt;=Y$19,$T$21*$B$2))),0)</f>
        <v>0</v>
      </c>
      <c r="AA40" s="298" t="b">
        <f>IF('Hoja De Calculo'!AB13&gt;='Hoja De Calculo'!AA13,IF(AA$18=100,($T$21*AA$18*$B$2)-SUM($I40:Z40),IF(AA$18&gt;Z$19,((AA$18-Z$19+1)*$B$2*$T$21),IF(AA$18&gt;=Z$19,$T$21*$B$2))),0)</f>
        <v>0</v>
      </c>
      <c r="AB40" s="298" t="b">
        <f>IF('Hoja De Calculo'!AC13&gt;='Hoja De Calculo'!AB13,IF(AB$18=100,($T$21*AB$18*$B$2)-SUM($I40:AA40),IF(AB$18&gt;AA$19,((AB$18-AA$19+1)*$B$2*$T$21),IF(AB$18&gt;=AA$19,$T$21*$B$2))),0)</f>
        <v>0</v>
      </c>
      <c r="AC40" s="298" t="b">
        <f>IF('Hoja De Calculo'!AD13&gt;='Hoja De Calculo'!AC13,IF(AC$18=100,($T$21*AC$18*$B$2)-SUM($I40:AB40),IF(AC$18&gt;AB$19,((AC$18-AB$19+1)*$B$2*$T$21),IF(AC$18&gt;=AB$19,$T$21*$B$2))),0)</f>
        <v>0</v>
      </c>
      <c r="AD40" s="298" t="b">
        <f>IF('Hoja De Calculo'!AE13&gt;='Hoja De Calculo'!AD13,IF(AD$18=100,($T$21*AD$18*$B$2)-SUM($I40:AC40),IF(AD$18&gt;AC$19,((AD$18-AC$19+1)*$B$2*$T$21),IF(AD$18&gt;=AC$19,$T$21*$B$2))),0)</f>
        <v>0</v>
      </c>
      <c r="AE40" s="298" t="b">
        <f>IF('Hoja De Calculo'!AF13&gt;='Hoja De Calculo'!AE13,IF(AE$18=100,($T$21*AE$18*$B$2)-SUM($I40:AD40),IF(AE$18&gt;AD$19,((AE$18-AD$19+1)*$B$2*$T$21),IF(AE$18&gt;=AD$19,$T$21*$B$2))),0)</f>
        <v>0</v>
      </c>
      <c r="AF40" s="298" t="b">
        <f>IF('Hoja De Calculo'!AG13&gt;='Hoja De Calculo'!AF13,IF(AF$18=100,($T$21*AF$18*$B$2)-SUM($I40:AE40),IF(AF$18&gt;AE$19,((AF$18-AE$19+1)*$B$2*$T$21),IF(AF$18&gt;=AE$19,$T$21*$B$2))),0)</f>
        <v>0</v>
      </c>
      <c r="AG40" s="298" t="b">
        <f>IF('Hoja De Calculo'!AH13&gt;='Hoja De Calculo'!AG13,IF(AG$18=100,($T$21*AG$18*$B$2)-SUM($I40:AF40),IF(AG$18&gt;AF$19,((AG$18-AF$19+1)*$B$2*$T$21),IF(AG$18&gt;=AF$19,$T$21*$B$2))),0)</f>
        <v>0</v>
      </c>
      <c r="AH40" s="298" t="b">
        <f>IF('Hoja De Calculo'!AI13&gt;='Hoja De Calculo'!AH13,IF(AH$18=100,($T$21*AH$18*$B$2)-SUM($I40:AG40),IF(AH$18&gt;AG$19,((AH$18-AG$19+1)*$B$2*$T$21),IF(AH$18&gt;=AG$19,$T$21*$B$2))),0)</f>
        <v>0</v>
      </c>
      <c r="AI40" s="298" t="b">
        <f>IF('Hoja De Calculo'!AJ13&gt;='Hoja De Calculo'!AI13,IF(AI$18=100,($T$21*AI$18*$B$2)-SUM($I40:AH40),IF(AI$18&gt;AH$19,((AI$18-AH$19+1)*$B$2*$T$21),IF(AI$18&gt;=AH$19,$T$21*$B$2))),0)</f>
        <v>0</v>
      </c>
      <c r="AJ40" s="298" t="b">
        <f>IF('Hoja De Calculo'!AK13&gt;='Hoja De Calculo'!AJ13,IF(AJ$18=100,($T$21*AJ$18*$B$2)-SUM($I40:AI40),IF(AJ$18&gt;AI$19,((AJ$18-AI$19+1)*$B$2*$T$21),IF(AJ$18&gt;=AI$19,$T$21*$B$2))),0)</f>
        <v>0</v>
      </c>
      <c r="AK40" s="298" t="b">
        <f>IF('Hoja De Calculo'!AL13&gt;='Hoja De Calculo'!AK13,IF(AK$18=100,($T$21*AK$18*$B$2)-SUM($I40:AJ40),IF(AK$18&gt;AJ$19,((AK$18-AJ$19+1)*$B$2*$T$21),IF(AK$18&gt;=AJ$19,$T$21*$B$2))),0)</f>
        <v>0</v>
      </c>
      <c r="AL40" s="298" t="b">
        <f>IF('Hoja De Calculo'!AM13&gt;='Hoja De Calculo'!AL13,IF(AL$18=100,($T$21*AL$18*$B$2)-SUM($I40:AK40),IF(AL$18&gt;AK$19,((AL$18-AK$19+1)*$B$2*$T$21),IF(AL$18&gt;=AK$19,$T$21*$B$2))),0)</f>
        <v>0</v>
      </c>
      <c r="AM40" s="298" t="b">
        <f>IF('Hoja De Calculo'!AN13&gt;='Hoja De Calculo'!AM13,IF(AM$18=100,($T$21*AM$18*$B$2)-SUM($I40:AL40),IF(AM$18&gt;AL$19,((AM$18-AL$19+1)*$B$2*$T$21),IF(AM$18&gt;=AL$19,$T$21*$B$2))),0)</f>
        <v>0</v>
      </c>
      <c r="AN40" s="298" t="b">
        <f>IF('Hoja De Calculo'!AO13&gt;='Hoja De Calculo'!AN13,IF(AN$18=100,($T$21*AN$18*$B$2)-SUM($I40:AM40),IF(AN$18&gt;AM$19,((AN$18-AM$19+1)*$B$2*$T$21),IF(AN$18&gt;=AM$19,$T$21*$B$2))),0)</f>
        <v>0</v>
      </c>
      <c r="AO40" s="298" t="b">
        <f>IF('Hoja De Calculo'!AP13&gt;='Hoja De Calculo'!AO13,IF(AO$18=100,($T$21*AO$18*$B$2)-SUM($I40:AN40),IF(AO$18&gt;AN$19,((AO$18-AN$19+1)*$B$2*$T$21),IF(AO$18&gt;=AN$19,$T$21*$B$2))),0)</f>
        <v>0</v>
      </c>
      <c r="AP40" s="298" t="b">
        <f>IF('Hoja De Calculo'!AQ13&gt;='Hoja De Calculo'!AP13,IF(AP$18=100,($T$21*AP$18*$B$2)-SUM($I40:AO40),IF(AP$18&gt;AO$19,((AP$18-AO$19+1)*$B$2*$T$21),IF(AP$18&gt;=AO$19,$T$21*$B$2))),0)</f>
        <v>0</v>
      </c>
      <c r="AQ40" s="298" t="b">
        <f>IF('Hoja De Calculo'!AR13&gt;='Hoja De Calculo'!AQ13,IF(AQ$18=100,($T$21*AQ$18*$B$2)-SUM($I40:AP40),IF(AQ$18&gt;AP$19,((AQ$18-AP$19+1)*$B$2*$T$21),IF(AQ$18&gt;=AP$19,$T$21*$B$2))),0)</f>
        <v>0</v>
      </c>
      <c r="AR40" s="298" t="b">
        <f>IF('Hoja De Calculo'!AS13&gt;='Hoja De Calculo'!AR13,IF(AR$18=100,($T$21*AR$18*$B$2)-SUM($I40:AQ40),IF(AR$18&gt;AQ$19,((AR$18-AQ$19+1)*$B$2*$T$21),IF(AR$18&gt;=AQ$19,$T$21*$B$2))),0)</f>
        <v>0</v>
      </c>
      <c r="AS40" s="298" t="b">
        <f>IF('Hoja De Calculo'!AT13&gt;='Hoja De Calculo'!AS13,IF(AS$18=100,($T$21*AS$18*$B$2)-SUM($I40:AR40),IF(AS$18&gt;AR$19,((AS$18-AR$19+1)*$B$2*$T$21),IF(AS$18&gt;=AR$19,$T$21*$B$2))),0)</f>
        <v>0</v>
      </c>
      <c r="AT40" s="298" t="b">
        <f>IF('Hoja De Calculo'!AU13&gt;='Hoja De Calculo'!AT13,IF(AT$18=100,($T$21*AT$18*$B$2)-SUM($I40:AS40),IF(AT$18&gt;AS$19,((AT$18-AS$19+1)*$B$2*$T$21),IF(AT$18&gt;=AS$19,$T$21*$B$2))),0)</f>
        <v>0</v>
      </c>
      <c r="AU40" s="298" t="b">
        <f>IF('Hoja De Calculo'!AV13&gt;='Hoja De Calculo'!AU13,IF(AU$18=100,($T$21*AU$18*$B$2)-SUM($I40:AT40),IF(AU$18&gt;AT$19,((AU$18-AT$19+1)*$B$2*$T$21),IF(AU$18&gt;=AT$19,$T$21*$B$2))),0)</f>
        <v>0</v>
      </c>
      <c r="AV40" s="298" t="b">
        <f>IF('Hoja De Calculo'!AW13&gt;='Hoja De Calculo'!AV13,IF(AV$18=100,($T$21*AV$18*$B$2)-SUM($I40:AU40),IF(AV$18&gt;AU$19,((AV$18-AU$19+1)*$B$2*$T$21),IF(AV$18&gt;=AU$19,$T$21*$B$2))),0)</f>
        <v>0</v>
      </c>
      <c r="AW40" s="298" t="b">
        <f>IF('Hoja De Calculo'!AX13&gt;='Hoja De Calculo'!AW13,IF(AW$18=100,($T$21*AW$18*$B$2)-SUM($I40:AV40),IF(AW$18&gt;AV$19,((AW$18-AV$19+1)*$B$2*$T$21),IF(AW$18&gt;=AV$19,$T$21*$B$2))),0)</f>
        <v>0</v>
      </c>
      <c r="AX40" s="298" t="b">
        <f>IF('Hoja De Calculo'!AY13&gt;='Hoja De Calculo'!AX13,IF(AX$18=100,($T$21*AX$18*$B$2)-SUM($I40:AW40),IF(AX$18&gt;AW$19,((AX$18-AW$19+1)*$B$2*$T$21),IF(AX$18&gt;=AW$19,$T$21*$B$2))),0)</f>
        <v>0</v>
      </c>
      <c r="AY40" s="298" t="b">
        <f>IF('Hoja De Calculo'!AZ13&gt;='Hoja De Calculo'!AY13,IF(AY$18=100,($T$21*AY$18*$B$2)-SUM($I40:AX40),IF(AY$18&gt;AX$19,((AY$18-AX$19+1)*$B$2*$T$21),IF(AY$18&gt;=AX$19,$T$21*$B$2))),0)</f>
        <v>0</v>
      </c>
      <c r="AZ40" s="298" t="b">
        <f>IF('Hoja De Calculo'!BA13&gt;='Hoja De Calculo'!AZ13,IF(AZ$18=100,($T$21*AZ$18*$B$2)-SUM($I40:AY40),IF(AZ$18&gt;AY$19,((AZ$18-AY$19+1)*$B$2*$T$21),IF(AZ$18&gt;=AY$19,$T$21*$B$2))),0)</f>
        <v>0</v>
      </c>
      <c r="BA40" s="298" t="b">
        <f>IF('Hoja De Calculo'!BB13&gt;='Hoja De Calculo'!BA13,IF(BA$18=100,($T$21*BA$18*$B$2)-SUM($I40:AZ40),IF(BA$18&gt;AZ$19,((BA$18-AZ$19+1)*$B$2*$T$21),IF(BA$18&gt;=AZ$19,$T$21*$B$2))),0)</f>
        <v>0</v>
      </c>
      <c r="BB40" s="298" t="b">
        <f>IF('Hoja De Calculo'!BC13&gt;='Hoja De Calculo'!BB13,IF(BB$18=100,($T$21*BB$18*$B$2)-SUM($I40:BA40),IF(BB$18&gt;BA$19,((BB$18-BA$19+1)*$B$2*$T$21),IF(BB$18&gt;=BA$19,$T$21*$B$2))),0)</f>
        <v>0</v>
      </c>
      <c r="BC40" s="298" t="b">
        <f>IF('Hoja De Calculo'!BD13&gt;='Hoja De Calculo'!BC13,IF(BC$18=100,($T$21*BC$18*$B$2)-SUM($I40:BB40),IF(BC$18&gt;BB$19,((BC$18-BB$19+1)*$B$2*$T$21),IF(BC$18&gt;=BB$19,$T$21*$B$2))),0)</f>
        <v>0</v>
      </c>
      <c r="BD40" s="298" t="b">
        <f>IF('Hoja De Calculo'!BE13&gt;='Hoja De Calculo'!BD13,IF(BD$18=100,($T$21*BD$18*$B$2)-SUM($I40:BC40),IF(BD$18&gt;BC$19,((BD$18-BC$19+1)*$B$2*$T$21),IF(BD$18&gt;=BC$19,$T$21*$B$2))),0)</f>
        <v>0</v>
      </c>
      <c r="BE40" s="298" t="b">
        <f>IF('Hoja De Calculo'!BF13&gt;='Hoja De Calculo'!BE13,IF(BE$18=100,($T$21*BE$18*$B$2)-SUM($I40:BD40),IF(BE$18&gt;BD$19,((BE$18-BD$19+1)*$B$2*$T$21),IF(BE$18&gt;=BD$19,$T$21*$B$2))),0)</f>
        <v>0</v>
      </c>
      <c r="BF40" s="298" t="b">
        <f>IF('Hoja De Calculo'!BG13&gt;='Hoja De Calculo'!BF13,IF(BF$18=100,($T$21*BF$18*$B$2)-SUM($I40:BE40),IF(BF$18&gt;BE$19,((BF$18-BE$19+1)*$B$2*$T$21),IF(BF$18&gt;=BE$19,$T$21*$B$2))),0)</f>
        <v>0</v>
      </c>
      <c r="BG40" s="298" t="b">
        <f>IF('Hoja De Calculo'!BH13&gt;='Hoja De Calculo'!BG13,IF(BG$18=100,($T$21*BG$18*$B$2)-SUM($I40:BF40),IF(BG$18&gt;BF$19,((BG$18-BF$19+1)*$B$2*$T$21),IF(BG$18&gt;=BF$19,$T$21*$B$2))),0)</f>
        <v>0</v>
      </c>
      <c r="BH40" s="298" t="b">
        <f>IF('Hoja De Calculo'!BI13&gt;='Hoja De Calculo'!BH13,IF(BH$18=100,($T$21*BH$18*$B$2)-SUM($I40:BG40),IF(BH$18&gt;BG$19,((BH$18-BG$19+1)*$B$2*$T$21),IF(BH$18&gt;=BG$19,$T$21*$B$2))),0)</f>
        <v>0</v>
      </c>
      <c r="BI40" s="298" t="b">
        <f>IF('Hoja De Calculo'!BJ13&gt;='Hoja De Calculo'!BI13,IF(BI$18=100,($T$21*BI$18*$B$2)-SUM($I40:BH40),IF(BI$18&gt;BH$19,((BI$18-BH$19+1)*$B$2*$T$21),IF(BI$18&gt;=BH$19,$T$21*$B$2))),0)</f>
        <v>0</v>
      </c>
      <c r="BJ40" s="298" t="b">
        <f>IF('Hoja De Calculo'!BK13&gt;='Hoja De Calculo'!BJ13,IF(BJ$18=100,($T$21*BJ$18*$B$2)-SUM($I40:BI40),IF(BJ$18&gt;BI$19,((BJ$18-BI$19+1)*$B$2*$T$21),IF(BJ$18&gt;=BI$19,$T$21*$B$2))),0)</f>
        <v>0</v>
      </c>
      <c r="BK40" s="298" t="b">
        <f>IF('Hoja De Calculo'!BL13&gt;='Hoja De Calculo'!BK13,IF(BK$18=100,($T$21*BK$18*$B$2)-SUM($I40:BJ40),IF(BK$18&gt;BJ$19,((BK$18-BJ$19+1)*$B$2*$T$21),IF(BK$18&gt;=BJ$19,$T$21*$B$2))),0)</f>
        <v>0</v>
      </c>
      <c r="BL40" s="298" t="b">
        <f>IF('Hoja De Calculo'!BM13&gt;='Hoja De Calculo'!BL13,IF(BL$18=100,($T$21*BL$18*$B$2)-SUM($I40:BK40),IF(BL$18&gt;BK$19,((BL$18-BK$19+1)*$B$2*$T$21),IF(BL$18&gt;=BK$19,$T$21*$B$2))),0)</f>
        <v>0</v>
      </c>
      <c r="BM40" s="298" t="b">
        <f>IF('Hoja De Calculo'!BN13&gt;='Hoja De Calculo'!BM13,IF(BM$18=100,($T$21*BM$18*$B$2)-SUM($I40:BL40),IF(BM$18&gt;BL$19,((BM$18-BL$19+1)*$B$2*$T$21),IF(BM$18&gt;=BL$19,$T$21*$B$2))),0)</f>
        <v>0</v>
      </c>
      <c r="BN40" s="298" t="b">
        <f>IF('Hoja De Calculo'!BO13&gt;='Hoja De Calculo'!BN13,IF(BN$18=100,($T$21*BN$18*$B$2)-SUM($I40:BM40),IF(BN$18&gt;BM$19,((BN$18-BM$19+1)*$B$2*$T$21),IF(BN$18&gt;=BM$19,$T$21*$B$2))),0)</f>
        <v>0</v>
      </c>
      <c r="BO40" s="298" t="b">
        <f>IF('Hoja De Calculo'!BP13&gt;='Hoja De Calculo'!BO13,IF(BO$18=100,($T$21*BO$18*$B$2)-SUM($I40:BN40),IF(BO$18&gt;BN$19,((BO$18-BN$19+1)*$B$2*$T$21),IF(BO$18&gt;=BN$19,$T$21*$B$2))),0)</f>
        <v>0</v>
      </c>
      <c r="BP40" s="298" t="b">
        <f>IF('Hoja De Calculo'!BQ13&gt;='Hoja De Calculo'!BP13,IF(BP$18=100,($T$21*BP$18*$B$2)-SUM($I40:BO40),IF(BP$18&gt;BO$19,((BP$18-BO$19+1)*$B$2*$T$21),IF(BP$18&gt;=BO$19,$T$21*$B$2))),0)</f>
        <v>0</v>
      </c>
      <c r="BQ40" s="298" t="b">
        <f>IF('Hoja De Calculo'!BR13&gt;='Hoja De Calculo'!BQ13,IF(BQ$18=100,($T$21*BQ$18*$B$2)-SUM($I40:BP40),IF(BQ$18&gt;BP$19,((BQ$18-BP$19+1)*$B$2*$T$21),IF(BQ$18&gt;=BP$19,$T$21*$B$2))),0)</f>
        <v>0</v>
      </c>
      <c r="BR40" s="298" t="b">
        <f>IF('Hoja De Calculo'!BS13&gt;='Hoja De Calculo'!BR13,IF(BR$18=100,($T$21*BR$18*$B$2)-SUM($I40:BQ40),IF(BR$18&gt;BQ$19,((BR$18-BQ$19+1)*$B$2*$T$21),IF(BR$18&gt;=BQ$19,$T$21*$B$2))),0)</f>
        <v>0</v>
      </c>
      <c r="BS40" s="298" t="b">
        <f>IF('Hoja De Calculo'!BT13&gt;='Hoja De Calculo'!BS13,IF(BS$18=100,($T$21*BS$18*$B$2)-SUM($I40:BR40),IF(BS$18&gt;BR$19,((BS$18-BR$19+1)*$B$2*$T$21),IF(BS$18&gt;=BR$19,$T$21*$B$2))),0)</f>
        <v>0</v>
      </c>
      <c r="BT40" s="298" t="b">
        <f>IF('Hoja De Calculo'!BU13&gt;='Hoja De Calculo'!BT13,IF(BT$18=100,($T$21*BT$18*$B$2)-SUM($I40:BS40),IF(BT$18&gt;BS$19,((BT$18-BS$19+1)*$B$2*$T$21),IF(BT$18&gt;=BS$19,$T$21*$B$2))),0)</f>
        <v>0</v>
      </c>
      <c r="BU40" s="298" t="b">
        <f>IF('Hoja De Calculo'!BV13&gt;='Hoja De Calculo'!BU13,IF(BU$18=100,($T$21*BU$18*$B$2)-SUM($I40:BT40),IF(BU$18&gt;BT$19,((BU$18-BT$19+1)*$B$2*$T$21),IF(BU$18&gt;=BT$19,$T$21*$B$2))),0)</f>
        <v>0</v>
      </c>
      <c r="BV40" s="298" t="b">
        <f>IF('Hoja De Calculo'!BW13&gt;='Hoja De Calculo'!BV13,IF(BV$18=100,($T$21*BV$18*$B$2)-SUM($I40:BU40),IF(BV$18&gt;BU$19,((BV$18-BU$19+1)*$B$2*$T$21),IF(BV$18&gt;=BU$19,$T$21*$B$2))),0)</f>
        <v>0</v>
      </c>
      <c r="BW40" s="298" t="b">
        <f>IF('Hoja De Calculo'!BX13&gt;='Hoja De Calculo'!BW13,IF(BW$18=100,($T$21*BW$18*$B$2)-SUM($I40:BV40),IF(BW$18&gt;BV$19,((BW$18-BV$19+1)*$B$2*$T$21),IF(BW$18&gt;=BV$19,$T$21*$B$2))),0)</f>
        <v>0</v>
      </c>
      <c r="BX40" s="298" t="b">
        <f>IF('Hoja De Calculo'!BY13&gt;='Hoja De Calculo'!BX13,IF(BX$18=100,($T$21*BX$18*$B$2)-SUM($I40:BW40),IF(BX$18&gt;BW$19,((BX$18-BW$19+1)*$B$2*$T$21),IF(BX$18&gt;=BW$19,$T$21*$B$2))),0)</f>
        <v>0</v>
      </c>
      <c r="BY40" s="298" t="b">
        <f>IF('Hoja De Calculo'!BZ13&gt;='Hoja De Calculo'!BY13,IF(BY$18=100,($T$21*BY$18*$B$2)-SUM($I40:BX40),IF(BY$18&gt;BX$19,((BY$18-BX$19+1)*$B$2*$T$21),IF(BY$18&gt;=BX$19,$T$21*$B$2))),0)</f>
        <v>0</v>
      </c>
      <c r="BZ40" s="298" t="b">
        <f>IF('Hoja De Calculo'!CA13&gt;='Hoja De Calculo'!BZ13,IF(BZ$18=100,($T$21*BZ$18*$B$2)-SUM($I40:BY40),IF(BZ$18&gt;BY$19,((BZ$18-BY$19+1)*$B$2*$T$21),IF(BZ$18&gt;=BY$19,$T$21*$B$2))),0)</f>
        <v>0</v>
      </c>
      <c r="CA40" s="298" t="b">
        <f>IF('Hoja De Calculo'!CB13&gt;='Hoja De Calculo'!CA13,IF(CA$18=100,($T$21*CA$18*$B$2)-SUM($I40:BZ40),IF(CA$18&gt;BZ$19,((CA$18-BZ$19+1)*$B$2*$T$21),IF(CA$18&gt;=BZ$19,$T$21*$B$2))),0)</f>
        <v>0</v>
      </c>
      <c r="CB40" s="298" t="b">
        <f>IF('Hoja De Calculo'!CC13&gt;='Hoja De Calculo'!CB13,IF(CB$18=100,($T$21*CB$18*$B$2)-SUM($I40:CA40),IF(CB$18&gt;CA$19,((CB$18-CA$19+1)*$B$2*$T$21),IF(CB$18&gt;=CA$19,$T$21*$B$2))),0)</f>
        <v>0</v>
      </c>
      <c r="CC40" s="298" t="b">
        <f>IF('Hoja De Calculo'!CD13&gt;='Hoja De Calculo'!CC13,IF(CC$18=100,($T$21*CC$18*$B$2)-SUM($I40:CB40),IF(CC$18&gt;CB$19,((CC$18-CB$19+1)*$B$2*$T$21),IF(CC$18&gt;=CB$19,$T$21*$B$2))),0)</f>
        <v>0</v>
      </c>
      <c r="CD40" s="298" t="b">
        <f>IF('Hoja De Calculo'!CE13&gt;='Hoja De Calculo'!CD13,IF(CD$18=100,($T$21*CD$18*$B$2)-SUM($I40:CC40),IF(CD$18&gt;CC$19,((CD$18-CC$19+1)*$B$2*$T$21),IF(CD$18&gt;=CC$19,$T$21*$B$2))),0)</f>
        <v>0</v>
      </c>
      <c r="CE40" s="298" t="b">
        <f>IF('Hoja De Calculo'!CF13&gt;='Hoja De Calculo'!CE13,IF(CE$18=100,($T$21*CE$18*$B$2)-SUM($I40:CD40),IF(CE$18&gt;CD$19,((CE$18-CD$19+1)*$B$2*$T$21),IF(CE$18&gt;=CD$19,$T$21*$B$2))),0)</f>
        <v>0</v>
      </c>
      <c r="CF40" s="298" t="b">
        <f>IF('Hoja De Calculo'!CG13&gt;='Hoja De Calculo'!CF13,IF(CF$18=100,($T$21*CF$18*$B$2)-SUM($I40:CE40),IF(CF$18&gt;CE$19,((CF$18-CE$19+1)*$B$2*$T$21),IF(CF$18&gt;=CE$19,$T$21*$B$2))),0)</f>
        <v>0</v>
      </c>
      <c r="CG40" s="298" t="b">
        <f>IF('Hoja De Calculo'!CH13&gt;='Hoja De Calculo'!CG13,IF(CG$18=100,($T$21*CG$18*$B$2)-SUM($I40:CF40),IF(CG$18&gt;CF$19,((CG$18-CF$19+1)*$B$2*$T$21),IF(CG$18&gt;=CF$19,$T$21*$B$2))),0)</f>
        <v>0</v>
      </c>
      <c r="CH40" s="298" t="b">
        <f>IF('Hoja De Calculo'!CI13&gt;='Hoja De Calculo'!CH13,IF(CH$18=100,($T$21*CH$18*$B$2)-SUM($I40:CG40),IF(CH$18&gt;CG$19,((CH$18-CG$19+1)*$B$2*$T$21),IF(CH$18&gt;=CG$19,$T$21*$B$2))),0)</f>
        <v>0</v>
      </c>
      <c r="CI40" s="298" t="b">
        <f>IF('Hoja De Calculo'!CJ13&gt;='Hoja De Calculo'!CI13,IF(CI$18=100,($T$21*CI$18*$B$2)-SUM($I40:CH40),IF(CI$18&gt;CH$19,((CI$18-CH$19+1)*$B$2*$T$21),IF(CI$18&gt;=CH$19,$T$21*$B$2))),0)</f>
        <v>0</v>
      </c>
      <c r="CJ40" s="298" t="b">
        <f>IF('Hoja De Calculo'!CK13&gt;='Hoja De Calculo'!CJ13,IF(CJ$18=100,($T$21*CJ$18*$B$2)-SUM($I40:CI40),IF(CJ$18&gt;CI$19,((CJ$18-CI$19+1)*$B$2*$T$21),IF(CJ$18&gt;=CI$19,$T$21*$B$2))),0)</f>
        <v>0</v>
      </c>
      <c r="CK40" s="298" t="b">
        <f>IF('Hoja De Calculo'!CL13&gt;='Hoja De Calculo'!CK13,IF(CK$18=100,($T$21*CK$18*$B$2)-SUM($I40:CJ40),IF(CK$18&gt;CJ$19,((CK$18-CJ$19+1)*$B$2*$T$21),IF(CK$18&gt;=CJ$19,$T$21*$B$2))),0)</f>
        <v>0</v>
      </c>
      <c r="CL40" s="298" t="b">
        <f>IF('Hoja De Calculo'!CM13&gt;='Hoja De Calculo'!CL13,IF(CL$18=100,($T$21*CL$18*$B$2)-SUM($I40:CK40),IF(CL$18&gt;CK$19,((CL$18-CK$19+1)*$B$2*$T$21),IF(CL$18&gt;=CK$19,$T$21*$B$2))),0)</f>
        <v>0</v>
      </c>
      <c r="CM40" s="298" t="b">
        <f>IF('Hoja De Calculo'!CN13&gt;='Hoja De Calculo'!CM13,IF(CM$18=100,($T$21*CM$18*$B$2)-SUM($I40:CL40),IF(CM$18&gt;CL$19,((CM$18-CL$19+1)*$B$2*$T$21),IF(CM$18&gt;=CL$19,$T$21*$B$2))),0)</f>
        <v>0</v>
      </c>
      <c r="CN40" s="298" t="b">
        <f>IF('Hoja De Calculo'!CO13&gt;='Hoja De Calculo'!CN13,IF(CN$18=100,($T$21*CN$18*$B$2)-SUM($I40:CM40),IF(CN$18&gt;CM$19,((CN$18-CM$19+1)*$B$2*$T$21),IF(CN$18&gt;=CM$19,$T$21*$B$2))),0)</f>
        <v>0</v>
      </c>
      <c r="CO40" s="298" t="b">
        <f>IF('Hoja De Calculo'!CP13&gt;='Hoja De Calculo'!CO13,IF(CO$18=100,($T$21*CO$18*$B$2)-SUM($I40:CN40),IF(CO$18&gt;CN$19,((CO$18-CN$19+1)*$B$2*$T$21),IF(CO$18&gt;=CN$19,$T$21*$B$2))),0)</f>
        <v>0</v>
      </c>
      <c r="CP40" s="298" t="b">
        <f>IF('Hoja De Calculo'!CQ13&gt;='Hoja De Calculo'!CP13,IF(CP$18=100,($T$21*CP$18*$B$2)-SUM($I40:CO40),IF(CP$18&gt;CO$19,((CP$18-CO$19+1)*$B$2*$T$21),IF(CP$18&gt;=CO$19,$T$21*$B$2))),0)</f>
        <v>0</v>
      </c>
      <c r="CQ40" s="298" t="b">
        <f>IF('Hoja De Calculo'!CR13&gt;='Hoja De Calculo'!CQ13,IF(CQ$18=100,($T$21*CQ$18*$B$2)-SUM($I40:CP40),IF(CQ$18&gt;CP$19,((CQ$18-CP$19+1)*$B$2*$T$21),IF(CQ$18&gt;=CP$19,$T$21*$B$2))),0)</f>
        <v>0</v>
      </c>
      <c r="CR40" s="298" t="b">
        <f>IF('Hoja De Calculo'!CS13&gt;='Hoja De Calculo'!CR13,IF(CR$18=100,($T$21*CR$18*$B$2)-SUM($I40:CQ40),IF(CR$18&gt;CQ$19,((CR$18-CQ$19+1)*$B$2*$T$21),IF(CR$18&gt;=CQ$19,$T$21*$B$2))),0)</f>
        <v>0</v>
      </c>
      <c r="CS40" s="298" t="b">
        <f>IF('Hoja De Calculo'!CT13&gt;='Hoja De Calculo'!CS13,IF(CS$18=100,($T$21*CS$18*$B$2)-SUM($I40:CR40),IF(CS$18&gt;CR$19,((CS$18-CR$19+1)*$B$2*$T$21),IF(CS$18&gt;=CR$19,$T$21*$B$2))),0)</f>
        <v>0</v>
      </c>
      <c r="CT40" s="298" t="b">
        <f>IF('Hoja De Calculo'!CU13&gt;='Hoja De Calculo'!CT13,IF(CT$18=100,($T$21*CT$18*$B$2)-SUM($I40:CS40),IF(CT$18&gt;CS$19,((CT$18-CS$19+1)*$B$2*$T$21),IF(CT$18&gt;=CS$19,$T$21*$B$2))),0)</f>
        <v>0</v>
      </c>
      <c r="CU40" s="298" t="b">
        <f>IF('Hoja De Calculo'!CV13&gt;='Hoja De Calculo'!CU13,IF(CU$18=100,($T$21*CU$18*$B$2)-SUM($I40:CT40),IF(CU$18&gt;CT$19,((CU$18-CT$19+1)*$B$2*$T$21),IF(CU$18&gt;=CT$19,$T$21*$B$2))),0)</f>
        <v>0</v>
      </c>
      <c r="CV40" s="298" t="b">
        <f>IF('Hoja De Calculo'!CW13&gt;='Hoja De Calculo'!CV13,IF(CV$18=100,($T$21*CV$18*$B$2)-SUM($I40:CU40),IF(CV$18&gt;CU$19,((CV$18-CU$19+1)*$B$2*$T$21),IF(CV$18&gt;=CU$19,$T$21*$B$2))),0)</f>
        <v>0</v>
      </c>
      <c r="CW40" s="298" t="b">
        <f>IF('Hoja De Calculo'!CX13&gt;='Hoja De Calculo'!CW13,IF(CW$18=100,($T$21*CW$18*$B$2)-SUM($I40:CV40),IF(CW$18&gt;CV$19,((CW$18-CV$19+1)*$B$2*$T$21),IF(CW$18&gt;=CV$19,$T$21*$B$2))),0)</f>
        <v>0</v>
      </c>
    </row>
    <row r="41" spans="1:101" x14ac:dyDescent="0.25">
      <c r="A41" t="s">
        <v>178</v>
      </c>
      <c r="C41" s="263"/>
      <c r="D41" s="263"/>
      <c r="E41" s="263"/>
      <c r="F41" s="263"/>
      <c r="G41" s="263"/>
      <c r="H41" s="263"/>
      <c r="I41" s="263"/>
      <c r="J41" s="263"/>
      <c r="K41" s="263"/>
      <c r="L41" s="263"/>
      <c r="M41" s="263"/>
      <c r="N41" s="263"/>
      <c r="O41" s="263"/>
      <c r="P41" s="263"/>
      <c r="Q41" s="263"/>
      <c r="R41" s="263"/>
      <c r="S41" s="263"/>
      <c r="T41" s="271"/>
      <c r="U41" s="285">
        <f>(U$21*$B$2*(U$19+(IF(U$19=100,0,1))))</f>
        <v>0</v>
      </c>
      <c r="V41" s="298" t="b">
        <f>IF('Hoja De Calculo'!W13&gt;='Hoja De Calculo'!V13,IF(V$18=100,($U$21*V$18*$B$2)-SUM($I41:U41),IF(V$18&gt;U$19,((V$18-U$19+1)*$B$2*$U$21),IF(V$18&gt;=U$19,$U$21*$B$2))),0)</f>
        <v>0</v>
      </c>
      <c r="W41" s="298" t="b">
        <f>IF('Hoja De Calculo'!X13&gt;='Hoja De Calculo'!W13,IF(W$18=100,($U$21*W$18*$B$2)-SUM($I41:V41),IF(W$18&gt;V$19,((W$18-V$19+1)*$B$2*$U$21),IF(W$18&gt;=V$19,$U$21*$B$2))),0)</f>
        <v>0</v>
      </c>
      <c r="X41" s="298" t="b">
        <f>IF('Hoja De Calculo'!Y13&gt;='Hoja De Calculo'!X13,IF(X$18=100,($U$21*X$18*$B$2)-SUM($I41:W41),IF(X$18&gt;W$19,((X$18-W$19+1)*$B$2*$U$21),IF(X$18&gt;=W$19,$U$21*$B$2))),0)</f>
        <v>0</v>
      </c>
      <c r="Y41" s="298" t="b">
        <f>IF('Hoja De Calculo'!Z13&gt;='Hoja De Calculo'!Y13,IF(Y$18=100,($U$21*Y$18*$B$2)-SUM($I41:X41),IF(Y$18&gt;X$19,((Y$18-X$19+1)*$B$2*$U$21),IF(Y$18&gt;=X$19,$U$21*$B$2))),0)</f>
        <v>0</v>
      </c>
      <c r="Z41" s="298" t="b">
        <f>IF('Hoja De Calculo'!AA13&gt;='Hoja De Calculo'!Z13,IF(Z$18=100,($U$21*Z$18*$B$2)-SUM($I41:Y41),IF(Z$18&gt;Y$19,((Z$18-Y$19+1)*$B$2*$U$21),IF(Z$18&gt;=Y$19,$U$21*$B$2))),0)</f>
        <v>0</v>
      </c>
      <c r="AA41" s="298" t="b">
        <f>IF('Hoja De Calculo'!AB13&gt;='Hoja De Calculo'!AA13,IF(AA$18=100,($U$21*AA$18*$B$2)-SUM($I41:Z41),IF(AA$18&gt;Z$19,((AA$18-Z$19+1)*$B$2*$U$21),IF(AA$18&gt;=Z$19,$U$21*$B$2))),0)</f>
        <v>0</v>
      </c>
      <c r="AB41" s="298" t="b">
        <f>IF('Hoja De Calculo'!AC13&gt;='Hoja De Calculo'!AB13,IF(AB$18=100,($U$21*AB$18*$B$2)-SUM($I41:AA41),IF(AB$18&gt;AA$19,((AB$18-AA$19+1)*$B$2*$U$21),IF(AB$18&gt;=AA$19,$U$21*$B$2))),0)</f>
        <v>0</v>
      </c>
      <c r="AC41" s="298" t="b">
        <f>IF('Hoja De Calculo'!AD13&gt;='Hoja De Calculo'!AC13,IF(AC$18=100,($U$21*AC$18*$B$2)-SUM($I41:AB41),IF(AC$18&gt;AB$19,((AC$18-AB$19+1)*$B$2*$U$21),IF(AC$18&gt;=AB$19,$U$21*$B$2))),0)</f>
        <v>0</v>
      </c>
      <c r="AD41" s="298" t="b">
        <f>IF('Hoja De Calculo'!AE13&gt;='Hoja De Calculo'!AD13,IF(AD$18=100,($U$21*AD$18*$B$2)-SUM($I41:AC41),IF(AD$18&gt;AC$19,((AD$18-AC$19+1)*$B$2*$U$21),IF(AD$18&gt;=AC$19,$U$21*$B$2))),0)</f>
        <v>0</v>
      </c>
      <c r="AE41" s="298" t="b">
        <f>IF('Hoja De Calculo'!AF13&gt;='Hoja De Calculo'!AE13,IF(AE$18=100,($U$21*AE$18*$B$2)-SUM($I41:AD41),IF(AE$18&gt;AD$19,((AE$18-AD$19+1)*$B$2*$U$21),IF(AE$18&gt;=AD$19,$U$21*$B$2))),0)</f>
        <v>0</v>
      </c>
      <c r="AF41" s="298" t="b">
        <f>IF('Hoja De Calculo'!AG13&gt;='Hoja De Calculo'!AF13,IF(AF$18=100,($U$21*AF$18*$B$2)-SUM($I41:AE41),IF(AF$18&gt;AE$19,((AF$18-AE$19+1)*$B$2*$U$21),IF(AF$18&gt;=AE$19,$U$21*$B$2))),0)</f>
        <v>0</v>
      </c>
      <c r="AG41" s="298" t="b">
        <f>IF('Hoja De Calculo'!AH13&gt;='Hoja De Calculo'!AG13,IF(AG$18=100,($U$21*AG$18*$B$2)-SUM($I41:AF41),IF(AG$18&gt;AF$19,((AG$18-AF$19+1)*$B$2*$U$21),IF(AG$18&gt;=AF$19,$U$21*$B$2))),0)</f>
        <v>0</v>
      </c>
      <c r="AH41" s="298" t="b">
        <f>IF('Hoja De Calculo'!AI13&gt;='Hoja De Calculo'!AH13,IF(AH$18=100,($U$21*AH$18*$B$2)-SUM($I41:AG41),IF(AH$18&gt;AG$19,((AH$18-AG$19+1)*$B$2*$U$21),IF(AH$18&gt;=AG$19,$U$21*$B$2))),0)</f>
        <v>0</v>
      </c>
      <c r="AI41" s="298" t="b">
        <f>IF('Hoja De Calculo'!AJ13&gt;='Hoja De Calculo'!AI13,IF(AI$18=100,($U$21*AI$18*$B$2)-SUM($I41:AH41),IF(AI$18&gt;AH$19,((AI$18-AH$19+1)*$B$2*$U$21),IF(AI$18&gt;=AH$19,$U$21*$B$2))),0)</f>
        <v>0</v>
      </c>
      <c r="AJ41" s="298" t="b">
        <f>IF('Hoja De Calculo'!AK13&gt;='Hoja De Calculo'!AJ13,IF(AJ$18=100,($U$21*AJ$18*$B$2)-SUM($I41:AI41),IF(AJ$18&gt;AI$19,((AJ$18-AI$19+1)*$B$2*$U$21),IF(AJ$18&gt;=AI$19,$U$21*$B$2))),0)</f>
        <v>0</v>
      </c>
      <c r="AK41" s="298" t="b">
        <f>IF('Hoja De Calculo'!AL13&gt;='Hoja De Calculo'!AK13,IF(AK$18=100,($U$21*AK$18*$B$2)-SUM($I41:AJ41),IF(AK$18&gt;AJ$19,((AK$18-AJ$19+1)*$B$2*$U$21),IF(AK$18&gt;=AJ$19,$U$21*$B$2))),0)</f>
        <v>0</v>
      </c>
      <c r="AL41" s="298" t="b">
        <f>IF('Hoja De Calculo'!AM13&gt;='Hoja De Calculo'!AL13,IF(AL$18=100,($U$21*AL$18*$B$2)-SUM($I41:AK41),IF(AL$18&gt;AK$19,((AL$18-AK$19+1)*$B$2*$U$21),IF(AL$18&gt;=AK$19,$U$21*$B$2))),0)</f>
        <v>0</v>
      </c>
      <c r="AM41" s="298" t="b">
        <f>IF('Hoja De Calculo'!AN13&gt;='Hoja De Calculo'!AM13,IF(AM$18=100,($U$21*AM$18*$B$2)-SUM($I41:AL41),IF(AM$18&gt;AL$19,((AM$18-AL$19+1)*$B$2*$U$21),IF(AM$18&gt;=AL$19,$U$21*$B$2))),0)</f>
        <v>0</v>
      </c>
      <c r="AN41" s="298" t="b">
        <f>IF('Hoja De Calculo'!AO13&gt;='Hoja De Calculo'!AN13,IF(AN$18=100,($U$21*AN$18*$B$2)-SUM($I41:AM41),IF(AN$18&gt;AM$19,((AN$18-AM$19+1)*$B$2*$U$21),IF(AN$18&gt;=AM$19,$U$21*$B$2))),0)</f>
        <v>0</v>
      </c>
      <c r="AO41" s="298" t="b">
        <f>IF('Hoja De Calculo'!AP13&gt;='Hoja De Calculo'!AO13,IF(AO$18=100,($U$21*AO$18*$B$2)-SUM($I41:AN41),IF(AO$18&gt;AN$19,((AO$18-AN$19+1)*$B$2*$U$21),IF(AO$18&gt;=AN$19,$U$21*$B$2))),0)</f>
        <v>0</v>
      </c>
      <c r="AP41" s="298" t="b">
        <f>IF('Hoja De Calculo'!AQ13&gt;='Hoja De Calculo'!AP13,IF(AP$18=100,($U$21*AP$18*$B$2)-SUM($I41:AO41),IF(AP$18&gt;AO$19,((AP$18-AO$19+1)*$B$2*$U$21),IF(AP$18&gt;=AO$19,$U$21*$B$2))),0)</f>
        <v>0</v>
      </c>
      <c r="AQ41" s="298" t="b">
        <f>IF('Hoja De Calculo'!AR13&gt;='Hoja De Calculo'!AQ13,IF(AQ$18=100,($U$21*AQ$18*$B$2)-SUM($I41:AP41),IF(AQ$18&gt;AP$19,((AQ$18-AP$19+1)*$B$2*$U$21),IF(AQ$18&gt;=AP$19,$U$21*$B$2))),0)</f>
        <v>0</v>
      </c>
      <c r="AR41" s="298" t="b">
        <f>IF('Hoja De Calculo'!AS13&gt;='Hoja De Calculo'!AR13,IF(AR$18=100,($U$21*AR$18*$B$2)-SUM($I41:AQ41),IF(AR$18&gt;AQ$19,((AR$18-AQ$19+1)*$B$2*$U$21),IF(AR$18&gt;=AQ$19,$U$21*$B$2))),0)</f>
        <v>0</v>
      </c>
      <c r="AS41" s="298" t="b">
        <f>IF('Hoja De Calculo'!AT13&gt;='Hoja De Calculo'!AS13,IF(AS$18=100,($U$21*AS$18*$B$2)-SUM($I41:AR41),IF(AS$18&gt;AR$19,((AS$18-AR$19+1)*$B$2*$U$21),IF(AS$18&gt;=AR$19,$U$21*$B$2))),0)</f>
        <v>0</v>
      </c>
      <c r="AT41" s="298" t="b">
        <f>IF('Hoja De Calculo'!AU13&gt;='Hoja De Calculo'!AT13,IF(AT$18=100,($U$21*AT$18*$B$2)-SUM($I41:AS41),IF(AT$18&gt;AS$19,((AT$18-AS$19+1)*$B$2*$U$21),IF(AT$18&gt;=AS$19,$U$21*$B$2))),0)</f>
        <v>0</v>
      </c>
      <c r="AU41" s="298" t="b">
        <f>IF('Hoja De Calculo'!AV13&gt;='Hoja De Calculo'!AU13,IF(AU$18=100,($U$21*AU$18*$B$2)-SUM($I41:AT41),IF(AU$18&gt;AT$19,((AU$18-AT$19+1)*$B$2*$U$21),IF(AU$18&gt;=AT$19,$U$21*$B$2))),0)</f>
        <v>0</v>
      </c>
      <c r="AV41" s="298" t="b">
        <f>IF('Hoja De Calculo'!AW13&gt;='Hoja De Calculo'!AV13,IF(AV$18=100,($U$21*AV$18*$B$2)-SUM($I41:AU41),IF(AV$18&gt;AU$19,((AV$18-AU$19+1)*$B$2*$U$21),IF(AV$18&gt;=AU$19,$U$21*$B$2))),0)</f>
        <v>0</v>
      </c>
      <c r="AW41" s="298" t="b">
        <f>IF('Hoja De Calculo'!AX13&gt;='Hoja De Calculo'!AW13,IF(AW$18=100,($U$21*AW$18*$B$2)-SUM($I41:AV41),IF(AW$18&gt;AV$19,((AW$18-AV$19+1)*$B$2*$U$21),IF(AW$18&gt;=AV$19,$U$21*$B$2))),0)</f>
        <v>0</v>
      </c>
      <c r="AX41" s="298" t="b">
        <f>IF('Hoja De Calculo'!AY13&gt;='Hoja De Calculo'!AX13,IF(AX$18=100,($U$21*AX$18*$B$2)-SUM($I41:AW41),IF(AX$18&gt;AW$19,((AX$18-AW$19+1)*$B$2*$U$21),IF(AX$18&gt;=AW$19,$U$21*$B$2))),0)</f>
        <v>0</v>
      </c>
      <c r="AY41" s="298" t="b">
        <f>IF('Hoja De Calculo'!AZ13&gt;='Hoja De Calculo'!AY13,IF(AY$18=100,($U$21*AY$18*$B$2)-SUM($I41:AX41),IF(AY$18&gt;AX$19,((AY$18-AX$19+1)*$B$2*$U$21),IF(AY$18&gt;=AX$19,$U$21*$B$2))),0)</f>
        <v>0</v>
      </c>
      <c r="AZ41" s="298" t="b">
        <f>IF('Hoja De Calculo'!BA13&gt;='Hoja De Calculo'!AZ13,IF(AZ$18=100,($U$21*AZ$18*$B$2)-SUM($I41:AY41),IF(AZ$18&gt;AY$19,((AZ$18-AY$19+1)*$B$2*$U$21),IF(AZ$18&gt;=AY$19,$U$21*$B$2))),0)</f>
        <v>0</v>
      </c>
      <c r="BA41" s="298" t="b">
        <f>IF('Hoja De Calculo'!BB13&gt;='Hoja De Calculo'!BA13,IF(BA$18=100,($U$21*BA$18*$B$2)-SUM($I41:AZ41),IF(BA$18&gt;AZ$19,((BA$18-AZ$19+1)*$B$2*$U$21),IF(BA$18&gt;=AZ$19,$U$21*$B$2))),0)</f>
        <v>0</v>
      </c>
      <c r="BB41" s="298" t="b">
        <f>IF('Hoja De Calculo'!BC13&gt;='Hoja De Calculo'!BB13,IF(BB$18=100,($U$21*BB$18*$B$2)-SUM($I41:BA41),IF(BB$18&gt;BA$19,((BB$18-BA$19+1)*$B$2*$U$21),IF(BB$18&gt;=BA$19,$U$21*$B$2))),0)</f>
        <v>0</v>
      </c>
      <c r="BC41" s="298" t="b">
        <f>IF('Hoja De Calculo'!BD13&gt;='Hoja De Calculo'!BC13,IF(BC$18=100,($U$21*BC$18*$B$2)-SUM($I41:BB41),IF(BC$18&gt;BB$19,((BC$18-BB$19+1)*$B$2*$U$21),IF(BC$18&gt;=BB$19,$U$21*$B$2))),0)</f>
        <v>0</v>
      </c>
      <c r="BD41" s="298" t="b">
        <f>IF('Hoja De Calculo'!BE13&gt;='Hoja De Calculo'!BD13,IF(BD$18=100,($U$21*BD$18*$B$2)-SUM($I41:BC41),IF(BD$18&gt;BC$19,((BD$18-BC$19+1)*$B$2*$U$21),IF(BD$18&gt;=BC$19,$U$21*$B$2))),0)</f>
        <v>0</v>
      </c>
      <c r="BE41" s="298" t="b">
        <f>IF('Hoja De Calculo'!BF13&gt;='Hoja De Calculo'!BE13,IF(BE$18=100,($U$21*BE$18*$B$2)-SUM($I41:BD41),IF(BE$18&gt;BD$19,((BE$18-BD$19+1)*$B$2*$U$21),IF(BE$18&gt;=BD$19,$U$21*$B$2))),0)</f>
        <v>0</v>
      </c>
      <c r="BF41" s="298" t="b">
        <f>IF('Hoja De Calculo'!BG13&gt;='Hoja De Calculo'!BF13,IF(BF$18=100,($U$21*BF$18*$B$2)-SUM($I41:BE41),IF(BF$18&gt;BE$19,((BF$18-BE$19+1)*$B$2*$U$21),IF(BF$18&gt;=BE$19,$U$21*$B$2))),0)</f>
        <v>0</v>
      </c>
      <c r="BG41" s="298" t="b">
        <f>IF('Hoja De Calculo'!BH13&gt;='Hoja De Calculo'!BG13,IF(BG$18=100,($U$21*BG$18*$B$2)-SUM($I41:BF41),IF(BG$18&gt;BF$19,((BG$18-BF$19+1)*$B$2*$U$21),IF(BG$18&gt;=BF$19,$U$21*$B$2))),0)</f>
        <v>0</v>
      </c>
      <c r="BH41" s="298" t="b">
        <f>IF('Hoja De Calculo'!BI13&gt;='Hoja De Calculo'!BH13,IF(BH$18=100,($U$21*BH$18*$B$2)-SUM($I41:BG41),IF(BH$18&gt;BG$19,((BH$18-BG$19+1)*$B$2*$U$21),IF(BH$18&gt;=BG$19,$U$21*$B$2))),0)</f>
        <v>0</v>
      </c>
      <c r="BI41" s="298" t="b">
        <f>IF('Hoja De Calculo'!BJ13&gt;='Hoja De Calculo'!BI13,IF(BI$18=100,($U$21*BI$18*$B$2)-SUM($I41:BH41),IF(BI$18&gt;BH$19,((BI$18-BH$19+1)*$B$2*$U$21),IF(BI$18&gt;=BH$19,$U$21*$B$2))),0)</f>
        <v>0</v>
      </c>
      <c r="BJ41" s="298" t="b">
        <f>IF('Hoja De Calculo'!BK13&gt;='Hoja De Calculo'!BJ13,IF(BJ$18=100,($U$21*BJ$18*$B$2)-SUM($I41:BI41),IF(BJ$18&gt;BI$19,((BJ$18-BI$19+1)*$B$2*$U$21),IF(BJ$18&gt;=BI$19,$U$21*$B$2))),0)</f>
        <v>0</v>
      </c>
      <c r="BK41" s="298" t="b">
        <f>IF('Hoja De Calculo'!BL13&gt;='Hoja De Calculo'!BK13,IF(BK$18=100,($U$21*BK$18*$B$2)-SUM($I41:BJ41),IF(BK$18&gt;BJ$19,((BK$18-BJ$19+1)*$B$2*$U$21),IF(BK$18&gt;=BJ$19,$U$21*$B$2))),0)</f>
        <v>0</v>
      </c>
      <c r="BL41" s="298" t="b">
        <f>IF('Hoja De Calculo'!BM13&gt;='Hoja De Calculo'!BL13,IF(BL$18=100,($U$21*BL$18*$B$2)-SUM($I41:BK41),IF(BL$18&gt;BK$19,((BL$18-BK$19+1)*$B$2*$U$21),IF(BL$18&gt;=BK$19,$U$21*$B$2))),0)</f>
        <v>0</v>
      </c>
      <c r="BM41" s="298" t="b">
        <f>IF('Hoja De Calculo'!BN13&gt;='Hoja De Calculo'!BM13,IF(BM$18=100,($U$21*BM$18*$B$2)-SUM($I41:BL41),IF(BM$18&gt;BL$19,((BM$18-BL$19+1)*$B$2*$U$21),IF(BM$18&gt;=BL$19,$U$21*$B$2))),0)</f>
        <v>0</v>
      </c>
      <c r="BN41" s="298" t="b">
        <f>IF('Hoja De Calculo'!BO13&gt;='Hoja De Calculo'!BN13,IF(BN$18=100,($U$21*BN$18*$B$2)-SUM($I41:BM41),IF(BN$18&gt;BM$19,((BN$18-BM$19+1)*$B$2*$U$21),IF(BN$18&gt;=BM$19,$U$21*$B$2))),0)</f>
        <v>0</v>
      </c>
      <c r="BO41" s="298" t="b">
        <f>IF('Hoja De Calculo'!BP13&gt;='Hoja De Calculo'!BO13,IF(BO$18=100,($U$21*BO$18*$B$2)-SUM($I41:BN41),IF(BO$18&gt;BN$19,((BO$18-BN$19+1)*$B$2*$U$21),IF(BO$18&gt;=BN$19,$U$21*$B$2))),0)</f>
        <v>0</v>
      </c>
      <c r="BP41" s="298" t="b">
        <f>IF('Hoja De Calculo'!BQ13&gt;='Hoja De Calculo'!BP13,IF(BP$18=100,($U$21*BP$18*$B$2)-SUM($I41:BO41),IF(BP$18&gt;BO$19,((BP$18-BO$19+1)*$B$2*$U$21),IF(BP$18&gt;=BO$19,$U$21*$B$2))),0)</f>
        <v>0</v>
      </c>
      <c r="BQ41" s="298" t="b">
        <f>IF('Hoja De Calculo'!BR13&gt;='Hoja De Calculo'!BQ13,IF(BQ$18=100,($U$21*BQ$18*$B$2)-SUM($I41:BP41),IF(BQ$18&gt;BP$19,((BQ$18-BP$19+1)*$B$2*$U$21),IF(BQ$18&gt;=BP$19,$U$21*$B$2))),0)</f>
        <v>0</v>
      </c>
      <c r="BR41" s="298" t="b">
        <f>IF('Hoja De Calculo'!BS13&gt;='Hoja De Calculo'!BR13,IF(BR$18=100,($U$21*BR$18*$B$2)-SUM($I41:BQ41),IF(BR$18&gt;BQ$19,((BR$18-BQ$19+1)*$B$2*$U$21),IF(BR$18&gt;=BQ$19,$U$21*$B$2))),0)</f>
        <v>0</v>
      </c>
      <c r="BS41" s="298" t="b">
        <f>IF('Hoja De Calculo'!BT13&gt;='Hoja De Calculo'!BS13,IF(BS$18=100,($U$21*BS$18*$B$2)-SUM($I41:BR41),IF(BS$18&gt;BR$19,((BS$18-BR$19+1)*$B$2*$U$21),IF(BS$18&gt;=BR$19,$U$21*$B$2))),0)</f>
        <v>0</v>
      </c>
      <c r="BT41" s="298" t="b">
        <f>IF('Hoja De Calculo'!BU13&gt;='Hoja De Calculo'!BT13,IF(BT$18=100,($U$21*BT$18*$B$2)-SUM($I41:BS41),IF(BT$18&gt;BS$19,((BT$18-BS$19+1)*$B$2*$U$21),IF(BT$18&gt;=BS$19,$U$21*$B$2))),0)</f>
        <v>0</v>
      </c>
      <c r="BU41" s="298" t="b">
        <f>IF('Hoja De Calculo'!BV13&gt;='Hoja De Calculo'!BU13,IF(BU$18=100,($U$21*BU$18*$B$2)-SUM($I41:BT41),IF(BU$18&gt;BT$19,((BU$18-BT$19+1)*$B$2*$U$21),IF(BU$18&gt;=BT$19,$U$21*$B$2))),0)</f>
        <v>0</v>
      </c>
      <c r="BV41" s="298" t="b">
        <f>IF('Hoja De Calculo'!BW13&gt;='Hoja De Calculo'!BV13,IF(BV$18=100,($U$21*BV$18*$B$2)-SUM($I41:BU41),IF(BV$18&gt;BU$19,((BV$18-BU$19+1)*$B$2*$U$21),IF(BV$18&gt;=BU$19,$U$21*$B$2))),0)</f>
        <v>0</v>
      </c>
      <c r="BW41" s="298" t="b">
        <f>IF('Hoja De Calculo'!BX13&gt;='Hoja De Calculo'!BW13,IF(BW$18=100,($U$21*BW$18*$B$2)-SUM($I41:BV41),IF(BW$18&gt;BV$19,((BW$18-BV$19+1)*$B$2*$U$21),IF(BW$18&gt;=BV$19,$U$21*$B$2))),0)</f>
        <v>0</v>
      </c>
      <c r="BX41" s="298" t="b">
        <f>IF('Hoja De Calculo'!BY13&gt;='Hoja De Calculo'!BX13,IF(BX$18=100,($U$21*BX$18*$B$2)-SUM($I41:BW41),IF(BX$18&gt;BW$19,((BX$18-BW$19+1)*$B$2*$U$21),IF(BX$18&gt;=BW$19,$U$21*$B$2))),0)</f>
        <v>0</v>
      </c>
      <c r="BY41" s="298" t="b">
        <f>IF('Hoja De Calculo'!BZ13&gt;='Hoja De Calculo'!BY13,IF(BY$18=100,($U$21*BY$18*$B$2)-SUM($I41:BX41),IF(BY$18&gt;BX$19,((BY$18-BX$19+1)*$B$2*$U$21),IF(BY$18&gt;=BX$19,$U$21*$B$2))),0)</f>
        <v>0</v>
      </c>
      <c r="BZ41" s="298" t="b">
        <f>IF('Hoja De Calculo'!CA13&gt;='Hoja De Calculo'!BZ13,IF(BZ$18=100,($U$21*BZ$18*$B$2)-SUM($I41:BY41),IF(BZ$18&gt;BY$19,((BZ$18-BY$19+1)*$B$2*$U$21),IF(BZ$18&gt;=BY$19,$U$21*$B$2))),0)</f>
        <v>0</v>
      </c>
      <c r="CA41" s="298" t="b">
        <f>IF('Hoja De Calculo'!CB13&gt;='Hoja De Calculo'!CA13,IF(CA$18=100,($U$21*CA$18*$B$2)-SUM($I41:BZ41),IF(CA$18&gt;BZ$19,((CA$18-BZ$19+1)*$B$2*$U$21),IF(CA$18&gt;=BZ$19,$U$21*$B$2))),0)</f>
        <v>0</v>
      </c>
      <c r="CB41" s="298" t="b">
        <f>IF('Hoja De Calculo'!CC13&gt;='Hoja De Calculo'!CB13,IF(CB$18=100,($U$21*CB$18*$B$2)-SUM($I41:CA41),IF(CB$18&gt;CA$19,((CB$18-CA$19+1)*$B$2*$U$21),IF(CB$18&gt;=CA$19,$U$21*$B$2))),0)</f>
        <v>0</v>
      </c>
      <c r="CC41" s="298" t="b">
        <f>IF('Hoja De Calculo'!CD13&gt;='Hoja De Calculo'!CC13,IF(CC$18=100,($U$21*CC$18*$B$2)-SUM($I41:CB41),IF(CC$18&gt;CB$19,((CC$18-CB$19+1)*$B$2*$U$21),IF(CC$18&gt;=CB$19,$U$21*$B$2))),0)</f>
        <v>0</v>
      </c>
      <c r="CD41" s="298" t="b">
        <f>IF('Hoja De Calculo'!CE13&gt;='Hoja De Calculo'!CD13,IF(CD$18=100,($U$21*CD$18*$B$2)-SUM($I41:CC41),IF(CD$18&gt;CC$19,((CD$18-CC$19+1)*$B$2*$U$21),IF(CD$18&gt;=CC$19,$U$21*$B$2))),0)</f>
        <v>0</v>
      </c>
      <c r="CE41" s="298" t="b">
        <f>IF('Hoja De Calculo'!CF13&gt;='Hoja De Calculo'!CE13,IF(CE$18=100,($U$21*CE$18*$B$2)-SUM($I41:CD41),IF(CE$18&gt;CD$19,((CE$18-CD$19+1)*$B$2*$U$21),IF(CE$18&gt;=CD$19,$U$21*$B$2))),0)</f>
        <v>0</v>
      </c>
      <c r="CF41" s="298" t="b">
        <f>IF('Hoja De Calculo'!CG13&gt;='Hoja De Calculo'!CF13,IF(CF$18=100,($U$21*CF$18*$B$2)-SUM($I41:CE41),IF(CF$18&gt;CE$19,((CF$18-CE$19+1)*$B$2*$U$21),IF(CF$18&gt;=CE$19,$U$21*$B$2))),0)</f>
        <v>0</v>
      </c>
      <c r="CG41" s="298" t="b">
        <f>IF('Hoja De Calculo'!CH13&gt;='Hoja De Calculo'!CG13,IF(CG$18=100,($U$21*CG$18*$B$2)-SUM($I41:CF41),IF(CG$18&gt;CF$19,((CG$18-CF$19+1)*$B$2*$U$21),IF(CG$18&gt;=CF$19,$U$21*$B$2))),0)</f>
        <v>0</v>
      </c>
      <c r="CH41" s="298" t="b">
        <f>IF('Hoja De Calculo'!CI13&gt;='Hoja De Calculo'!CH13,IF(CH$18=100,($U$21*CH$18*$B$2)-SUM($I41:CG41),IF(CH$18&gt;CG$19,((CH$18-CG$19+1)*$B$2*$U$21),IF(CH$18&gt;=CG$19,$U$21*$B$2))),0)</f>
        <v>0</v>
      </c>
      <c r="CI41" s="298" t="b">
        <f>IF('Hoja De Calculo'!CJ13&gt;='Hoja De Calculo'!CI13,IF(CI$18=100,($U$21*CI$18*$B$2)-SUM($I41:CH41),IF(CI$18&gt;CH$19,((CI$18-CH$19+1)*$B$2*$U$21),IF(CI$18&gt;=CH$19,$U$21*$B$2))),0)</f>
        <v>0</v>
      </c>
      <c r="CJ41" s="298" t="b">
        <f>IF('Hoja De Calculo'!CK13&gt;='Hoja De Calculo'!CJ13,IF(CJ$18=100,($U$21*CJ$18*$B$2)-SUM($I41:CI41),IF(CJ$18&gt;CI$19,((CJ$18-CI$19+1)*$B$2*$U$21),IF(CJ$18&gt;=CI$19,$U$21*$B$2))),0)</f>
        <v>0</v>
      </c>
      <c r="CK41" s="298" t="b">
        <f>IF('Hoja De Calculo'!CL13&gt;='Hoja De Calculo'!CK13,IF(CK$18=100,($U$21*CK$18*$B$2)-SUM($I41:CJ41),IF(CK$18&gt;CJ$19,((CK$18-CJ$19+1)*$B$2*$U$21),IF(CK$18&gt;=CJ$19,$U$21*$B$2))),0)</f>
        <v>0</v>
      </c>
      <c r="CL41" s="298" t="b">
        <f>IF('Hoja De Calculo'!CM13&gt;='Hoja De Calculo'!CL13,IF(CL$18=100,($U$21*CL$18*$B$2)-SUM($I41:CK41),IF(CL$18&gt;CK$19,((CL$18-CK$19+1)*$B$2*$U$21),IF(CL$18&gt;=CK$19,$U$21*$B$2))),0)</f>
        <v>0</v>
      </c>
      <c r="CM41" s="298" t="b">
        <f>IF('Hoja De Calculo'!CN13&gt;='Hoja De Calculo'!CM13,IF(CM$18=100,($U$21*CM$18*$B$2)-SUM($I41:CL41),IF(CM$18&gt;CL$19,((CM$18-CL$19+1)*$B$2*$U$21),IF(CM$18&gt;=CL$19,$U$21*$B$2))),0)</f>
        <v>0</v>
      </c>
      <c r="CN41" s="298" t="b">
        <f>IF('Hoja De Calculo'!CO13&gt;='Hoja De Calculo'!CN13,IF(CN$18=100,($U$21*CN$18*$B$2)-SUM($I41:CM41),IF(CN$18&gt;CM$19,((CN$18-CM$19+1)*$B$2*$U$21),IF(CN$18&gt;=CM$19,$U$21*$B$2))),0)</f>
        <v>0</v>
      </c>
      <c r="CO41" s="298" t="b">
        <f>IF('Hoja De Calculo'!CP13&gt;='Hoja De Calculo'!CO13,IF(CO$18=100,($U$21*CO$18*$B$2)-SUM($I41:CN41),IF(CO$18&gt;CN$19,((CO$18-CN$19+1)*$B$2*$U$21),IF(CO$18&gt;=CN$19,$U$21*$B$2))),0)</f>
        <v>0</v>
      </c>
      <c r="CP41" s="298" t="b">
        <f>IF('Hoja De Calculo'!CQ13&gt;='Hoja De Calculo'!CP13,IF(CP$18=100,($U$21*CP$18*$B$2)-SUM($I41:CO41),IF(CP$18&gt;CO$19,((CP$18-CO$19+1)*$B$2*$U$21),IF(CP$18&gt;=CO$19,$U$21*$B$2))),0)</f>
        <v>0</v>
      </c>
      <c r="CQ41" s="298" t="b">
        <f>IF('Hoja De Calculo'!CR13&gt;='Hoja De Calculo'!CQ13,IF(CQ$18=100,($U$21*CQ$18*$B$2)-SUM($I41:CP41),IF(CQ$18&gt;CP$19,((CQ$18-CP$19+1)*$B$2*$U$21),IF(CQ$18&gt;=CP$19,$U$21*$B$2))),0)</f>
        <v>0</v>
      </c>
      <c r="CR41" s="298" t="b">
        <f>IF('Hoja De Calculo'!CS13&gt;='Hoja De Calculo'!CR13,IF(CR$18=100,($U$21*CR$18*$B$2)-SUM($I41:CQ41),IF(CR$18&gt;CQ$19,((CR$18-CQ$19+1)*$B$2*$U$21),IF(CR$18&gt;=CQ$19,$U$21*$B$2))),0)</f>
        <v>0</v>
      </c>
      <c r="CS41" s="298" t="b">
        <f>IF('Hoja De Calculo'!CT13&gt;='Hoja De Calculo'!CS13,IF(CS$18=100,($U$21*CS$18*$B$2)-SUM($I41:CR41),IF(CS$18&gt;CR$19,((CS$18-CR$19+1)*$B$2*$U$21),IF(CS$18&gt;=CR$19,$U$21*$B$2))),0)</f>
        <v>0</v>
      </c>
      <c r="CT41" s="298" t="b">
        <f>IF('Hoja De Calculo'!CU13&gt;='Hoja De Calculo'!CT13,IF(CT$18=100,($U$21*CT$18*$B$2)-SUM($I41:CS41),IF(CT$18&gt;CS$19,((CT$18-CS$19+1)*$B$2*$U$21),IF(CT$18&gt;=CS$19,$U$21*$B$2))),0)</f>
        <v>0</v>
      </c>
      <c r="CU41" s="298" t="b">
        <f>IF('Hoja De Calculo'!CV13&gt;='Hoja De Calculo'!CU13,IF(CU$18=100,($U$21*CU$18*$B$2)-SUM($I41:CT41),IF(CU$18&gt;CT$19,((CU$18-CT$19+1)*$B$2*$U$21),IF(CU$18&gt;=CT$19,$U$21*$B$2))),0)</f>
        <v>0</v>
      </c>
      <c r="CV41" s="298" t="b">
        <f>IF('Hoja De Calculo'!CW13&gt;='Hoja De Calculo'!CV13,IF(CV$18=100,($U$21*CV$18*$B$2)-SUM($I41:CU41),IF(CV$18&gt;CU$19,((CV$18-CU$19+1)*$B$2*$U$21),IF(CV$18&gt;=CU$19,$U$21*$B$2))),0)</f>
        <v>0</v>
      </c>
      <c r="CW41" s="298" t="b">
        <f>IF('Hoja De Calculo'!CX13&gt;='Hoja De Calculo'!CW13,IF(CW$18=100,($U$21*CW$18*$B$2)-SUM($I41:CV41),IF(CW$18&gt;CV$19,((CW$18-CV$19+1)*$B$2*$U$21),IF(CW$18&gt;=CV$19,$U$21*$B$2))),0)</f>
        <v>0</v>
      </c>
    </row>
    <row r="42" spans="1:101" x14ac:dyDescent="0.25">
      <c r="A42" t="s">
        <v>179</v>
      </c>
      <c r="C42" s="263"/>
      <c r="D42" s="263"/>
      <c r="E42" s="263"/>
      <c r="F42" s="263"/>
      <c r="G42" s="263"/>
      <c r="H42" s="263"/>
      <c r="I42" s="263"/>
      <c r="J42" s="263"/>
      <c r="K42" s="263"/>
      <c r="L42" s="263"/>
      <c r="M42" s="263"/>
      <c r="N42" s="263"/>
      <c r="O42" s="263"/>
      <c r="P42" s="263"/>
      <c r="Q42" s="263"/>
      <c r="R42" s="263"/>
      <c r="S42" s="263"/>
      <c r="T42" s="271"/>
      <c r="U42" s="278"/>
      <c r="V42" s="285">
        <f>(V$21*$B$2*(V$19+(IF(V$19=100,0,1))))</f>
        <v>0</v>
      </c>
      <c r="W42" s="298" t="b">
        <f>IF('Hoja De Calculo'!X13&gt;='Hoja De Calculo'!W13,IF(W$18=100,($V$21*W$18*$B$2)-SUM($I42:V42),IF(W$18&gt;V$19,((W$18-V$19+1)*$B$2*$V$21),IF(W$18&gt;=V$19,$V$21*$B$2))),0)</f>
        <v>0</v>
      </c>
      <c r="X42" s="298" t="b">
        <f>IF('Hoja De Calculo'!Y13&gt;='Hoja De Calculo'!X13,IF(X$18=100,($V$21*X$18*$B$2)-SUM($I42:W42),IF(X$18&gt;W$19,((X$18-W$19+1)*$B$2*$V$21),IF(X$18&gt;=W$19,$V$21*$B$2))),0)</f>
        <v>0</v>
      </c>
      <c r="Y42" s="298" t="b">
        <f>IF('Hoja De Calculo'!Z13&gt;='Hoja De Calculo'!Y13,IF(Y$18=100,($V$21*Y$18*$B$2)-SUM($I42:X42),IF(Y$18&gt;X$19,((Y$18-X$19+1)*$B$2*$V$21),IF(Y$18&gt;=X$19,$V$21*$B$2))),0)</f>
        <v>0</v>
      </c>
      <c r="Z42" s="298" t="b">
        <f>IF('Hoja De Calculo'!AA13&gt;='Hoja De Calculo'!Z13,IF(Z$18=100,($V$21*Z$18*$B$2)-SUM($I42:Y42),IF(Z$18&gt;Y$19,((Z$18-Y$19+1)*$B$2*$V$21),IF(Z$18&gt;=Y$19,$V$21*$B$2))),0)</f>
        <v>0</v>
      </c>
      <c r="AA42" s="298" t="b">
        <f>IF('Hoja De Calculo'!AB13&gt;='Hoja De Calculo'!AA13,IF(AA$18=100,($V$21*AA$18*$B$2)-SUM($I42:Z42),IF(AA$18&gt;Z$19,((AA$18-Z$19+1)*$B$2*$V$21),IF(AA$18&gt;=Z$19,$V$21*$B$2))),0)</f>
        <v>0</v>
      </c>
      <c r="AB42" s="298" t="b">
        <f>IF('Hoja De Calculo'!AC13&gt;='Hoja De Calculo'!AB13,IF(AB$18=100,($V$21*AB$18*$B$2)-SUM($I42:AA42),IF(AB$18&gt;AA$19,((AB$18-AA$19+1)*$B$2*$V$21),IF(AB$18&gt;=AA$19,$V$21*$B$2))),0)</f>
        <v>0</v>
      </c>
      <c r="AC42" s="298" t="b">
        <f>IF('Hoja De Calculo'!AD13&gt;='Hoja De Calculo'!AC13,IF(AC$18=100,($V$21*AC$18*$B$2)-SUM($I42:AB42),IF(AC$18&gt;AB$19,((AC$18-AB$19+1)*$B$2*$V$21),IF(AC$18&gt;=AB$19,$V$21*$B$2))),0)</f>
        <v>0</v>
      </c>
      <c r="AD42" s="298" t="b">
        <f>IF('Hoja De Calculo'!AE13&gt;='Hoja De Calculo'!AD13,IF(AD$18=100,($V$21*AD$18*$B$2)-SUM($I42:AC42),IF(AD$18&gt;AC$19,((AD$18-AC$19+1)*$B$2*$V$21),IF(AD$18&gt;=AC$19,$V$21*$B$2))),0)</f>
        <v>0</v>
      </c>
      <c r="AE42" s="298" t="b">
        <f>IF('Hoja De Calculo'!AF13&gt;='Hoja De Calculo'!AE13,IF(AE$18=100,($V$21*AE$18*$B$2)-SUM($I42:AD42),IF(AE$18&gt;AD$19,((AE$18-AD$19+1)*$B$2*$V$21),IF(AE$18&gt;=AD$19,$V$21*$B$2))),0)</f>
        <v>0</v>
      </c>
      <c r="AF42" s="298" t="b">
        <f>IF('Hoja De Calculo'!AG13&gt;='Hoja De Calculo'!AF13,IF(AF$18=100,($V$21*AF$18*$B$2)-SUM($I42:AE42),IF(AF$18&gt;AE$19,((AF$18-AE$19+1)*$B$2*$V$21),IF(AF$18&gt;=AE$19,$V$21*$B$2))),0)</f>
        <v>0</v>
      </c>
      <c r="AG42" s="298" t="b">
        <f>IF('Hoja De Calculo'!AH13&gt;='Hoja De Calculo'!AG13,IF(AG$18=100,($V$21*AG$18*$B$2)-SUM($I42:AF42),IF(AG$18&gt;AF$19,((AG$18-AF$19+1)*$B$2*$V$21),IF(AG$18&gt;=AF$19,$V$21*$B$2))),0)</f>
        <v>0</v>
      </c>
      <c r="AH42" s="298" t="b">
        <f>IF('Hoja De Calculo'!AI13&gt;='Hoja De Calculo'!AH13,IF(AH$18=100,($V$21*AH$18*$B$2)-SUM($I42:AG42),IF(AH$18&gt;AG$19,((AH$18-AG$19+1)*$B$2*$V$21),IF(AH$18&gt;=AG$19,$V$21*$B$2))),0)</f>
        <v>0</v>
      </c>
      <c r="AI42" s="298" t="b">
        <f>IF('Hoja De Calculo'!AJ13&gt;='Hoja De Calculo'!AI13,IF(AI$18=100,($V$21*AI$18*$B$2)-SUM($I42:AH42),IF(AI$18&gt;AH$19,((AI$18-AH$19+1)*$B$2*$V$21),IF(AI$18&gt;=AH$19,$V$21*$B$2))),0)</f>
        <v>0</v>
      </c>
      <c r="AJ42" s="298" t="b">
        <f>IF('Hoja De Calculo'!AK13&gt;='Hoja De Calculo'!AJ13,IF(AJ$18=100,($V$21*AJ$18*$B$2)-SUM($I42:AI42),IF(AJ$18&gt;AI$19,((AJ$18-AI$19+1)*$B$2*$V$21),IF(AJ$18&gt;=AI$19,$V$21*$B$2))),0)</f>
        <v>0</v>
      </c>
      <c r="AK42" s="298" t="b">
        <f>IF('Hoja De Calculo'!AL13&gt;='Hoja De Calculo'!AK13,IF(AK$18=100,($V$21*AK$18*$B$2)-SUM($I42:AJ42),IF(AK$18&gt;AJ$19,((AK$18-AJ$19+1)*$B$2*$V$21),IF(AK$18&gt;=AJ$19,$V$21*$B$2))),0)</f>
        <v>0</v>
      </c>
      <c r="AL42" s="298" t="b">
        <f>IF('Hoja De Calculo'!AM13&gt;='Hoja De Calculo'!AL13,IF(AL$18=100,($V$21*AL$18*$B$2)-SUM($I42:AK42),IF(AL$18&gt;AK$19,((AL$18-AK$19+1)*$B$2*$V$21),IF(AL$18&gt;=AK$19,$V$21*$B$2))),0)</f>
        <v>0</v>
      </c>
      <c r="AM42" s="298" t="b">
        <f>IF('Hoja De Calculo'!AN13&gt;='Hoja De Calculo'!AM13,IF(AM$18=100,($V$21*AM$18*$B$2)-SUM($I42:AL42),IF(AM$18&gt;AL$19,((AM$18-AL$19+1)*$B$2*$V$21),IF(AM$18&gt;=AL$19,$V$21*$B$2))),0)</f>
        <v>0</v>
      </c>
      <c r="AN42" s="298" t="b">
        <f>IF('Hoja De Calculo'!AO13&gt;='Hoja De Calculo'!AN13,IF(AN$18=100,($V$21*AN$18*$B$2)-SUM($I42:AM42),IF(AN$18&gt;AM$19,((AN$18-AM$19+1)*$B$2*$V$21),IF(AN$18&gt;=AM$19,$V$21*$B$2))),0)</f>
        <v>0</v>
      </c>
      <c r="AO42" s="298" t="b">
        <f>IF('Hoja De Calculo'!AP13&gt;='Hoja De Calculo'!AO13,IF(AO$18=100,($V$21*AO$18*$B$2)-SUM($I42:AN42),IF(AO$18&gt;AN$19,((AO$18-AN$19+1)*$B$2*$V$21),IF(AO$18&gt;=AN$19,$V$21*$B$2))),0)</f>
        <v>0</v>
      </c>
      <c r="AP42" s="298" t="b">
        <f>IF('Hoja De Calculo'!AQ13&gt;='Hoja De Calculo'!AP13,IF(AP$18=100,($V$21*AP$18*$B$2)-SUM($I42:AO42),IF(AP$18&gt;AO$19,((AP$18-AO$19+1)*$B$2*$V$21),IF(AP$18&gt;=AO$19,$V$21*$B$2))),0)</f>
        <v>0</v>
      </c>
      <c r="AQ42" s="298" t="b">
        <f>IF('Hoja De Calculo'!AR13&gt;='Hoja De Calculo'!AQ13,IF(AQ$18=100,($V$21*AQ$18*$B$2)-SUM($I42:AP42),IF(AQ$18&gt;AP$19,((AQ$18-AP$19+1)*$B$2*$V$21),IF(AQ$18&gt;=AP$19,$V$21*$B$2))),0)</f>
        <v>0</v>
      </c>
      <c r="AR42" s="298" t="b">
        <f>IF('Hoja De Calculo'!AS13&gt;='Hoja De Calculo'!AR13,IF(AR$18=100,($V$21*AR$18*$B$2)-SUM($I42:AQ42),IF(AR$18&gt;AQ$19,((AR$18-AQ$19+1)*$B$2*$V$21),IF(AR$18&gt;=AQ$19,$V$21*$B$2))),0)</f>
        <v>0</v>
      </c>
      <c r="AS42" s="298" t="b">
        <f>IF('Hoja De Calculo'!AT13&gt;='Hoja De Calculo'!AS13,IF(AS$18=100,($V$21*AS$18*$B$2)-SUM($I42:AR42),IF(AS$18&gt;AR$19,((AS$18-AR$19+1)*$B$2*$V$21),IF(AS$18&gt;=AR$19,$V$21*$B$2))),0)</f>
        <v>0</v>
      </c>
      <c r="AT42" s="298" t="b">
        <f>IF('Hoja De Calculo'!AU13&gt;='Hoja De Calculo'!AT13,IF(AT$18=100,($V$21*AT$18*$B$2)-SUM($I42:AS42),IF(AT$18&gt;AS$19,((AT$18-AS$19+1)*$B$2*$V$21),IF(AT$18&gt;=AS$19,$V$21*$B$2))),0)</f>
        <v>0</v>
      </c>
      <c r="AU42" s="298" t="b">
        <f>IF('Hoja De Calculo'!AV13&gt;='Hoja De Calculo'!AU13,IF(AU$18=100,($V$21*AU$18*$B$2)-SUM($I42:AT42),IF(AU$18&gt;AT$19,((AU$18-AT$19+1)*$B$2*$V$21),IF(AU$18&gt;=AT$19,$V$21*$B$2))),0)</f>
        <v>0</v>
      </c>
      <c r="AV42" s="298" t="b">
        <f>IF('Hoja De Calculo'!AW13&gt;='Hoja De Calculo'!AV13,IF(AV$18=100,($V$21*AV$18*$B$2)-SUM($I42:AU42),IF(AV$18&gt;AU$19,((AV$18-AU$19+1)*$B$2*$V$21),IF(AV$18&gt;=AU$19,$V$21*$B$2))),0)</f>
        <v>0</v>
      </c>
      <c r="AW42" s="298" t="b">
        <f>IF('Hoja De Calculo'!AX13&gt;='Hoja De Calculo'!AW13,IF(AW$18=100,($V$21*AW$18*$B$2)-SUM($I42:AV42),IF(AW$18&gt;AV$19,((AW$18-AV$19+1)*$B$2*$V$21),IF(AW$18&gt;=AV$19,$V$21*$B$2))),0)</f>
        <v>0</v>
      </c>
      <c r="AX42" s="298" t="b">
        <f>IF('Hoja De Calculo'!AY13&gt;='Hoja De Calculo'!AX13,IF(AX$18=100,($V$21*AX$18*$B$2)-SUM($I42:AW42),IF(AX$18&gt;AW$19,((AX$18-AW$19+1)*$B$2*$V$21),IF(AX$18&gt;=AW$19,$V$21*$B$2))),0)</f>
        <v>0</v>
      </c>
      <c r="AY42" s="298" t="b">
        <f>IF('Hoja De Calculo'!AZ13&gt;='Hoja De Calculo'!AY13,IF(AY$18=100,($V$21*AY$18*$B$2)-SUM($I42:AX42),IF(AY$18&gt;AX$19,((AY$18-AX$19+1)*$B$2*$V$21),IF(AY$18&gt;=AX$19,$V$21*$B$2))),0)</f>
        <v>0</v>
      </c>
      <c r="AZ42" s="298" t="b">
        <f>IF('Hoja De Calculo'!BA13&gt;='Hoja De Calculo'!AZ13,IF(AZ$18=100,($V$21*AZ$18*$B$2)-SUM($I42:AY42),IF(AZ$18&gt;AY$19,((AZ$18-AY$19+1)*$B$2*$V$21),IF(AZ$18&gt;=AY$19,$V$21*$B$2))),0)</f>
        <v>0</v>
      </c>
      <c r="BA42" s="298" t="b">
        <f>IF('Hoja De Calculo'!BB13&gt;='Hoja De Calculo'!BA13,IF(BA$18=100,($V$21*BA$18*$B$2)-SUM($I42:AZ42),IF(BA$18&gt;AZ$19,((BA$18-AZ$19+1)*$B$2*$V$21),IF(BA$18&gt;=AZ$19,$V$21*$B$2))),0)</f>
        <v>0</v>
      </c>
      <c r="BB42" s="298" t="b">
        <f>IF('Hoja De Calculo'!BC13&gt;='Hoja De Calculo'!BB13,IF(BB$18=100,($V$21*BB$18*$B$2)-SUM($I42:BA42),IF(BB$18&gt;BA$19,((BB$18-BA$19+1)*$B$2*$V$21),IF(BB$18&gt;=BA$19,$V$21*$B$2))),0)</f>
        <v>0</v>
      </c>
      <c r="BC42" s="298" t="b">
        <f>IF('Hoja De Calculo'!BD13&gt;='Hoja De Calculo'!BC13,IF(BC$18=100,($V$21*BC$18*$B$2)-SUM($I42:BB42),IF(BC$18&gt;BB$19,((BC$18-BB$19+1)*$B$2*$V$21),IF(BC$18&gt;=BB$19,$V$21*$B$2))),0)</f>
        <v>0</v>
      </c>
      <c r="BD42" s="298" t="b">
        <f>IF('Hoja De Calculo'!BE13&gt;='Hoja De Calculo'!BD13,IF(BD$18=100,($V$21*BD$18*$B$2)-SUM($I42:BC42),IF(BD$18&gt;BC$19,((BD$18-BC$19+1)*$B$2*$V$21),IF(BD$18&gt;=BC$19,$V$21*$B$2))),0)</f>
        <v>0</v>
      </c>
      <c r="BE42" s="298" t="b">
        <f>IF('Hoja De Calculo'!BF13&gt;='Hoja De Calculo'!BE13,IF(BE$18=100,($V$21*BE$18*$B$2)-SUM($I42:BD42),IF(BE$18&gt;BD$19,((BE$18-BD$19+1)*$B$2*$V$21),IF(BE$18&gt;=BD$19,$V$21*$B$2))),0)</f>
        <v>0</v>
      </c>
      <c r="BF42" s="298" t="b">
        <f>IF('Hoja De Calculo'!BG13&gt;='Hoja De Calculo'!BF13,IF(BF$18=100,($V$21*BF$18*$B$2)-SUM($I42:BE42),IF(BF$18&gt;BE$19,((BF$18-BE$19+1)*$B$2*$V$21),IF(BF$18&gt;=BE$19,$V$21*$B$2))),0)</f>
        <v>0</v>
      </c>
      <c r="BG42" s="298" t="b">
        <f>IF('Hoja De Calculo'!BH13&gt;='Hoja De Calculo'!BG13,IF(BG$18=100,($V$21*BG$18*$B$2)-SUM($I42:BF42),IF(BG$18&gt;BF$19,((BG$18-BF$19+1)*$B$2*$V$21),IF(BG$18&gt;=BF$19,$V$21*$B$2))),0)</f>
        <v>0</v>
      </c>
      <c r="BH42" s="298" t="b">
        <f>IF('Hoja De Calculo'!BI13&gt;='Hoja De Calculo'!BH13,IF(BH$18=100,($V$21*BH$18*$B$2)-SUM($I42:BG42),IF(BH$18&gt;BG$19,((BH$18-BG$19+1)*$B$2*$V$21),IF(BH$18&gt;=BG$19,$V$21*$B$2))),0)</f>
        <v>0</v>
      </c>
      <c r="BI42" s="298" t="b">
        <f>IF('Hoja De Calculo'!BJ13&gt;='Hoja De Calculo'!BI13,IF(BI$18=100,($V$21*BI$18*$B$2)-SUM($I42:BH42),IF(BI$18&gt;BH$19,((BI$18-BH$19+1)*$B$2*$V$21),IF(BI$18&gt;=BH$19,$V$21*$B$2))),0)</f>
        <v>0</v>
      </c>
      <c r="BJ42" s="298" t="b">
        <f>IF('Hoja De Calculo'!BK13&gt;='Hoja De Calculo'!BJ13,IF(BJ$18=100,($V$21*BJ$18*$B$2)-SUM($I42:BI42),IF(BJ$18&gt;BI$19,((BJ$18-BI$19+1)*$B$2*$V$21),IF(BJ$18&gt;=BI$19,$V$21*$B$2))),0)</f>
        <v>0</v>
      </c>
      <c r="BK42" s="298" t="b">
        <f>IF('Hoja De Calculo'!BL13&gt;='Hoja De Calculo'!BK13,IF(BK$18=100,($V$21*BK$18*$B$2)-SUM($I42:BJ42),IF(BK$18&gt;BJ$19,((BK$18-BJ$19+1)*$B$2*$V$21),IF(BK$18&gt;=BJ$19,$V$21*$B$2))),0)</f>
        <v>0</v>
      </c>
      <c r="BL42" s="298" t="b">
        <f>IF('Hoja De Calculo'!BM13&gt;='Hoja De Calculo'!BL13,IF(BL$18=100,($V$21*BL$18*$B$2)-SUM($I42:BK42),IF(BL$18&gt;BK$19,((BL$18-BK$19+1)*$B$2*$V$21),IF(BL$18&gt;=BK$19,$V$21*$B$2))),0)</f>
        <v>0</v>
      </c>
      <c r="BM42" s="298" t="b">
        <f>IF('Hoja De Calculo'!BN13&gt;='Hoja De Calculo'!BM13,IF(BM$18=100,($V$21*BM$18*$B$2)-SUM($I42:BL42),IF(BM$18&gt;BL$19,((BM$18-BL$19+1)*$B$2*$V$21),IF(BM$18&gt;=BL$19,$V$21*$B$2))),0)</f>
        <v>0</v>
      </c>
      <c r="BN42" s="298" t="b">
        <f>IF('Hoja De Calculo'!BO13&gt;='Hoja De Calculo'!BN13,IF(BN$18=100,($V$21*BN$18*$B$2)-SUM($I42:BM42),IF(BN$18&gt;BM$19,((BN$18-BM$19+1)*$B$2*$V$21),IF(BN$18&gt;=BM$19,$V$21*$B$2))),0)</f>
        <v>0</v>
      </c>
      <c r="BO42" s="298" t="b">
        <f>IF('Hoja De Calculo'!BP13&gt;='Hoja De Calculo'!BO13,IF(BO$18=100,($V$21*BO$18*$B$2)-SUM($I42:BN42),IF(BO$18&gt;BN$19,((BO$18-BN$19+1)*$B$2*$V$21),IF(BO$18&gt;=BN$19,$V$21*$B$2))),0)</f>
        <v>0</v>
      </c>
      <c r="BP42" s="298" t="b">
        <f>IF('Hoja De Calculo'!BQ13&gt;='Hoja De Calculo'!BP13,IF(BP$18=100,($V$21*BP$18*$B$2)-SUM($I42:BO42),IF(BP$18&gt;BO$19,((BP$18-BO$19+1)*$B$2*$V$21),IF(BP$18&gt;=BO$19,$V$21*$B$2))),0)</f>
        <v>0</v>
      </c>
      <c r="BQ42" s="298" t="b">
        <f>IF('Hoja De Calculo'!BR13&gt;='Hoja De Calculo'!BQ13,IF(BQ$18=100,($V$21*BQ$18*$B$2)-SUM($I42:BP42),IF(BQ$18&gt;BP$19,((BQ$18-BP$19+1)*$B$2*$V$21),IF(BQ$18&gt;=BP$19,$V$21*$B$2))),0)</f>
        <v>0</v>
      </c>
      <c r="BR42" s="298" t="b">
        <f>IF('Hoja De Calculo'!BS13&gt;='Hoja De Calculo'!BR13,IF(BR$18=100,($V$21*BR$18*$B$2)-SUM($I42:BQ42),IF(BR$18&gt;BQ$19,((BR$18-BQ$19+1)*$B$2*$V$21),IF(BR$18&gt;=BQ$19,$V$21*$B$2))),0)</f>
        <v>0</v>
      </c>
      <c r="BS42" s="298" t="b">
        <f>IF('Hoja De Calculo'!BT13&gt;='Hoja De Calculo'!BS13,IF(BS$18=100,($V$21*BS$18*$B$2)-SUM($I42:BR42),IF(BS$18&gt;BR$19,((BS$18-BR$19+1)*$B$2*$V$21),IF(BS$18&gt;=BR$19,$V$21*$B$2))),0)</f>
        <v>0</v>
      </c>
      <c r="BT42" s="298" t="b">
        <f>IF('Hoja De Calculo'!BU13&gt;='Hoja De Calculo'!BT13,IF(BT$18=100,($V$21*BT$18*$B$2)-SUM($I42:BS42),IF(BT$18&gt;BS$19,((BT$18-BS$19+1)*$B$2*$V$21),IF(BT$18&gt;=BS$19,$V$21*$B$2))),0)</f>
        <v>0</v>
      </c>
      <c r="BU42" s="298" t="b">
        <f>IF('Hoja De Calculo'!BV13&gt;='Hoja De Calculo'!BU13,IF(BU$18=100,($V$21*BU$18*$B$2)-SUM($I42:BT42),IF(BU$18&gt;BT$19,((BU$18-BT$19+1)*$B$2*$V$21),IF(BU$18&gt;=BT$19,$V$21*$B$2))),0)</f>
        <v>0</v>
      </c>
      <c r="BV42" s="298" t="b">
        <f>IF('Hoja De Calculo'!BW13&gt;='Hoja De Calculo'!BV13,IF(BV$18=100,($V$21*BV$18*$B$2)-SUM($I42:BU42),IF(BV$18&gt;BU$19,((BV$18-BU$19+1)*$B$2*$V$21),IF(BV$18&gt;=BU$19,$V$21*$B$2))),0)</f>
        <v>0</v>
      </c>
      <c r="BW42" s="298" t="b">
        <f>IF('Hoja De Calculo'!BX13&gt;='Hoja De Calculo'!BW13,IF(BW$18=100,($V$21*BW$18*$B$2)-SUM($I42:BV42),IF(BW$18&gt;BV$19,((BW$18-BV$19+1)*$B$2*$V$21),IF(BW$18&gt;=BV$19,$V$21*$B$2))),0)</f>
        <v>0</v>
      </c>
      <c r="BX42" s="298" t="b">
        <f>IF('Hoja De Calculo'!BY13&gt;='Hoja De Calculo'!BX13,IF(BX$18=100,($V$21*BX$18*$B$2)-SUM($I42:BW42),IF(BX$18&gt;BW$19,((BX$18-BW$19+1)*$B$2*$V$21),IF(BX$18&gt;=BW$19,$V$21*$B$2))),0)</f>
        <v>0</v>
      </c>
      <c r="BY42" s="298" t="b">
        <f>IF('Hoja De Calculo'!BZ13&gt;='Hoja De Calculo'!BY13,IF(BY$18=100,($V$21*BY$18*$B$2)-SUM($I42:BX42),IF(BY$18&gt;BX$19,((BY$18-BX$19+1)*$B$2*$V$21),IF(BY$18&gt;=BX$19,$V$21*$B$2))),0)</f>
        <v>0</v>
      </c>
      <c r="BZ42" s="298" t="b">
        <f>IF('Hoja De Calculo'!CA13&gt;='Hoja De Calculo'!BZ13,IF(BZ$18=100,($V$21*BZ$18*$B$2)-SUM($I42:BY42),IF(BZ$18&gt;BY$19,((BZ$18-BY$19+1)*$B$2*$V$21),IF(BZ$18&gt;=BY$19,$V$21*$B$2))),0)</f>
        <v>0</v>
      </c>
      <c r="CA42" s="298" t="b">
        <f>IF('Hoja De Calculo'!CB13&gt;='Hoja De Calculo'!CA13,IF(CA$18=100,($V$21*CA$18*$B$2)-SUM($I42:BZ42),IF(CA$18&gt;BZ$19,((CA$18-BZ$19+1)*$B$2*$V$21),IF(CA$18&gt;=BZ$19,$V$21*$B$2))),0)</f>
        <v>0</v>
      </c>
      <c r="CB42" s="298" t="b">
        <f>IF('Hoja De Calculo'!CC13&gt;='Hoja De Calculo'!CB13,IF(CB$18=100,($V$21*CB$18*$B$2)-SUM($I42:CA42),IF(CB$18&gt;CA$19,((CB$18-CA$19+1)*$B$2*$V$21),IF(CB$18&gt;=CA$19,$V$21*$B$2))),0)</f>
        <v>0</v>
      </c>
      <c r="CC42" s="298" t="b">
        <f>IF('Hoja De Calculo'!CD13&gt;='Hoja De Calculo'!CC13,IF(CC$18=100,($V$21*CC$18*$B$2)-SUM($I42:CB42),IF(CC$18&gt;CB$19,((CC$18-CB$19+1)*$B$2*$V$21),IF(CC$18&gt;=CB$19,$V$21*$B$2))),0)</f>
        <v>0</v>
      </c>
      <c r="CD42" s="298" t="b">
        <f>IF('Hoja De Calculo'!CE13&gt;='Hoja De Calculo'!CD13,IF(CD$18=100,($V$21*CD$18*$B$2)-SUM($I42:CC42),IF(CD$18&gt;CC$19,((CD$18-CC$19+1)*$B$2*$V$21),IF(CD$18&gt;=CC$19,$V$21*$B$2))),0)</f>
        <v>0</v>
      </c>
      <c r="CE42" s="298" t="b">
        <f>IF('Hoja De Calculo'!CF13&gt;='Hoja De Calculo'!CE13,IF(CE$18=100,($V$21*CE$18*$B$2)-SUM($I42:CD42),IF(CE$18&gt;CD$19,((CE$18-CD$19+1)*$B$2*$V$21),IF(CE$18&gt;=CD$19,$V$21*$B$2))),0)</f>
        <v>0</v>
      </c>
      <c r="CF42" s="298" t="b">
        <f>IF('Hoja De Calculo'!CG13&gt;='Hoja De Calculo'!CF13,IF(CF$18=100,($V$21*CF$18*$B$2)-SUM($I42:CE42),IF(CF$18&gt;CE$19,((CF$18-CE$19+1)*$B$2*$V$21),IF(CF$18&gt;=CE$19,$V$21*$B$2))),0)</f>
        <v>0</v>
      </c>
      <c r="CG42" s="298" t="b">
        <f>IF('Hoja De Calculo'!CH13&gt;='Hoja De Calculo'!CG13,IF(CG$18=100,($V$21*CG$18*$B$2)-SUM($I42:CF42),IF(CG$18&gt;CF$19,((CG$18-CF$19+1)*$B$2*$V$21),IF(CG$18&gt;=CF$19,$V$21*$B$2))),0)</f>
        <v>0</v>
      </c>
      <c r="CH42" s="298" t="b">
        <f>IF('Hoja De Calculo'!CI13&gt;='Hoja De Calculo'!CH13,IF(CH$18=100,($V$21*CH$18*$B$2)-SUM($I42:CG42),IF(CH$18&gt;CG$19,((CH$18-CG$19+1)*$B$2*$V$21),IF(CH$18&gt;=CG$19,$V$21*$B$2))),0)</f>
        <v>0</v>
      </c>
      <c r="CI42" s="298" t="b">
        <f>IF('Hoja De Calculo'!CJ13&gt;='Hoja De Calculo'!CI13,IF(CI$18=100,($V$21*CI$18*$B$2)-SUM($I42:CH42),IF(CI$18&gt;CH$19,((CI$18-CH$19+1)*$B$2*$V$21),IF(CI$18&gt;=CH$19,$V$21*$B$2))),0)</f>
        <v>0</v>
      </c>
      <c r="CJ42" s="298" t="b">
        <f>IF('Hoja De Calculo'!CK13&gt;='Hoja De Calculo'!CJ13,IF(CJ$18=100,($V$21*CJ$18*$B$2)-SUM($I42:CI42),IF(CJ$18&gt;CI$19,((CJ$18-CI$19+1)*$B$2*$V$21),IF(CJ$18&gt;=CI$19,$V$21*$B$2))),0)</f>
        <v>0</v>
      </c>
      <c r="CK42" s="298" t="b">
        <f>IF('Hoja De Calculo'!CL13&gt;='Hoja De Calculo'!CK13,IF(CK$18=100,($V$21*CK$18*$B$2)-SUM($I42:CJ42),IF(CK$18&gt;CJ$19,((CK$18-CJ$19+1)*$B$2*$V$21),IF(CK$18&gt;=CJ$19,$V$21*$B$2))),0)</f>
        <v>0</v>
      </c>
      <c r="CL42" s="298" t="b">
        <f>IF('Hoja De Calculo'!CM13&gt;='Hoja De Calculo'!CL13,IF(CL$18=100,($V$21*CL$18*$B$2)-SUM($I42:CK42),IF(CL$18&gt;CK$19,((CL$18-CK$19+1)*$B$2*$V$21),IF(CL$18&gt;=CK$19,$V$21*$B$2))),0)</f>
        <v>0</v>
      </c>
      <c r="CM42" s="298" t="b">
        <f>IF('Hoja De Calculo'!CN13&gt;='Hoja De Calculo'!CM13,IF(CM$18=100,($V$21*CM$18*$B$2)-SUM($I42:CL42),IF(CM$18&gt;CL$19,((CM$18-CL$19+1)*$B$2*$V$21),IF(CM$18&gt;=CL$19,$V$21*$B$2))),0)</f>
        <v>0</v>
      </c>
      <c r="CN42" s="298" t="b">
        <f>IF('Hoja De Calculo'!CO13&gt;='Hoja De Calculo'!CN13,IF(CN$18=100,($V$21*CN$18*$B$2)-SUM($I42:CM42),IF(CN$18&gt;CM$19,((CN$18-CM$19+1)*$B$2*$V$21),IF(CN$18&gt;=CM$19,$V$21*$B$2))),0)</f>
        <v>0</v>
      </c>
      <c r="CO42" s="298" t="b">
        <f>IF('Hoja De Calculo'!CP13&gt;='Hoja De Calculo'!CO13,IF(CO$18=100,($V$21*CO$18*$B$2)-SUM($I42:CN42),IF(CO$18&gt;CN$19,((CO$18-CN$19+1)*$B$2*$V$21),IF(CO$18&gt;=CN$19,$V$21*$B$2))),0)</f>
        <v>0</v>
      </c>
      <c r="CP42" s="298" t="b">
        <f>IF('Hoja De Calculo'!CQ13&gt;='Hoja De Calculo'!CP13,IF(CP$18=100,($V$21*CP$18*$B$2)-SUM($I42:CO42),IF(CP$18&gt;CO$19,((CP$18-CO$19+1)*$B$2*$V$21),IF(CP$18&gt;=CO$19,$V$21*$B$2))),0)</f>
        <v>0</v>
      </c>
      <c r="CQ42" s="298" t="b">
        <f>IF('Hoja De Calculo'!CR13&gt;='Hoja De Calculo'!CQ13,IF(CQ$18=100,($V$21*CQ$18*$B$2)-SUM($I42:CP42),IF(CQ$18&gt;CP$19,((CQ$18-CP$19+1)*$B$2*$V$21),IF(CQ$18&gt;=CP$19,$V$21*$B$2))),0)</f>
        <v>0</v>
      </c>
      <c r="CR42" s="298" t="b">
        <f>IF('Hoja De Calculo'!CS13&gt;='Hoja De Calculo'!CR13,IF(CR$18=100,($V$21*CR$18*$B$2)-SUM($I42:CQ42),IF(CR$18&gt;CQ$19,((CR$18-CQ$19+1)*$B$2*$V$21),IF(CR$18&gt;=CQ$19,$V$21*$B$2))),0)</f>
        <v>0</v>
      </c>
      <c r="CS42" s="298" t="b">
        <f>IF('Hoja De Calculo'!CT13&gt;='Hoja De Calculo'!CS13,IF(CS$18=100,($V$21*CS$18*$B$2)-SUM($I42:CR42),IF(CS$18&gt;CR$19,((CS$18-CR$19+1)*$B$2*$V$21),IF(CS$18&gt;=CR$19,$V$21*$B$2))),0)</f>
        <v>0</v>
      </c>
      <c r="CT42" s="298" t="b">
        <f>IF('Hoja De Calculo'!CU13&gt;='Hoja De Calculo'!CT13,IF(CT$18=100,($V$21*CT$18*$B$2)-SUM($I42:CS42),IF(CT$18&gt;CS$19,((CT$18-CS$19+1)*$B$2*$V$21),IF(CT$18&gt;=CS$19,$V$21*$B$2))),0)</f>
        <v>0</v>
      </c>
      <c r="CU42" s="298" t="b">
        <f>IF('Hoja De Calculo'!CV13&gt;='Hoja De Calculo'!CU13,IF(CU$18=100,($V$21*CU$18*$B$2)-SUM($I42:CT42),IF(CU$18&gt;CT$19,((CU$18-CT$19+1)*$B$2*$V$21),IF(CU$18&gt;=CT$19,$V$21*$B$2))),0)</f>
        <v>0</v>
      </c>
      <c r="CV42" s="298" t="b">
        <f>IF('Hoja De Calculo'!CW13&gt;='Hoja De Calculo'!CV13,IF(CV$18=100,($V$21*CV$18*$B$2)-SUM($I42:CU42),IF(CV$18&gt;CU$19,((CV$18-CU$19+1)*$B$2*$V$21),IF(CV$18&gt;=CU$19,$V$21*$B$2))),0)</f>
        <v>0</v>
      </c>
      <c r="CW42" s="298" t="b">
        <f>IF('Hoja De Calculo'!CX13&gt;='Hoja De Calculo'!CW13,IF(CW$18=100,($V$21*CW$18*$B$2)-SUM($I42:CV42),IF(CW$18&gt;CV$19,((CW$18-CV$19+1)*$B$2*$V$21),IF(CW$18&gt;=CV$19,$V$21*$B$2))),0)</f>
        <v>0</v>
      </c>
    </row>
    <row r="43" spans="1:101" x14ac:dyDescent="0.25">
      <c r="A43" t="s">
        <v>180</v>
      </c>
      <c r="C43" s="263"/>
      <c r="E43" s="263"/>
      <c r="F43" s="263"/>
      <c r="G43" s="263"/>
      <c r="H43" s="263"/>
      <c r="I43" s="263"/>
      <c r="J43" s="263"/>
      <c r="K43" s="263"/>
      <c r="L43" s="263"/>
      <c r="M43" s="263"/>
      <c r="N43" s="263"/>
      <c r="O43" s="263"/>
      <c r="P43" s="263"/>
      <c r="Q43" s="263"/>
      <c r="R43" s="263"/>
      <c r="S43" s="263"/>
      <c r="T43" s="271"/>
      <c r="U43" s="278"/>
      <c r="V43" s="278"/>
      <c r="W43" s="285">
        <f>(W$21*$B$2*(W$19+(IF(W$19=100,0,1))))</f>
        <v>0</v>
      </c>
      <c r="X43" s="298" t="b">
        <f>IF('Hoja De Calculo'!Y13&gt;='Hoja De Calculo'!X13,IF(X$18=100,($W$21*X$18*$B$2)-SUM($I43:W43),IF(X$18&gt;W$19,((X$18-W$19+1)*$B$2*$W$21),IF(X$18&gt;=W$19,$W$21*$B$2))),0)</f>
        <v>0</v>
      </c>
      <c r="Y43" s="298" t="b">
        <f>IF('Hoja De Calculo'!Z13&gt;='Hoja De Calculo'!Y13,IF(Y$18=100,($W$21*Y$18*$B$2)-SUM($I43:X43),IF(Y$18&gt;X$19,((Y$18-X$19+1)*$B$2*$W$21),IF(Y$18&gt;=X$19,$W$21*$B$2))),0)</f>
        <v>0</v>
      </c>
      <c r="Z43" s="298" t="b">
        <f>IF('Hoja De Calculo'!AA13&gt;='Hoja De Calculo'!Z13,IF(Z$18=100,($W$21*Z$18*$B$2)-SUM($I43:Y43),IF(Z$18&gt;Y$19,((Z$18-Y$19+1)*$B$2*$W$21),IF(Z$18&gt;=Y$19,$W$21*$B$2))),0)</f>
        <v>0</v>
      </c>
      <c r="AA43" s="298" t="b">
        <f>IF('Hoja De Calculo'!AB13&gt;='Hoja De Calculo'!AA13,IF(AA$18=100,($W$21*AA$18*$B$2)-SUM($I43:Z43),IF(AA$18&gt;Z$19,((AA$18-Z$19+1)*$B$2*$W$21),IF(AA$18&gt;=Z$19,$W$21*$B$2))),0)</f>
        <v>0</v>
      </c>
      <c r="AB43" s="298" t="b">
        <f>IF('Hoja De Calculo'!AC13&gt;='Hoja De Calculo'!AB13,IF(AB$18=100,($W$21*AB$18*$B$2)-SUM($I43:AA43),IF(AB$18&gt;AA$19,((AB$18-AA$19+1)*$B$2*$W$21),IF(AB$18&gt;=AA$19,$W$21*$B$2))),0)</f>
        <v>0</v>
      </c>
      <c r="AC43" s="298" t="b">
        <f>IF('Hoja De Calculo'!AD13&gt;='Hoja De Calculo'!AC13,IF(AC$18=100,($W$21*AC$18*$B$2)-SUM($I43:AB43),IF(AC$18&gt;AB$19,((AC$18-AB$19+1)*$B$2*$W$21),IF(AC$18&gt;=AB$19,$W$21*$B$2))),0)</f>
        <v>0</v>
      </c>
      <c r="AD43" s="298" t="b">
        <f>IF('Hoja De Calculo'!AE13&gt;='Hoja De Calculo'!AD13,IF(AD$18=100,($W$21*AD$18*$B$2)-SUM($I43:AC43),IF(AD$18&gt;AC$19,((AD$18-AC$19+1)*$B$2*$W$21),IF(AD$18&gt;=AC$19,$W$21*$B$2))),0)</f>
        <v>0</v>
      </c>
      <c r="AE43" s="298" t="b">
        <f>IF('Hoja De Calculo'!AF13&gt;='Hoja De Calculo'!AE13,IF(AE$18=100,($W$21*AE$18*$B$2)-SUM($I43:AD43),IF(AE$18&gt;AD$19,((AE$18-AD$19+1)*$B$2*$W$21),IF(AE$18&gt;=AD$19,$W$21*$B$2))),0)</f>
        <v>0</v>
      </c>
      <c r="AF43" s="298" t="b">
        <f>IF('Hoja De Calculo'!AG13&gt;='Hoja De Calculo'!AF13,IF(AF$18=100,($W$21*AF$18*$B$2)-SUM($I43:AE43),IF(AF$18&gt;AE$19,((AF$18-AE$19+1)*$B$2*$W$21),IF(AF$18&gt;=AE$19,$W$21*$B$2))),0)</f>
        <v>0</v>
      </c>
      <c r="AG43" s="298" t="b">
        <f>IF('Hoja De Calculo'!AH13&gt;='Hoja De Calculo'!AG13,IF(AG$18=100,($W$21*AG$18*$B$2)-SUM($I43:AF43),IF(AG$18&gt;AF$19,((AG$18-AF$19+1)*$B$2*$W$21),IF(AG$18&gt;=AF$19,$W$21*$B$2))),0)</f>
        <v>0</v>
      </c>
      <c r="AH43" s="298" t="b">
        <f>IF('Hoja De Calculo'!AI13&gt;='Hoja De Calculo'!AH13,IF(AH$18=100,($W$21*AH$18*$B$2)-SUM($I43:AG43),IF(AH$18&gt;AG$19,((AH$18-AG$19+1)*$B$2*$W$21),IF(AH$18&gt;=AG$19,$W$21*$B$2))),0)</f>
        <v>0</v>
      </c>
      <c r="AI43" s="298" t="b">
        <f>IF('Hoja De Calculo'!AJ13&gt;='Hoja De Calculo'!AI13,IF(AI$18=100,($W$21*AI$18*$B$2)-SUM($I43:AH43),IF(AI$18&gt;AH$19,((AI$18-AH$19+1)*$B$2*$W$21),IF(AI$18&gt;=AH$19,$W$21*$B$2))),0)</f>
        <v>0</v>
      </c>
      <c r="AJ43" s="298" t="b">
        <f>IF('Hoja De Calculo'!AK13&gt;='Hoja De Calculo'!AJ13,IF(AJ$18=100,($W$21*AJ$18*$B$2)-SUM($I43:AI43),IF(AJ$18&gt;AI$19,((AJ$18-AI$19+1)*$B$2*$W$21),IF(AJ$18&gt;=AI$19,$W$21*$B$2))),0)</f>
        <v>0</v>
      </c>
      <c r="AK43" s="298" t="b">
        <f>IF('Hoja De Calculo'!AL13&gt;='Hoja De Calculo'!AK13,IF(AK$18=100,($W$21*AK$18*$B$2)-SUM($I43:AJ43),IF(AK$18&gt;AJ$19,((AK$18-AJ$19+1)*$B$2*$W$21),IF(AK$18&gt;=AJ$19,$W$21*$B$2))),0)</f>
        <v>0</v>
      </c>
      <c r="AL43" s="298" t="b">
        <f>IF('Hoja De Calculo'!AM13&gt;='Hoja De Calculo'!AL13,IF(AL$18=100,($W$21*AL$18*$B$2)-SUM($I43:AK43),IF(AL$18&gt;AK$19,((AL$18-AK$19+1)*$B$2*$W$21),IF(AL$18&gt;=AK$19,$W$21*$B$2))),0)</f>
        <v>0</v>
      </c>
      <c r="AM43" s="298" t="b">
        <f>IF('Hoja De Calculo'!AN13&gt;='Hoja De Calculo'!AM13,IF(AM$18=100,($W$21*AM$18*$B$2)-SUM($I43:AL43),IF(AM$18&gt;AL$19,((AM$18-AL$19+1)*$B$2*$W$21),IF(AM$18&gt;=AL$19,$W$21*$B$2))),0)</f>
        <v>0</v>
      </c>
      <c r="AN43" s="298" t="b">
        <f>IF('Hoja De Calculo'!AO13&gt;='Hoja De Calculo'!AN13,IF(AN$18=100,($W$21*AN$18*$B$2)-SUM($I43:AM43),IF(AN$18&gt;AM$19,((AN$18-AM$19+1)*$B$2*$W$21),IF(AN$18&gt;=AM$19,$W$21*$B$2))),0)</f>
        <v>0</v>
      </c>
      <c r="AO43" s="298" t="b">
        <f>IF('Hoja De Calculo'!AP13&gt;='Hoja De Calculo'!AO13,IF(AO$18=100,($W$21*AO$18*$B$2)-SUM($I43:AN43),IF(AO$18&gt;AN$19,((AO$18-AN$19+1)*$B$2*$W$21),IF(AO$18&gt;=AN$19,$W$21*$B$2))),0)</f>
        <v>0</v>
      </c>
      <c r="AP43" s="298" t="b">
        <f>IF('Hoja De Calculo'!AQ13&gt;='Hoja De Calculo'!AP13,IF(AP$18=100,($W$21*AP$18*$B$2)-SUM($I43:AO43),IF(AP$18&gt;AO$19,((AP$18-AO$19+1)*$B$2*$W$21),IF(AP$18&gt;=AO$19,$W$21*$B$2))),0)</f>
        <v>0</v>
      </c>
      <c r="AQ43" s="298" t="b">
        <f>IF('Hoja De Calculo'!AR13&gt;='Hoja De Calculo'!AQ13,IF(AQ$18=100,($W$21*AQ$18*$B$2)-SUM($I43:AP43),IF(AQ$18&gt;AP$19,((AQ$18-AP$19+1)*$B$2*$W$21),IF(AQ$18&gt;=AP$19,$W$21*$B$2))),0)</f>
        <v>0</v>
      </c>
      <c r="AR43" s="298" t="b">
        <f>IF('Hoja De Calculo'!AS13&gt;='Hoja De Calculo'!AR13,IF(AR$18=100,($W$21*AR$18*$B$2)-SUM($I43:AQ43),IF(AR$18&gt;AQ$19,((AR$18-AQ$19+1)*$B$2*$W$21),IF(AR$18&gt;=AQ$19,$W$21*$B$2))),0)</f>
        <v>0</v>
      </c>
      <c r="AS43" s="298" t="b">
        <f>IF('Hoja De Calculo'!AT13&gt;='Hoja De Calculo'!AS13,IF(AS$18=100,($W$21*AS$18*$B$2)-SUM($I43:AR43),IF(AS$18&gt;AR$19,((AS$18-AR$19+1)*$B$2*$W$21),IF(AS$18&gt;=AR$19,$W$21*$B$2))),0)</f>
        <v>0</v>
      </c>
      <c r="AT43" s="298" t="b">
        <f>IF('Hoja De Calculo'!AU13&gt;='Hoja De Calculo'!AT13,IF(AT$18=100,($W$21*AT$18*$B$2)-SUM($I43:AS43),IF(AT$18&gt;AS$19,((AT$18-AS$19+1)*$B$2*$W$21),IF(AT$18&gt;=AS$19,$W$21*$B$2))),0)</f>
        <v>0</v>
      </c>
      <c r="AU43" s="298" t="b">
        <f>IF('Hoja De Calculo'!AV13&gt;='Hoja De Calculo'!AU13,IF(AU$18=100,($W$21*AU$18*$B$2)-SUM($I43:AT43),IF(AU$18&gt;AT$19,((AU$18-AT$19+1)*$B$2*$W$21),IF(AU$18&gt;=AT$19,$W$21*$B$2))),0)</f>
        <v>0</v>
      </c>
      <c r="AV43" s="298" t="b">
        <f>IF('Hoja De Calculo'!AW13&gt;='Hoja De Calculo'!AV13,IF(AV$18=100,($W$21*AV$18*$B$2)-SUM($I43:AU43),IF(AV$18&gt;AU$19,((AV$18-AU$19+1)*$B$2*$W$21),IF(AV$18&gt;=AU$19,$W$21*$B$2))),0)</f>
        <v>0</v>
      </c>
      <c r="AW43" s="298" t="b">
        <f>IF('Hoja De Calculo'!AX13&gt;='Hoja De Calculo'!AW13,IF(AW$18=100,($W$21*AW$18*$B$2)-SUM($I43:AV43),IF(AW$18&gt;AV$19,((AW$18-AV$19+1)*$B$2*$W$21),IF(AW$18&gt;=AV$19,$W$21*$B$2))),0)</f>
        <v>0</v>
      </c>
      <c r="AX43" s="298" t="b">
        <f>IF('Hoja De Calculo'!AY13&gt;='Hoja De Calculo'!AX13,IF(AX$18=100,($W$21*AX$18*$B$2)-SUM($I43:AW43),IF(AX$18&gt;AW$19,((AX$18-AW$19+1)*$B$2*$W$21),IF(AX$18&gt;=AW$19,$W$21*$B$2))),0)</f>
        <v>0</v>
      </c>
      <c r="AY43" s="298" t="b">
        <f>IF('Hoja De Calculo'!AZ13&gt;='Hoja De Calculo'!AY13,IF(AY$18=100,($W$21*AY$18*$B$2)-SUM($I43:AX43),IF(AY$18&gt;AX$19,((AY$18-AX$19+1)*$B$2*$W$21),IF(AY$18&gt;=AX$19,$W$21*$B$2))),0)</f>
        <v>0</v>
      </c>
      <c r="AZ43" s="298" t="b">
        <f>IF('Hoja De Calculo'!BA13&gt;='Hoja De Calculo'!AZ13,IF(AZ$18=100,($W$21*AZ$18*$B$2)-SUM($I43:AY43),IF(AZ$18&gt;AY$19,((AZ$18-AY$19+1)*$B$2*$W$21),IF(AZ$18&gt;=AY$19,$W$21*$B$2))),0)</f>
        <v>0</v>
      </c>
      <c r="BA43" s="298" t="b">
        <f>IF('Hoja De Calculo'!BB13&gt;='Hoja De Calculo'!BA13,IF(BA$18=100,($W$21*BA$18*$B$2)-SUM($I43:AZ43),IF(BA$18&gt;AZ$19,((BA$18-AZ$19+1)*$B$2*$W$21),IF(BA$18&gt;=AZ$19,$W$21*$B$2))),0)</f>
        <v>0</v>
      </c>
      <c r="BB43" s="298" t="b">
        <f>IF('Hoja De Calculo'!BC13&gt;='Hoja De Calculo'!BB13,IF(BB$18=100,($W$21*BB$18*$B$2)-SUM($I43:BA43),IF(BB$18&gt;BA$19,((BB$18-BA$19+1)*$B$2*$W$21),IF(BB$18&gt;=BA$19,$W$21*$B$2))),0)</f>
        <v>0</v>
      </c>
      <c r="BC43" s="298" t="b">
        <f>IF('Hoja De Calculo'!BD13&gt;='Hoja De Calculo'!BC13,IF(BC$18=100,($W$21*BC$18*$B$2)-SUM($I43:BB43),IF(BC$18&gt;BB$19,((BC$18-BB$19+1)*$B$2*$W$21),IF(BC$18&gt;=BB$19,$W$21*$B$2))),0)</f>
        <v>0</v>
      </c>
      <c r="BD43" s="298" t="b">
        <f>IF('Hoja De Calculo'!BE13&gt;='Hoja De Calculo'!BD13,IF(BD$18=100,($W$21*BD$18*$B$2)-SUM($I43:BC43),IF(BD$18&gt;BC$19,((BD$18-BC$19+1)*$B$2*$W$21),IF(BD$18&gt;=BC$19,$W$21*$B$2))),0)</f>
        <v>0</v>
      </c>
      <c r="BE43" s="298" t="b">
        <f>IF('Hoja De Calculo'!BF13&gt;='Hoja De Calculo'!BE13,IF(BE$18=100,($W$21*BE$18*$B$2)-SUM($I43:BD43),IF(BE$18&gt;BD$19,((BE$18-BD$19+1)*$B$2*$W$21),IF(BE$18&gt;=BD$19,$W$21*$B$2))),0)</f>
        <v>0</v>
      </c>
      <c r="BF43" s="298" t="b">
        <f>IF('Hoja De Calculo'!BG13&gt;='Hoja De Calculo'!BF13,IF(BF$18=100,($W$21*BF$18*$B$2)-SUM($I43:BE43),IF(BF$18&gt;BE$19,((BF$18-BE$19+1)*$B$2*$W$21),IF(BF$18&gt;=BE$19,$W$21*$B$2))),0)</f>
        <v>0</v>
      </c>
      <c r="BG43" s="298" t="b">
        <f>IF('Hoja De Calculo'!BH13&gt;='Hoja De Calculo'!BG13,IF(BG$18=100,($W$21*BG$18*$B$2)-SUM($I43:BF43),IF(BG$18&gt;BF$19,((BG$18-BF$19+1)*$B$2*$W$21),IF(BG$18&gt;=BF$19,$W$21*$B$2))),0)</f>
        <v>0</v>
      </c>
      <c r="BH43" s="298" t="b">
        <f>IF('Hoja De Calculo'!BI13&gt;='Hoja De Calculo'!BH13,IF(BH$18=100,($W$21*BH$18*$B$2)-SUM($I43:BG43),IF(BH$18&gt;BG$19,((BH$18-BG$19+1)*$B$2*$W$21),IF(BH$18&gt;=BG$19,$W$21*$B$2))),0)</f>
        <v>0</v>
      </c>
      <c r="BI43" s="298" t="b">
        <f>IF('Hoja De Calculo'!BJ13&gt;='Hoja De Calculo'!BI13,IF(BI$18=100,($W$21*BI$18*$B$2)-SUM($I43:BH43),IF(BI$18&gt;BH$19,((BI$18-BH$19+1)*$B$2*$W$21),IF(BI$18&gt;=BH$19,$W$21*$B$2))),0)</f>
        <v>0</v>
      </c>
      <c r="BJ43" s="298" t="b">
        <f>IF('Hoja De Calculo'!BK13&gt;='Hoja De Calculo'!BJ13,IF(BJ$18=100,($W$21*BJ$18*$B$2)-SUM($I43:BI43),IF(BJ$18&gt;BI$19,((BJ$18-BI$19+1)*$B$2*$W$21),IF(BJ$18&gt;=BI$19,$W$21*$B$2))),0)</f>
        <v>0</v>
      </c>
      <c r="BK43" s="298" t="b">
        <f>IF('Hoja De Calculo'!BL13&gt;='Hoja De Calculo'!BK13,IF(BK$18=100,($W$21*BK$18*$B$2)-SUM($I43:BJ43),IF(BK$18&gt;BJ$19,((BK$18-BJ$19+1)*$B$2*$W$21),IF(BK$18&gt;=BJ$19,$W$21*$B$2))),0)</f>
        <v>0</v>
      </c>
      <c r="BL43" s="298" t="b">
        <f>IF('Hoja De Calculo'!BM13&gt;='Hoja De Calculo'!BL13,IF(BL$18=100,($W$21*BL$18*$B$2)-SUM($I43:BK43),IF(BL$18&gt;BK$19,((BL$18-BK$19+1)*$B$2*$W$21),IF(BL$18&gt;=BK$19,$W$21*$B$2))),0)</f>
        <v>0</v>
      </c>
      <c r="BM43" s="298" t="b">
        <f>IF('Hoja De Calculo'!BN13&gt;='Hoja De Calculo'!BM13,IF(BM$18=100,($W$21*BM$18*$B$2)-SUM($I43:BL43),IF(BM$18&gt;BL$19,((BM$18-BL$19+1)*$B$2*$W$21),IF(BM$18&gt;=BL$19,$W$21*$B$2))),0)</f>
        <v>0</v>
      </c>
      <c r="BN43" s="298" t="b">
        <f>IF('Hoja De Calculo'!BO13&gt;='Hoja De Calculo'!BN13,IF(BN$18=100,($W$21*BN$18*$B$2)-SUM($I43:BM43),IF(BN$18&gt;BM$19,((BN$18-BM$19+1)*$B$2*$W$21),IF(BN$18&gt;=BM$19,$W$21*$B$2))),0)</f>
        <v>0</v>
      </c>
      <c r="BO43" s="298" t="b">
        <f>IF('Hoja De Calculo'!BP13&gt;='Hoja De Calculo'!BO13,IF(BO$18=100,($W$21*BO$18*$B$2)-SUM($I43:BN43),IF(BO$18&gt;BN$19,((BO$18-BN$19+1)*$B$2*$W$21),IF(BO$18&gt;=BN$19,$W$21*$B$2))),0)</f>
        <v>0</v>
      </c>
      <c r="BP43" s="298" t="b">
        <f>IF('Hoja De Calculo'!BQ13&gt;='Hoja De Calculo'!BP13,IF(BP$18=100,($W$21*BP$18*$B$2)-SUM($I43:BO43),IF(BP$18&gt;BO$19,((BP$18-BO$19+1)*$B$2*$W$21),IF(BP$18&gt;=BO$19,$W$21*$B$2))),0)</f>
        <v>0</v>
      </c>
      <c r="BQ43" s="298" t="b">
        <f>IF('Hoja De Calculo'!BR13&gt;='Hoja De Calculo'!BQ13,IF(BQ$18=100,($W$21*BQ$18*$B$2)-SUM($I43:BP43),IF(BQ$18&gt;BP$19,((BQ$18-BP$19+1)*$B$2*$W$21),IF(BQ$18&gt;=BP$19,$W$21*$B$2))),0)</f>
        <v>0</v>
      </c>
      <c r="BR43" s="298" t="b">
        <f>IF('Hoja De Calculo'!BS13&gt;='Hoja De Calculo'!BR13,IF(BR$18=100,($W$21*BR$18*$B$2)-SUM($I43:BQ43),IF(BR$18&gt;BQ$19,((BR$18-BQ$19+1)*$B$2*$W$21),IF(BR$18&gt;=BQ$19,$W$21*$B$2))),0)</f>
        <v>0</v>
      </c>
      <c r="BS43" s="298" t="b">
        <f>IF('Hoja De Calculo'!BT13&gt;='Hoja De Calculo'!BS13,IF(BS$18=100,($W$21*BS$18*$B$2)-SUM($I43:BR43),IF(BS$18&gt;BR$19,((BS$18-BR$19+1)*$B$2*$W$21),IF(BS$18&gt;=BR$19,$W$21*$B$2))),0)</f>
        <v>0</v>
      </c>
      <c r="BT43" s="298" t="b">
        <f>IF('Hoja De Calculo'!BU13&gt;='Hoja De Calculo'!BT13,IF(BT$18=100,($W$21*BT$18*$B$2)-SUM($I43:BS43),IF(BT$18&gt;BS$19,((BT$18-BS$19+1)*$B$2*$W$21),IF(BT$18&gt;=BS$19,$W$21*$B$2))),0)</f>
        <v>0</v>
      </c>
      <c r="BU43" s="298" t="b">
        <f>IF('Hoja De Calculo'!BV13&gt;='Hoja De Calculo'!BU13,IF(BU$18=100,($W$21*BU$18*$B$2)-SUM($I43:BT43),IF(BU$18&gt;BT$19,((BU$18-BT$19+1)*$B$2*$W$21),IF(BU$18&gt;=BT$19,$W$21*$B$2))),0)</f>
        <v>0</v>
      </c>
      <c r="BV43" s="298" t="b">
        <f>IF('Hoja De Calculo'!BW13&gt;='Hoja De Calculo'!BV13,IF(BV$18=100,($W$21*BV$18*$B$2)-SUM($I43:BU43),IF(BV$18&gt;BU$19,((BV$18-BU$19+1)*$B$2*$W$21),IF(BV$18&gt;=BU$19,$W$21*$B$2))),0)</f>
        <v>0</v>
      </c>
      <c r="BW43" s="298" t="b">
        <f>IF('Hoja De Calculo'!BX13&gt;='Hoja De Calculo'!BW13,IF(BW$18=100,($W$21*BW$18*$B$2)-SUM($I43:BV43),IF(BW$18&gt;BV$19,((BW$18-BV$19+1)*$B$2*$W$21),IF(BW$18&gt;=BV$19,$W$21*$B$2))),0)</f>
        <v>0</v>
      </c>
      <c r="BX43" s="298" t="b">
        <f>IF('Hoja De Calculo'!BY13&gt;='Hoja De Calculo'!BX13,IF(BX$18=100,($W$21*BX$18*$B$2)-SUM($I43:BW43),IF(BX$18&gt;BW$19,((BX$18-BW$19+1)*$B$2*$W$21),IF(BX$18&gt;=BW$19,$W$21*$B$2))),0)</f>
        <v>0</v>
      </c>
      <c r="BY43" s="298" t="b">
        <f>IF('Hoja De Calculo'!BZ13&gt;='Hoja De Calculo'!BY13,IF(BY$18=100,($W$21*BY$18*$B$2)-SUM($I43:BX43),IF(BY$18&gt;BX$19,((BY$18-BX$19+1)*$B$2*$W$21),IF(BY$18&gt;=BX$19,$W$21*$B$2))),0)</f>
        <v>0</v>
      </c>
      <c r="BZ43" s="298" t="b">
        <f>IF('Hoja De Calculo'!CA13&gt;='Hoja De Calculo'!BZ13,IF(BZ$18=100,($W$21*BZ$18*$B$2)-SUM($I43:BY43),IF(BZ$18&gt;BY$19,((BZ$18-BY$19+1)*$B$2*$W$21),IF(BZ$18&gt;=BY$19,$W$21*$B$2))),0)</f>
        <v>0</v>
      </c>
      <c r="CA43" s="298" t="b">
        <f>IF('Hoja De Calculo'!CB13&gt;='Hoja De Calculo'!CA13,IF(CA$18=100,($W$21*CA$18*$B$2)-SUM($I43:BZ43),IF(CA$18&gt;BZ$19,((CA$18-BZ$19+1)*$B$2*$W$21),IF(CA$18&gt;=BZ$19,$W$21*$B$2))),0)</f>
        <v>0</v>
      </c>
      <c r="CB43" s="298" t="b">
        <f>IF('Hoja De Calculo'!CC13&gt;='Hoja De Calculo'!CB13,IF(CB$18=100,($W$21*CB$18*$B$2)-SUM($I43:CA43),IF(CB$18&gt;CA$19,((CB$18-CA$19+1)*$B$2*$W$21),IF(CB$18&gt;=CA$19,$W$21*$B$2))),0)</f>
        <v>0</v>
      </c>
      <c r="CC43" s="298" t="b">
        <f>IF('Hoja De Calculo'!CD13&gt;='Hoja De Calculo'!CC13,IF(CC$18=100,($W$21*CC$18*$B$2)-SUM($I43:CB43),IF(CC$18&gt;CB$19,((CC$18-CB$19+1)*$B$2*$W$21),IF(CC$18&gt;=CB$19,$W$21*$B$2))),0)</f>
        <v>0</v>
      </c>
      <c r="CD43" s="298" t="b">
        <f>IF('Hoja De Calculo'!CE13&gt;='Hoja De Calculo'!CD13,IF(CD$18=100,($W$21*CD$18*$B$2)-SUM($I43:CC43),IF(CD$18&gt;CC$19,((CD$18-CC$19+1)*$B$2*$W$21),IF(CD$18&gt;=CC$19,$W$21*$B$2))),0)</f>
        <v>0</v>
      </c>
      <c r="CE43" s="298" t="b">
        <f>IF('Hoja De Calculo'!CF13&gt;='Hoja De Calculo'!CE13,IF(CE$18=100,($W$21*CE$18*$B$2)-SUM($I43:CD43),IF(CE$18&gt;CD$19,((CE$18-CD$19+1)*$B$2*$W$21),IF(CE$18&gt;=CD$19,$W$21*$B$2))),0)</f>
        <v>0</v>
      </c>
      <c r="CF43" s="298" t="b">
        <f>IF('Hoja De Calculo'!CG13&gt;='Hoja De Calculo'!CF13,IF(CF$18=100,($W$21*CF$18*$B$2)-SUM($I43:CE43),IF(CF$18&gt;CE$19,((CF$18-CE$19+1)*$B$2*$W$21),IF(CF$18&gt;=CE$19,$W$21*$B$2))),0)</f>
        <v>0</v>
      </c>
      <c r="CG43" s="298" t="b">
        <f>IF('Hoja De Calculo'!CH13&gt;='Hoja De Calculo'!CG13,IF(CG$18=100,($W$21*CG$18*$B$2)-SUM($I43:CF43),IF(CG$18&gt;CF$19,((CG$18-CF$19+1)*$B$2*$W$21),IF(CG$18&gt;=CF$19,$W$21*$B$2))),0)</f>
        <v>0</v>
      </c>
      <c r="CH43" s="298" t="b">
        <f>IF('Hoja De Calculo'!CI13&gt;='Hoja De Calculo'!CH13,IF(CH$18=100,($W$21*CH$18*$B$2)-SUM($I43:CG43),IF(CH$18&gt;CG$19,((CH$18-CG$19+1)*$B$2*$W$21),IF(CH$18&gt;=CG$19,$W$21*$B$2))),0)</f>
        <v>0</v>
      </c>
      <c r="CI43" s="298" t="b">
        <f>IF('Hoja De Calculo'!CJ13&gt;='Hoja De Calculo'!CI13,IF(CI$18=100,($W$21*CI$18*$B$2)-SUM($I43:CH43),IF(CI$18&gt;CH$19,((CI$18-CH$19+1)*$B$2*$W$21),IF(CI$18&gt;=CH$19,$W$21*$B$2))),0)</f>
        <v>0</v>
      </c>
      <c r="CJ43" s="298" t="b">
        <f>IF('Hoja De Calculo'!CK13&gt;='Hoja De Calculo'!CJ13,IF(CJ$18=100,($W$21*CJ$18*$B$2)-SUM($I43:CI43),IF(CJ$18&gt;CI$19,((CJ$18-CI$19+1)*$B$2*$W$21),IF(CJ$18&gt;=CI$19,$W$21*$B$2))),0)</f>
        <v>0</v>
      </c>
      <c r="CK43" s="298" t="b">
        <f>IF('Hoja De Calculo'!CL13&gt;='Hoja De Calculo'!CK13,IF(CK$18=100,($W$21*CK$18*$B$2)-SUM($I43:CJ43),IF(CK$18&gt;CJ$19,((CK$18-CJ$19+1)*$B$2*$W$21),IF(CK$18&gt;=CJ$19,$W$21*$B$2))),0)</f>
        <v>0</v>
      </c>
      <c r="CL43" s="298" t="b">
        <f>IF('Hoja De Calculo'!CM13&gt;='Hoja De Calculo'!CL13,IF(CL$18=100,($W$21*CL$18*$B$2)-SUM($I43:CK43),IF(CL$18&gt;CK$19,((CL$18-CK$19+1)*$B$2*$W$21),IF(CL$18&gt;=CK$19,$W$21*$B$2))),0)</f>
        <v>0</v>
      </c>
      <c r="CM43" s="298" t="b">
        <f>IF('Hoja De Calculo'!CN13&gt;='Hoja De Calculo'!CM13,IF(CM$18=100,($W$21*CM$18*$B$2)-SUM($I43:CL43),IF(CM$18&gt;CL$19,((CM$18-CL$19+1)*$B$2*$W$21),IF(CM$18&gt;=CL$19,$W$21*$B$2))),0)</f>
        <v>0</v>
      </c>
      <c r="CN43" s="298" t="b">
        <f>IF('Hoja De Calculo'!CO13&gt;='Hoja De Calculo'!CN13,IF(CN$18=100,($W$21*CN$18*$B$2)-SUM($I43:CM43),IF(CN$18&gt;CM$19,((CN$18-CM$19+1)*$B$2*$W$21),IF(CN$18&gt;=CM$19,$W$21*$B$2))),0)</f>
        <v>0</v>
      </c>
      <c r="CO43" s="298" t="b">
        <f>IF('Hoja De Calculo'!CP13&gt;='Hoja De Calculo'!CO13,IF(CO$18=100,($W$21*CO$18*$B$2)-SUM($I43:CN43),IF(CO$18&gt;CN$19,((CO$18-CN$19+1)*$B$2*$W$21),IF(CO$18&gt;=CN$19,$W$21*$B$2))),0)</f>
        <v>0</v>
      </c>
      <c r="CP43" s="298" t="b">
        <f>IF('Hoja De Calculo'!CQ13&gt;='Hoja De Calculo'!CP13,IF(CP$18=100,($W$21*CP$18*$B$2)-SUM($I43:CO43),IF(CP$18&gt;CO$19,((CP$18-CO$19+1)*$B$2*$W$21),IF(CP$18&gt;=CO$19,$W$21*$B$2))),0)</f>
        <v>0</v>
      </c>
      <c r="CQ43" s="298" t="b">
        <f>IF('Hoja De Calculo'!CR13&gt;='Hoja De Calculo'!CQ13,IF(CQ$18=100,($W$21*CQ$18*$B$2)-SUM($I43:CP43),IF(CQ$18&gt;CP$19,((CQ$18-CP$19+1)*$B$2*$W$21),IF(CQ$18&gt;=CP$19,$W$21*$B$2))),0)</f>
        <v>0</v>
      </c>
      <c r="CR43" s="298" t="b">
        <f>IF('Hoja De Calculo'!CS13&gt;='Hoja De Calculo'!CR13,IF(CR$18=100,($W$21*CR$18*$B$2)-SUM($I43:CQ43),IF(CR$18&gt;CQ$19,((CR$18-CQ$19+1)*$B$2*$W$21),IF(CR$18&gt;=CQ$19,$W$21*$B$2))),0)</f>
        <v>0</v>
      </c>
      <c r="CS43" s="298" t="b">
        <f>IF('Hoja De Calculo'!CT13&gt;='Hoja De Calculo'!CS13,IF(CS$18=100,($W$21*CS$18*$B$2)-SUM($I43:CR43),IF(CS$18&gt;CR$19,((CS$18-CR$19+1)*$B$2*$W$21),IF(CS$18&gt;=CR$19,$W$21*$B$2))),0)</f>
        <v>0</v>
      </c>
      <c r="CT43" s="298" t="b">
        <f>IF('Hoja De Calculo'!CU13&gt;='Hoja De Calculo'!CT13,IF(CT$18=100,($W$21*CT$18*$B$2)-SUM($I43:CS43),IF(CT$18&gt;CS$19,((CT$18-CS$19+1)*$B$2*$W$21),IF(CT$18&gt;=CS$19,$W$21*$B$2))),0)</f>
        <v>0</v>
      </c>
      <c r="CU43" s="298" t="b">
        <f>IF('Hoja De Calculo'!CV13&gt;='Hoja De Calculo'!CU13,IF(CU$18=100,($W$21*CU$18*$B$2)-SUM($I43:CT43),IF(CU$18&gt;CT$19,((CU$18-CT$19+1)*$B$2*$W$21),IF(CU$18&gt;=CT$19,$W$21*$B$2))),0)</f>
        <v>0</v>
      </c>
      <c r="CV43" s="298" t="b">
        <f>IF('Hoja De Calculo'!CW13&gt;='Hoja De Calculo'!CV13,IF(CV$18=100,($W$21*CV$18*$B$2)-SUM($I43:CU43),IF(CV$18&gt;CU$19,((CV$18-CU$19+1)*$B$2*$W$21),IF(CV$18&gt;=CU$19,$W$21*$B$2))),0)</f>
        <v>0</v>
      </c>
      <c r="CW43" s="298" t="b">
        <f>IF('Hoja De Calculo'!CX13&gt;='Hoja De Calculo'!CW13,IF(CW$18=100,($W$21*CW$18*$B$2)-SUM($I43:CV43),IF(CW$18&gt;CV$19,((CW$18-CV$19+1)*$B$2*$W$21),IF(CW$18&gt;=CV$19,$W$21*$B$2))),0)</f>
        <v>0</v>
      </c>
    </row>
    <row r="44" spans="1:101" x14ac:dyDescent="0.25">
      <c r="A44" t="s">
        <v>181</v>
      </c>
      <c r="C44" s="263"/>
      <c r="D44" s="263"/>
      <c r="E44" s="263"/>
      <c r="F44" s="263"/>
      <c r="G44" s="263"/>
      <c r="H44" s="263"/>
      <c r="I44" s="263"/>
      <c r="J44" s="263"/>
      <c r="K44" s="263"/>
      <c r="L44" s="263"/>
      <c r="M44" s="263"/>
      <c r="N44" s="263"/>
      <c r="O44" s="263"/>
      <c r="P44" s="263"/>
      <c r="Q44" s="263"/>
      <c r="R44" s="263"/>
      <c r="S44" s="263"/>
      <c r="T44" s="271"/>
      <c r="U44" s="278"/>
      <c r="V44" s="278"/>
      <c r="W44" s="278"/>
      <c r="X44" s="285">
        <f>(X$21*$B$2*(X$19+(IF(X$19=100,0,1))))</f>
        <v>0</v>
      </c>
      <c r="Y44" s="298" t="b">
        <f>IF('Hoja De Calculo'!Z13&gt;='Hoja De Calculo'!Y13,IF(Y$18=100,($X$21*Y$18*$B$2)-SUM($I44:X44),IF(Y$18&gt;X$19,((Y$18-X$19+1)*$B$2*$X$21),IF(Y$18&gt;=X$19,$X$21*$B$2))),0)</f>
        <v>0</v>
      </c>
      <c r="Z44" s="298" t="b">
        <f>IF('Hoja De Calculo'!AA13&gt;='Hoja De Calculo'!Z13,IF(Z$18=100,($X$21*Z$18*$B$2)-SUM($I44:Y44),IF(Z$18&gt;Y$19,((Z$18-Y$19+1)*$B$2*$X$21),IF(Z$18&gt;=Y$19,$X$21*$B$2))),0)</f>
        <v>0</v>
      </c>
      <c r="AA44" s="298" t="b">
        <f>IF('Hoja De Calculo'!AB13&gt;='Hoja De Calculo'!AA13,IF(AA$18=100,($X$21*AA$18*$B$2)-SUM($I44:Z44),IF(AA$18&gt;Z$19,((AA$18-Z$19+1)*$B$2*$X$21),IF(AA$18&gt;=Z$19,$X$21*$B$2))),0)</f>
        <v>0</v>
      </c>
      <c r="AB44" s="298" t="b">
        <f>IF('Hoja De Calculo'!AC13&gt;='Hoja De Calculo'!AB13,IF(AB$18=100,($X$21*AB$18*$B$2)-SUM($I44:AA44),IF(AB$18&gt;AA$19,((AB$18-AA$19+1)*$B$2*$X$21),IF(AB$18&gt;=AA$19,$X$21*$B$2))),0)</f>
        <v>0</v>
      </c>
      <c r="AC44" s="298" t="b">
        <f>IF('Hoja De Calculo'!AD13&gt;='Hoja De Calculo'!AC13,IF(AC$18=100,($X$21*AC$18*$B$2)-SUM($I44:AB44),IF(AC$18&gt;AB$19,((AC$18-AB$19+1)*$B$2*$X$21),IF(AC$18&gt;=AB$19,$X$21*$B$2))),0)</f>
        <v>0</v>
      </c>
      <c r="AD44" s="298" t="b">
        <f>IF('Hoja De Calculo'!AE13&gt;='Hoja De Calculo'!AD13,IF(AD$18=100,($X$21*AD$18*$B$2)-SUM($I44:AC44),IF(AD$18&gt;AC$19,((AD$18-AC$19+1)*$B$2*$X$21),IF(AD$18&gt;=AC$19,$X$21*$B$2))),0)</f>
        <v>0</v>
      </c>
      <c r="AE44" s="298" t="b">
        <f>IF('Hoja De Calculo'!AF13&gt;='Hoja De Calculo'!AE13,IF(AE$18=100,($X$21*AE$18*$B$2)-SUM($I44:AD44),IF(AE$18&gt;AD$19,((AE$18-AD$19+1)*$B$2*$X$21),IF(AE$18&gt;=AD$19,$X$21*$B$2))),0)</f>
        <v>0</v>
      </c>
      <c r="AF44" s="298" t="b">
        <f>IF('Hoja De Calculo'!AG13&gt;='Hoja De Calculo'!AF13,IF(AF$18=100,($X$21*AF$18*$B$2)-SUM($I44:AE44),IF(AF$18&gt;AE$19,((AF$18-AE$19+1)*$B$2*$X$21),IF(AF$18&gt;=AE$19,$X$21*$B$2))),0)</f>
        <v>0</v>
      </c>
      <c r="AG44" s="298" t="b">
        <f>IF('Hoja De Calculo'!AH13&gt;='Hoja De Calculo'!AG13,IF(AG$18=100,($X$21*AG$18*$B$2)-SUM($I44:AF44),IF(AG$18&gt;AF$19,((AG$18-AF$19+1)*$B$2*$X$21),IF(AG$18&gt;=AF$19,$X$21*$B$2))),0)</f>
        <v>0</v>
      </c>
      <c r="AH44" s="298" t="b">
        <f>IF('Hoja De Calculo'!AI13&gt;='Hoja De Calculo'!AH13,IF(AH$18=100,($X$21*AH$18*$B$2)-SUM($I44:AG44),IF(AH$18&gt;AG$19,((AH$18-AG$19+1)*$B$2*$X$21),IF(AH$18&gt;=AG$19,$X$21*$B$2))),0)</f>
        <v>0</v>
      </c>
      <c r="AI44" s="298" t="b">
        <f>IF('Hoja De Calculo'!AJ13&gt;='Hoja De Calculo'!AI13,IF(AI$18=100,($X$21*AI$18*$B$2)-SUM($I44:AH44),IF(AI$18&gt;AH$19,((AI$18-AH$19+1)*$B$2*$X$21),IF(AI$18&gt;=AH$19,$X$21*$B$2))),0)</f>
        <v>0</v>
      </c>
      <c r="AJ44" s="298" t="b">
        <f>IF('Hoja De Calculo'!AK13&gt;='Hoja De Calculo'!AJ13,IF(AJ$18=100,($X$21*AJ$18*$B$2)-SUM($I44:AI44),IF(AJ$18&gt;AI$19,((AJ$18-AI$19+1)*$B$2*$X$21),IF(AJ$18&gt;=AI$19,$X$21*$B$2))),0)</f>
        <v>0</v>
      </c>
      <c r="AK44" s="298" t="b">
        <f>IF('Hoja De Calculo'!AL13&gt;='Hoja De Calculo'!AK13,IF(AK$18=100,($X$21*AK$18*$B$2)-SUM($I44:AJ44),IF(AK$18&gt;AJ$19,((AK$18-AJ$19+1)*$B$2*$X$21),IF(AK$18&gt;=AJ$19,$X$21*$B$2))),0)</f>
        <v>0</v>
      </c>
      <c r="AL44" s="298" t="b">
        <f>IF('Hoja De Calculo'!AM13&gt;='Hoja De Calculo'!AL13,IF(AL$18=100,($X$21*AL$18*$B$2)-SUM($I44:AK44),IF(AL$18&gt;AK$19,((AL$18-AK$19+1)*$B$2*$X$21),IF(AL$18&gt;=AK$19,$X$21*$B$2))),0)</f>
        <v>0</v>
      </c>
      <c r="AM44" s="298" t="b">
        <f>IF('Hoja De Calculo'!AN13&gt;='Hoja De Calculo'!AM13,IF(AM$18=100,($X$21*AM$18*$B$2)-SUM($I44:AL44),IF(AM$18&gt;AL$19,((AM$18-AL$19+1)*$B$2*$X$21),IF(AM$18&gt;=AL$19,$X$21*$B$2))),0)</f>
        <v>0</v>
      </c>
      <c r="AN44" s="298" t="b">
        <f>IF('Hoja De Calculo'!AO13&gt;='Hoja De Calculo'!AN13,IF(AN$18=100,($X$21*AN$18*$B$2)-SUM($I44:AM44),IF(AN$18&gt;AM$19,((AN$18-AM$19+1)*$B$2*$X$21),IF(AN$18&gt;=AM$19,$X$21*$B$2))),0)</f>
        <v>0</v>
      </c>
      <c r="AO44" s="298" t="b">
        <f>IF('Hoja De Calculo'!AP13&gt;='Hoja De Calculo'!AO13,IF(AO$18=100,($X$21*AO$18*$B$2)-SUM($I44:AN44),IF(AO$18&gt;AN$19,((AO$18-AN$19+1)*$B$2*$X$21),IF(AO$18&gt;=AN$19,$X$21*$B$2))),0)</f>
        <v>0</v>
      </c>
      <c r="AP44" s="298" t="b">
        <f>IF('Hoja De Calculo'!AQ13&gt;='Hoja De Calculo'!AP13,IF(AP$18=100,($X$21*AP$18*$B$2)-SUM($I44:AO44),IF(AP$18&gt;AO$19,((AP$18-AO$19+1)*$B$2*$X$21),IF(AP$18&gt;=AO$19,$X$21*$B$2))),0)</f>
        <v>0</v>
      </c>
      <c r="AQ44" s="298" t="b">
        <f>IF('Hoja De Calculo'!AR13&gt;='Hoja De Calculo'!AQ13,IF(AQ$18=100,($X$21*AQ$18*$B$2)-SUM($I44:AP44),IF(AQ$18&gt;AP$19,((AQ$18-AP$19+1)*$B$2*$X$21),IF(AQ$18&gt;=AP$19,$X$21*$B$2))),0)</f>
        <v>0</v>
      </c>
      <c r="AR44" s="298" t="b">
        <f>IF('Hoja De Calculo'!AS13&gt;='Hoja De Calculo'!AR13,IF(AR$18=100,($X$21*AR$18*$B$2)-SUM($I44:AQ44),IF(AR$18&gt;AQ$19,((AR$18-AQ$19+1)*$B$2*$X$21),IF(AR$18&gt;=AQ$19,$X$21*$B$2))),0)</f>
        <v>0</v>
      </c>
      <c r="AS44" s="298" t="b">
        <f>IF('Hoja De Calculo'!AT13&gt;='Hoja De Calculo'!AS13,IF(AS$18=100,($X$21*AS$18*$B$2)-SUM($I44:AR44),IF(AS$18&gt;AR$19,((AS$18-AR$19+1)*$B$2*$X$21),IF(AS$18&gt;=AR$19,$X$21*$B$2))),0)</f>
        <v>0</v>
      </c>
      <c r="AT44" s="298" t="b">
        <f>IF('Hoja De Calculo'!AU13&gt;='Hoja De Calculo'!AT13,IF(AT$18=100,($X$21*AT$18*$B$2)-SUM($I44:AS44),IF(AT$18&gt;AS$19,((AT$18-AS$19+1)*$B$2*$X$21),IF(AT$18&gt;=AS$19,$X$21*$B$2))),0)</f>
        <v>0</v>
      </c>
      <c r="AU44" s="298" t="b">
        <f>IF('Hoja De Calculo'!AV13&gt;='Hoja De Calculo'!AU13,IF(AU$18=100,($X$21*AU$18*$B$2)-SUM($I44:AT44),IF(AU$18&gt;AT$19,((AU$18-AT$19+1)*$B$2*$X$21),IF(AU$18&gt;=AT$19,$X$21*$B$2))),0)</f>
        <v>0</v>
      </c>
      <c r="AV44" s="298" t="b">
        <f>IF('Hoja De Calculo'!AW13&gt;='Hoja De Calculo'!AV13,IF(AV$18=100,($X$21*AV$18*$B$2)-SUM($I44:AU44),IF(AV$18&gt;AU$19,((AV$18-AU$19+1)*$B$2*$X$21),IF(AV$18&gt;=AU$19,$X$21*$B$2))),0)</f>
        <v>0</v>
      </c>
      <c r="AW44" s="298" t="b">
        <f>IF('Hoja De Calculo'!AX13&gt;='Hoja De Calculo'!AW13,IF(AW$18=100,($X$21*AW$18*$B$2)-SUM($I44:AV44),IF(AW$18&gt;AV$19,((AW$18-AV$19+1)*$B$2*$X$21),IF(AW$18&gt;=AV$19,$X$21*$B$2))),0)</f>
        <v>0</v>
      </c>
      <c r="AX44" s="298" t="b">
        <f>IF('Hoja De Calculo'!AY13&gt;='Hoja De Calculo'!AX13,IF(AX$18=100,($X$21*AX$18*$B$2)-SUM($I44:AW44),IF(AX$18&gt;AW$19,((AX$18-AW$19+1)*$B$2*$X$21),IF(AX$18&gt;=AW$19,$X$21*$B$2))),0)</f>
        <v>0</v>
      </c>
      <c r="AY44" s="298" t="b">
        <f>IF('Hoja De Calculo'!AZ13&gt;='Hoja De Calculo'!AY13,IF(AY$18=100,($X$21*AY$18*$B$2)-SUM($I44:AX44),IF(AY$18&gt;AX$19,((AY$18-AX$19+1)*$B$2*$X$21),IF(AY$18&gt;=AX$19,$X$21*$B$2))),0)</f>
        <v>0</v>
      </c>
      <c r="AZ44" s="298" t="b">
        <f>IF('Hoja De Calculo'!BA13&gt;='Hoja De Calculo'!AZ13,IF(AZ$18=100,($X$21*AZ$18*$B$2)-SUM($I44:AY44),IF(AZ$18&gt;AY$19,((AZ$18-AY$19+1)*$B$2*$X$21),IF(AZ$18&gt;=AY$19,$X$21*$B$2))),0)</f>
        <v>0</v>
      </c>
      <c r="BA44" s="298" t="b">
        <f>IF('Hoja De Calculo'!BB13&gt;='Hoja De Calculo'!BA13,IF(BA$18=100,($X$21*BA$18*$B$2)-SUM($I44:AZ44),IF(BA$18&gt;AZ$19,((BA$18-AZ$19+1)*$B$2*$X$21),IF(BA$18&gt;=AZ$19,$X$21*$B$2))),0)</f>
        <v>0</v>
      </c>
      <c r="BB44" s="298" t="b">
        <f>IF('Hoja De Calculo'!BC13&gt;='Hoja De Calculo'!BB13,IF(BB$18=100,($X$21*BB$18*$B$2)-SUM($I44:BA44),IF(BB$18&gt;BA$19,((BB$18-BA$19+1)*$B$2*$X$21),IF(BB$18&gt;=BA$19,$X$21*$B$2))),0)</f>
        <v>0</v>
      </c>
      <c r="BC44" s="298" t="b">
        <f>IF('Hoja De Calculo'!BD13&gt;='Hoja De Calculo'!BC13,IF(BC$18=100,($X$21*BC$18*$B$2)-SUM($I44:BB44),IF(BC$18&gt;BB$19,((BC$18-BB$19+1)*$B$2*$X$21),IF(BC$18&gt;=BB$19,$X$21*$B$2))),0)</f>
        <v>0</v>
      </c>
      <c r="BD44" s="298" t="b">
        <f>IF('Hoja De Calculo'!BE13&gt;='Hoja De Calculo'!BD13,IF(BD$18=100,($X$21*BD$18*$B$2)-SUM($I44:BC44),IF(BD$18&gt;BC$19,((BD$18-BC$19+1)*$B$2*$X$21),IF(BD$18&gt;=BC$19,$X$21*$B$2))),0)</f>
        <v>0</v>
      </c>
      <c r="BE44" s="298" t="b">
        <f>IF('Hoja De Calculo'!BF13&gt;='Hoja De Calculo'!BE13,IF(BE$18=100,($X$21*BE$18*$B$2)-SUM($I44:BD44),IF(BE$18&gt;BD$19,((BE$18-BD$19+1)*$B$2*$X$21),IF(BE$18&gt;=BD$19,$X$21*$B$2))),0)</f>
        <v>0</v>
      </c>
      <c r="BF44" s="298" t="b">
        <f>IF('Hoja De Calculo'!BG13&gt;='Hoja De Calculo'!BF13,IF(BF$18=100,($X$21*BF$18*$B$2)-SUM($I44:BE44),IF(BF$18&gt;BE$19,((BF$18-BE$19+1)*$B$2*$X$21),IF(BF$18&gt;=BE$19,$X$21*$B$2))),0)</f>
        <v>0</v>
      </c>
      <c r="BG44" s="298" t="b">
        <f>IF('Hoja De Calculo'!BH13&gt;='Hoja De Calculo'!BG13,IF(BG$18=100,($X$21*BG$18*$B$2)-SUM($I44:BF44),IF(BG$18&gt;BF$19,((BG$18-BF$19+1)*$B$2*$X$21),IF(BG$18&gt;=BF$19,$X$21*$B$2))),0)</f>
        <v>0</v>
      </c>
      <c r="BH44" s="298" t="b">
        <f>IF('Hoja De Calculo'!BI13&gt;='Hoja De Calculo'!BH13,IF(BH$18=100,($X$21*BH$18*$B$2)-SUM($I44:BG44),IF(BH$18&gt;BG$19,((BH$18-BG$19+1)*$B$2*$X$21),IF(BH$18&gt;=BG$19,$X$21*$B$2))),0)</f>
        <v>0</v>
      </c>
      <c r="BI44" s="298" t="b">
        <f>IF('Hoja De Calculo'!BJ13&gt;='Hoja De Calculo'!BI13,IF(BI$18=100,($X$21*BI$18*$B$2)-SUM($I44:BH44),IF(BI$18&gt;BH$19,((BI$18-BH$19+1)*$B$2*$X$21),IF(BI$18&gt;=BH$19,$X$21*$B$2))),0)</f>
        <v>0</v>
      </c>
      <c r="BJ44" s="298" t="b">
        <f>IF('Hoja De Calculo'!BK13&gt;='Hoja De Calculo'!BJ13,IF(BJ$18=100,($X$21*BJ$18*$B$2)-SUM($I44:BI44),IF(BJ$18&gt;BI$19,((BJ$18-BI$19+1)*$B$2*$X$21),IF(BJ$18&gt;=BI$19,$X$21*$B$2))),0)</f>
        <v>0</v>
      </c>
      <c r="BK44" s="298" t="b">
        <f>IF('Hoja De Calculo'!BL13&gt;='Hoja De Calculo'!BK13,IF(BK$18=100,($X$21*BK$18*$B$2)-SUM($I44:BJ44),IF(BK$18&gt;BJ$19,((BK$18-BJ$19+1)*$B$2*$X$21),IF(BK$18&gt;=BJ$19,$X$21*$B$2))),0)</f>
        <v>0</v>
      </c>
      <c r="BL44" s="298" t="b">
        <f>IF('Hoja De Calculo'!BM13&gt;='Hoja De Calculo'!BL13,IF(BL$18=100,($X$21*BL$18*$B$2)-SUM($I44:BK44),IF(BL$18&gt;BK$19,((BL$18-BK$19+1)*$B$2*$X$21),IF(BL$18&gt;=BK$19,$X$21*$B$2))),0)</f>
        <v>0</v>
      </c>
      <c r="BM44" s="298" t="b">
        <f>IF('Hoja De Calculo'!BN13&gt;='Hoja De Calculo'!BM13,IF(BM$18=100,($X$21*BM$18*$B$2)-SUM($I44:BL44),IF(BM$18&gt;BL$19,((BM$18-BL$19+1)*$B$2*$X$21),IF(BM$18&gt;=BL$19,$X$21*$B$2))),0)</f>
        <v>0</v>
      </c>
      <c r="BN44" s="298" t="b">
        <f>IF('Hoja De Calculo'!BO13&gt;='Hoja De Calculo'!BN13,IF(BN$18=100,($X$21*BN$18*$B$2)-SUM($I44:BM44),IF(BN$18&gt;BM$19,((BN$18-BM$19+1)*$B$2*$X$21),IF(BN$18&gt;=BM$19,$X$21*$B$2))),0)</f>
        <v>0</v>
      </c>
      <c r="BO44" s="298" t="b">
        <f>IF('Hoja De Calculo'!BP13&gt;='Hoja De Calculo'!BO13,IF(BO$18=100,($X$21*BO$18*$B$2)-SUM($I44:BN44),IF(BO$18&gt;BN$19,((BO$18-BN$19+1)*$B$2*$X$21),IF(BO$18&gt;=BN$19,$X$21*$B$2))),0)</f>
        <v>0</v>
      </c>
      <c r="BP44" s="298" t="b">
        <f>IF('Hoja De Calculo'!BQ13&gt;='Hoja De Calculo'!BP13,IF(BP$18=100,($X$21*BP$18*$B$2)-SUM($I44:BO44),IF(BP$18&gt;BO$19,((BP$18-BO$19+1)*$B$2*$X$21),IF(BP$18&gt;=BO$19,$X$21*$B$2))),0)</f>
        <v>0</v>
      </c>
      <c r="BQ44" s="298" t="b">
        <f>IF('Hoja De Calculo'!BR13&gt;='Hoja De Calculo'!BQ13,IF(BQ$18=100,($X$21*BQ$18*$B$2)-SUM($I44:BP44),IF(BQ$18&gt;BP$19,((BQ$18-BP$19+1)*$B$2*$X$21),IF(BQ$18&gt;=BP$19,$X$21*$B$2))),0)</f>
        <v>0</v>
      </c>
      <c r="BR44" s="298" t="b">
        <f>IF('Hoja De Calculo'!BS13&gt;='Hoja De Calculo'!BR13,IF(BR$18=100,($X$21*BR$18*$B$2)-SUM($I44:BQ44),IF(BR$18&gt;BQ$19,((BR$18-BQ$19+1)*$B$2*$X$21),IF(BR$18&gt;=BQ$19,$X$21*$B$2))),0)</f>
        <v>0</v>
      </c>
      <c r="BS44" s="298" t="b">
        <f>IF('Hoja De Calculo'!BT13&gt;='Hoja De Calculo'!BS13,IF(BS$18=100,($X$21*BS$18*$B$2)-SUM($I44:BR44),IF(BS$18&gt;BR$19,((BS$18-BR$19+1)*$B$2*$X$21),IF(BS$18&gt;=BR$19,$X$21*$B$2))),0)</f>
        <v>0</v>
      </c>
      <c r="BT44" s="298" t="b">
        <f>IF('Hoja De Calculo'!BU13&gt;='Hoja De Calculo'!BT13,IF(BT$18=100,($X$21*BT$18*$B$2)-SUM($I44:BS44),IF(BT$18&gt;BS$19,((BT$18-BS$19+1)*$B$2*$X$21),IF(BT$18&gt;=BS$19,$X$21*$B$2))),0)</f>
        <v>0</v>
      </c>
      <c r="BU44" s="298" t="b">
        <f>IF('Hoja De Calculo'!BV13&gt;='Hoja De Calculo'!BU13,IF(BU$18=100,($X$21*BU$18*$B$2)-SUM($I44:BT44),IF(BU$18&gt;BT$19,((BU$18-BT$19+1)*$B$2*$X$21),IF(BU$18&gt;=BT$19,$X$21*$B$2))),0)</f>
        <v>0</v>
      </c>
      <c r="BV44" s="298" t="b">
        <f>IF('Hoja De Calculo'!BW13&gt;='Hoja De Calculo'!BV13,IF(BV$18=100,($X$21*BV$18*$B$2)-SUM($I44:BU44),IF(BV$18&gt;BU$19,((BV$18-BU$19+1)*$B$2*$X$21),IF(BV$18&gt;=BU$19,$X$21*$B$2))),0)</f>
        <v>0</v>
      </c>
      <c r="BW44" s="298" t="b">
        <f>IF('Hoja De Calculo'!BX13&gt;='Hoja De Calculo'!BW13,IF(BW$18=100,($X$21*BW$18*$B$2)-SUM($I44:BV44),IF(BW$18&gt;BV$19,((BW$18-BV$19+1)*$B$2*$X$21),IF(BW$18&gt;=BV$19,$X$21*$B$2))),0)</f>
        <v>0</v>
      </c>
      <c r="BX44" s="298" t="b">
        <f>IF('Hoja De Calculo'!BY13&gt;='Hoja De Calculo'!BX13,IF(BX$18=100,($X$21*BX$18*$B$2)-SUM($I44:BW44),IF(BX$18&gt;BW$19,((BX$18-BW$19+1)*$B$2*$X$21),IF(BX$18&gt;=BW$19,$X$21*$B$2))),0)</f>
        <v>0</v>
      </c>
      <c r="BY44" s="298" t="b">
        <f>IF('Hoja De Calculo'!BZ13&gt;='Hoja De Calculo'!BY13,IF(BY$18=100,($X$21*BY$18*$B$2)-SUM($I44:BX44),IF(BY$18&gt;BX$19,((BY$18-BX$19+1)*$B$2*$X$21),IF(BY$18&gt;=BX$19,$X$21*$B$2))),0)</f>
        <v>0</v>
      </c>
      <c r="BZ44" s="298" t="b">
        <f>IF('Hoja De Calculo'!CA13&gt;='Hoja De Calculo'!BZ13,IF(BZ$18=100,($X$21*BZ$18*$B$2)-SUM($I44:BY44),IF(BZ$18&gt;BY$19,((BZ$18-BY$19+1)*$B$2*$X$21),IF(BZ$18&gt;=BY$19,$X$21*$B$2))),0)</f>
        <v>0</v>
      </c>
      <c r="CA44" s="298" t="b">
        <f>IF('Hoja De Calculo'!CB13&gt;='Hoja De Calculo'!CA13,IF(CA$18=100,($X$21*CA$18*$B$2)-SUM($I44:BZ44),IF(CA$18&gt;BZ$19,((CA$18-BZ$19+1)*$B$2*$X$21),IF(CA$18&gt;=BZ$19,$X$21*$B$2))),0)</f>
        <v>0</v>
      </c>
      <c r="CB44" s="298" t="b">
        <f>IF('Hoja De Calculo'!CC13&gt;='Hoja De Calculo'!CB13,IF(CB$18=100,($X$21*CB$18*$B$2)-SUM($I44:CA44),IF(CB$18&gt;CA$19,((CB$18-CA$19+1)*$B$2*$X$21),IF(CB$18&gt;=CA$19,$X$21*$B$2))),0)</f>
        <v>0</v>
      </c>
      <c r="CC44" s="298" t="b">
        <f>IF('Hoja De Calculo'!CD13&gt;='Hoja De Calculo'!CC13,IF(CC$18=100,($X$21*CC$18*$B$2)-SUM($I44:CB44),IF(CC$18&gt;CB$19,((CC$18-CB$19+1)*$B$2*$X$21),IF(CC$18&gt;=CB$19,$X$21*$B$2))),0)</f>
        <v>0</v>
      </c>
      <c r="CD44" s="298" t="b">
        <f>IF('Hoja De Calculo'!CE13&gt;='Hoja De Calculo'!CD13,IF(CD$18=100,($X$21*CD$18*$B$2)-SUM($I44:CC44),IF(CD$18&gt;CC$19,((CD$18-CC$19+1)*$B$2*$X$21),IF(CD$18&gt;=CC$19,$X$21*$B$2))),0)</f>
        <v>0</v>
      </c>
      <c r="CE44" s="298" t="b">
        <f>IF('Hoja De Calculo'!CF13&gt;='Hoja De Calculo'!CE13,IF(CE$18=100,($X$21*CE$18*$B$2)-SUM($I44:CD44),IF(CE$18&gt;CD$19,((CE$18-CD$19+1)*$B$2*$X$21),IF(CE$18&gt;=CD$19,$X$21*$B$2))),0)</f>
        <v>0</v>
      </c>
      <c r="CF44" s="298" t="b">
        <f>IF('Hoja De Calculo'!CG13&gt;='Hoja De Calculo'!CF13,IF(CF$18=100,($X$21*CF$18*$B$2)-SUM($I44:CE44),IF(CF$18&gt;CE$19,((CF$18-CE$19+1)*$B$2*$X$21),IF(CF$18&gt;=CE$19,$X$21*$B$2))),0)</f>
        <v>0</v>
      </c>
      <c r="CG44" s="298" t="b">
        <f>IF('Hoja De Calculo'!CH13&gt;='Hoja De Calculo'!CG13,IF(CG$18=100,($X$21*CG$18*$B$2)-SUM($I44:CF44),IF(CG$18&gt;CF$19,((CG$18-CF$19+1)*$B$2*$X$21),IF(CG$18&gt;=CF$19,$X$21*$B$2))),0)</f>
        <v>0</v>
      </c>
      <c r="CH44" s="298" t="b">
        <f>IF('Hoja De Calculo'!CI13&gt;='Hoja De Calculo'!CH13,IF(CH$18=100,($X$21*CH$18*$B$2)-SUM($I44:CG44),IF(CH$18&gt;CG$19,((CH$18-CG$19+1)*$B$2*$X$21),IF(CH$18&gt;=CG$19,$X$21*$B$2))),0)</f>
        <v>0</v>
      </c>
      <c r="CI44" s="298" t="b">
        <f>IF('Hoja De Calculo'!CJ13&gt;='Hoja De Calculo'!CI13,IF(CI$18=100,($X$21*CI$18*$B$2)-SUM($I44:CH44),IF(CI$18&gt;CH$19,((CI$18-CH$19+1)*$B$2*$X$21),IF(CI$18&gt;=CH$19,$X$21*$B$2))),0)</f>
        <v>0</v>
      </c>
      <c r="CJ44" s="298" t="b">
        <f>IF('Hoja De Calculo'!CK13&gt;='Hoja De Calculo'!CJ13,IF(CJ$18=100,($X$21*CJ$18*$B$2)-SUM($I44:CI44),IF(CJ$18&gt;CI$19,((CJ$18-CI$19+1)*$B$2*$X$21),IF(CJ$18&gt;=CI$19,$X$21*$B$2))),0)</f>
        <v>0</v>
      </c>
      <c r="CK44" s="298" t="b">
        <f>IF('Hoja De Calculo'!CL13&gt;='Hoja De Calculo'!CK13,IF(CK$18=100,($X$21*CK$18*$B$2)-SUM($I44:CJ44),IF(CK$18&gt;CJ$19,((CK$18-CJ$19+1)*$B$2*$X$21),IF(CK$18&gt;=CJ$19,$X$21*$B$2))),0)</f>
        <v>0</v>
      </c>
      <c r="CL44" s="298" t="b">
        <f>IF('Hoja De Calculo'!CM13&gt;='Hoja De Calculo'!CL13,IF(CL$18=100,($X$21*CL$18*$B$2)-SUM($I44:CK44),IF(CL$18&gt;CK$19,((CL$18-CK$19+1)*$B$2*$X$21),IF(CL$18&gt;=CK$19,$X$21*$B$2))),0)</f>
        <v>0</v>
      </c>
      <c r="CM44" s="298" t="b">
        <f>IF('Hoja De Calculo'!CN13&gt;='Hoja De Calculo'!CM13,IF(CM$18=100,($X$21*CM$18*$B$2)-SUM($I44:CL44),IF(CM$18&gt;CL$19,((CM$18-CL$19+1)*$B$2*$X$21),IF(CM$18&gt;=CL$19,$X$21*$B$2))),0)</f>
        <v>0</v>
      </c>
      <c r="CN44" s="298" t="b">
        <f>IF('Hoja De Calculo'!CO13&gt;='Hoja De Calculo'!CN13,IF(CN$18=100,($X$21*CN$18*$B$2)-SUM($I44:CM44),IF(CN$18&gt;CM$19,((CN$18-CM$19+1)*$B$2*$X$21),IF(CN$18&gt;=CM$19,$X$21*$B$2))),0)</f>
        <v>0</v>
      </c>
      <c r="CO44" s="298" t="b">
        <f>IF('Hoja De Calculo'!CP13&gt;='Hoja De Calculo'!CO13,IF(CO$18=100,($X$21*CO$18*$B$2)-SUM($I44:CN44),IF(CO$18&gt;CN$19,((CO$18-CN$19+1)*$B$2*$X$21),IF(CO$18&gt;=CN$19,$X$21*$B$2))),0)</f>
        <v>0</v>
      </c>
      <c r="CP44" s="298" t="b">
        <f>IF('Hoja De Calculo'!CQ13&gt;='Hoja De Calculo'!CP13,IF(CP$18=100,($X$21*CP$18*$B$2)-SUM($I44:CO44),IF(CP$18&gt;CO$19,((CP$18-CO$19+1)*$B$2*$X$21),IF(CP$18&gt;=CO$19,$X$21*$B$2))),0)</f>
        <v>0</v>
      </c>
      <c r="CQ44" s="298" t="b">
        <f>IF('Hoja De Calculo'!CR13&gt;='Hoja De Calculo'!CQ13,IF(CQ$18=100,($X$21*CQ$18*$B$2)-SUM($I44:CP44),IF(CQ$18&gt;CP$19,((CQ$18-CP$19+1)*$B$2*$X$21),IF(CQ$18&gt;=CP$19,$X$21*$B$2))),0)</f>
        <v>0</v>
      </c>
      <c r="CR44" s="298" t="b">
        <f>IF('Hoja De Calculo'!CS13&gt;='Hoja De Calculo'!CR13,IF(CR$18=100,($X$21*CR$18*$B$2)-SUM($I44:CQ44),IF(CR$18&gt;CQ$19,((CR$18-CQ$19+1)*$B$2*$X$21),IF(CR$18&gt;=CQ$19,$X$21*$B$2))),0)</f>
        <v>0</v>
      </c>
      <c r="CS44" s="298" t="b">
        <f>IF('Hoja De Calculo'!CT13&gt;='Hoja De Calculo'!CS13,IF(CS$18=100,($X$21*CS$18*$B$2)-SUM($I44:CR44),IF(CS$18&gt;CR$19,((CS$18-CR$19+1)*$B$2*$X$21),IF(CS$18&gt;=CR$19,$X$21*$B$2))),0)</f>
        <v>0</v>
      </c>
      <c r="CT44" s="298" t="b">
        <f>IF('Hoja De Calculo'!CU13&gt;='Hoja De Calculo'!CT13,IF(CT$18=100,($X$21*CT$18*$B$2)-SUM($I44:CS44),IF(CT$18&gt;CS$19,((CT$18-CS$19+1)*$B$2*$X$21),IF(CT$18&gt;=CS$19,$X$21*$B$2))),0)</f>
        <v>0</v>
      </c>
      <c r="CU44" s="298" t="b">
        <f>IF('Hoja De Calculo'!CV13&gt;='Hoja De Calculo'!CU13,IF(CU$18=100,($X$21*CU$18*$B$2)-SUM($I44:CT44),IF(CU$18&gt;CT$19,((CU$18-CT$19+1)*$B$2*$X$21),IF(CU$18&gt;=CT$19,$X$21*$B$2))),0)</f>
        <v>0</v>
      </c>
      <c r="CV44" s="298" t="b">
        <f>IF('Hoja De Calculo'!CW13&gt;='Hoja De Calculo'!CV13,IF(CV$18=100,($X$21*CV$18*$B$2)-SUM($I44:CU44),IF(CV$18&gt;CU$19,((CV$18-CU$19+1)*$B$2*$X$21),IF(CV$18&gt;=CU$19,$X$21*$B$2))),0)</f>
        <v>0</v>
      </c>
      <c r="CW44" s="298" t="b">
        <f>IF('Hoja De Calculo'!CX13&gt;='Hoja De Calculo'!CW13,IF(CW$18=100,($X$21*CW$18*$B$2)-SUM($I44:CV44),IF(CW$18&gt;CV$19,((CW$18-CV$19+1)*$B$2*$X$21),IF(CW$18&gt;=CV$19,$X$21*$B$2))),0)</f>
        <v>0</v>
      </c>
    </row>
    <row r="45" spans="1:101" x14ac:dyDescent="0.25">
      <c r="A45" t="s">
        <v>182</v>
      </c>
      <c r="C45" s="263"/>
      <c r="D45" s="263"/>
      <c r="E45" s="263"/>
      <c r="F45" s="263"/>
      <c r="G45" s="263"/>
      <c r="H45" s="263"/>
      <c r="I45" s="263"/>
      <c r="J45" s="263"/>
      <c r="K45" s="263"/>
      <c r="L45" s="263"/>
      <c r="M45" s="263"/>
      <c r="N45" s="263"/>
      <c r="O45" s="263"/>
      <c r="P45" s="263"/>
      <c r="Q45" s="263"/>
      <c r="R45" s="263"/>
      <c r="S45" s="263"/>
      <c r="T45" s="271"/>
      <c r="U45" s="278"/>
      <c r="V45" s="278"/>
      <c r="W45" s="278"/>
      <c r="X45" s="278"/>
      <c r="Y45" s="285">
        <f>(Y$21*$B$2*(Y$19+(IF(Y$19=100,0,1))))</f>
        <v>0</v>
      </c>
      <c r="Z45" s="298" t="b">
        <f>IF('Hoja De Calculo'!AA13&gt;='Hoja De Calculo'!Z13,IF(Z$18=100,($Y$21*Z$18*$B$2)-SUM($I45:Y45),IF(Z$18&gt;Y$19,((Z$18-Y$19+1)*$B$2*$Y$21),IF(Z$18&gt;=Y$19,$Y$21*$B$2))),0)</f>
        <v>0</v>
      </c>
      <c r="AA45" s="298" t="b">
        <f>IF('Hoja De Calculo'!AB13&gt;='Hoja De Calculo'!AA13,IF(AA$18=100,($Y$21*AA$18*$B$2)-SUM($I45:Z45),IF(AA$18&gt;Z$19,((AA$18-Z$19+1)*$B$2*$Y$21),IF(AA$18&gt;=Z$19,$Y$21*$B$2))),0)</f>
        <v>0</v>
      </c>
      <c r="AB45" s="298" t="b">
        <f>IF('Hoja De Calculo'!AC13&gt;='Hoja De Calculo'!AB13,IF(AB$18=100,($Y$21*AB$18*$B$2)-SUM($I45:AA45),IF(AB$18&gt;AA$19,((AB$18-AA$19+1)*$B$2*$Y$21),IF(AB$18&gt;=AA$19,$Y$21*$B$2))),0)</f>
        <v>0</v>
      </c>
      <c r="AC45" s="298" t="b">
        <f>IF('Hoja De Calculo'!AD13&gt;='Hoja De Calculo'!AC13,IF(AC$18=100,($Y$21*AC$18*$B$2)-SUM($I45:AB45),IF(AC$18&gt;AB$19,((AC$18-AB$19+1)*$B$2*$Y$21),IF(AC$18&gt;=AB$19,$Y$21*$B$2))),0)</f>
        <v>0</v>
      </c>
      <c r="AD45" s="298" t="b">
        <f>IF('Hoja De Calculo'!AE13&gt;='Hoja De Calculo'!AD13,IF(AD$18=100,($Y$21*AD$18*$B$2)-SUM($I45:AC45),IF(AD$18&gt;AC$19,((AD$18-AC$19+1)*$B$2*$Y$21),IF(AD$18&gt;=AC$19,$Y$21*$B$2))),0)</f>
        <v>0</v>
      </c>
      <c r="AE45" s="298" t="b">
        <f>IF('Hoja De Calculo'!AF13&gt;='Hoja De Calculo'!AE13,IF(AE$18=100,($Y$21*AE$18*$B$2)-SUM($I45:AD45),IF(AE$18&gt;AD$19,((AE$18-AD$19+1)*$B$2*$Y$21),IF(AE$18&gt;=AD$19,$Y$21*$B$2))),0)</f>
        <v>0</v>
      </c>
      <c r="AF45" s="298" t="b">
        <f>IF('Hoja De Calculo'!AG13&gt;='Hoja De Calculo'!AF13,IF(AF$18=100,($Y$21*AF$18*$B$2)-SUM($I45:AE45),IF(AF$18&gt;AE$19,((AF$18-AE$19+1)*$B$2*$Y$21),IF(AF$18&gt;=AE$19,$Y$21*$B$2))),0)</f>
        <v>0</v>
      </c>
      <c r="AG45" s="298" t="b">
        <f>IF('Hoja De Calculo'!AH13&gt;='Hoja De Calculo'!AG13,IF(AG$18=100,($Y$21*AG$18*$B$2)-SUM($I45:AF45),IF(AG$18&gt;AF$19,((AG$18-AF$19+1)*$B$2*$Y$21),IF(AG$18&gt;=AF$19,$Y$21*$B$2))),0)</f>
        <v>0</v>
      </c>
      <c r="AH45" s="298" t="b">
        <f>IF('Hoja De Calculo'!AI13&gt;='Hoja De Calculo'!AH13,IF(AH$18=100,($Y$21*AH$18*$B$2)-SUM($I45:AG45),IF(AH$18&gt;AG$19,((AH$18-AG$19+1)*$B$2*$Y$21),IF(AH$18&gt;=AG$19,$Y$21*$B$2))),0)</f>
        <v>0</v>
      </c>
      <c r="AI45" s="298" t="b">
        <f>IF('Hoja De Calculo'!AJ13&gt;='Hoja De Calculo'!AI13,IF(AI$18=100,($Y$21*AI$18*$B$2)-SUM($I45:AH45),IF(AI$18&gt;AH$19,((AI$18-AH$19+1)*$B$2*$Y$21),IF(AI$18&gt;=AH$19,$Y$21*$B$2))),0)</f>
        <v>0</v>
      </c>
      <c r="AJ45" s="298" t="b">
        <f>IF('Hoja De Calculo'!AK13&gt;='Hoja De Calculo'!AJ13,IF(AJ$18=100,($Y$21*AJ$18*$B$2)-SUM($I45:AI45),IF(AJ$18&gt;AI$19,((AJ$18-AI$19+1)*$B$2*$Y$21),IF(AJ$18&gt;=AI$19,$Y$21*$B$2))),0)</f>
        <v>0</v>
      </c>
      <c r="AK45" s="298" t="b">
        <f>IF('Hoja De Calculo'!AL13&gt;='Hoja De Calculo'!AK13,IF(AK$18=100,($Y$21*AK$18*$B$2)-SUM($I45:AJ45),IF(AK$18&gt;AJ$19,((AK$18-AJ$19+1)*$B$2*$Y$21),IF(AK$18&gt;=AJ$19,$Y$21*$B$2))),0)</f>
        <v>0</v>
      </c>
      <c r="AL45" s="298" t="b">
        <f>IF('Hoja De Calculo'!AM13&gt;='Hoja De Calculo'!AL13,IF(AL$18=100,($Y$21*AL$18*$B$2)-SUM($I45:AK45),IF(AL$18&gt;AK$19,((AL$18-AK$19+1)*$B$2*$Y$21),IF(AL$18&gt;=AK$19,$Y$21*$B$2))),0)</f>
        <v>0</v>
      </c>
      <c r="AM45" s="298" t="b">
        <f>IF('Hoja De Calculo'!AN13&gt;='Hoja De Calculo'!AM13,IF(AM$18=100,($Y$21*AM$18*$B$2)-SUM($I45:AL45),IF(AM$18&gt;AL$19,((AM$18-AL$19+1)*$B$2*$Y$21),IF(AM$18&gt;=AL$19,$Y$21*$B$2))),0)</f>
        <v>0</v>
      </c>
      <c r="AN45" s="298" t="b">
        <f>IF('Hoja De Calculo'!AO13&gt;='Hoja De Calculo'!AN13,IF(AN$18=100,($Y$21*AN$18*$B$2)-SUM($I45:AM45),IF(AN$18&gt;AM$19,((AN$18-AM$19+1)*$B$2*$Y$21),IF(AN$18&gt;=AM$19,$Y$21*$B$2))),0)</f>
        <v>0</v>
      </c>
      <c r="AO45" s="298" t="b">
        <f>IF('Hoja De Calculo'!AP13&gt;='Hoja De Calculo'!AO13,IF(AO$18=100,($Y$21*AO$18*$B$2)-SUM($I45:AN45),IF(AO$18&gt;AN$19,((AO$18-AN$19+1)*$B$2*$Y$21),IF(AO$18&gt;=AN$19,$Y$21*$B$2))),0)</f>
        <v>0</v>
      </c>
      <c r="AP45" s="298" t="b">
        <f>IF('Hoja De Calculo'!AQ13&gt;='Hoja De Calculo'!AP13,IF(AP$18=100,($Y$21*AP$18*$B$2)-SUM($I45:AO45),IF(AP$18&gt;AO$19,((AP$18-AO$19+1)*$B$2*$Y$21),IF(AP$18&gt;=AO$19,$Y$21*$B$2))),0)</f>
        <v>0</v>
      </c>
      <c r="AQ45" s="298" t="b">
        <f>IF('Hoja De Calculo'!AR13&gt;='Hoja De Calculo'!AQ13,IF(AQ$18=100,($Y$21*AQ$18*$B$2)-SUM($I45:AP45),IF(AQ$18&gt;AP$19,((AQ$18-AP$19+1)*$B$2*$Y$21),IF(AQ$18&gt;=AP$19,$Y$21*$B$2))),0)</f>
        <v>0</v>
      </c>
      <c r="AR45" s="298" t="b">
        <f>IF('Hoja De Calculo'!AS13&gt;='Hoja De Calculo'!AR13,IF(AR$18=100,($Y$21*AR$18*$B$2)-SUM($I45:AQ45),IF(AR$18&gt;AQ$19,((AR$18-AQ$19+1)*$B$2*$Y$21),IF(AR$18&gt;=AQ$19,$Y$21*$B$2))),0)</f>
        <v>0</v>
      </c>
      <c r="AS45" s="298" t="b">
        <f>IF('Hoja De Calculo'!AT13&gt;='Hoja De Calculo'!AS13,IF(AS$18=100,($Y$21*AS$18*$B$2)-SUM($I45:AR45),IF(AS$18&gt;AR$19,((AS$18-AR$19+1)*$B$2*$Y$21),IF(AS$18&gt;=AR$19,$Y$21*$B$2))),0)</f>
        <v>0</v>
      </c>
      <c r="AT45" s="298" t="b">
        <f>IF('Hoja De Calculo'!AU13&gt;='Hoja De Calculo'!AT13,IF(AT$18=100,($Y$21*AT$18*$B$2)-SUM($I45:AS45),IF(AT$18&gt;AS$19,((AT$18-AS$19+1)*$B$2*$Y$21),IF(AT$18&gt;=AS$19,$Y$21*$B$2))),0)</f>
        <v>0</v>
      </c>
      <c r="AU45" s="298" t="b">
        <f>IF('Hoja De Calculo'!AV13&gt;='Hoja De Calculo'!AU13,IF(AU$18=100,($Y$21*AU$18*$B$2)-SUM($I45:AT45),IF(AU$18&gt;AT$19,((AU$18-AT$19+1)*$B$2*$Y$21),IF(AU$18&gt;=AT$19,$Y$21*$B$2))),0)</f>
        <v>0</v>
      </c>
      <c r="AV45" s="298" t="b">
        <f>IF('Hoja De Calculo'!AW13&gt;='Hoja De Calculo'!AV13,IF(AV$18=100,($Y$21*AV$18*$B$2)-SUM($I45:AU45),IF(AV$18&gt;AU$19,((AV$18-AU$19+1)*$B$2*$Y$21),IF(AV$18&gt;=AU$19,$Y$21*$B$2))),0)</f>
        <v>0</v>
      </c>
      <c r="AW45" s="298" t="b">
        <f>IF('Hoja De Calculo'!AX13&gt;='Hoja De Calculo'!AW13,IF(AW$18=100,($Y$21*AW$18*$B$2)-SUM($I45:AV45),IF(AW$18&gt;AV$19,((AW$18-AV$19+1)*$B$2*$Y$21),IF(AW$18&gt;=AV$19,$Y$21*$B$2))),0)</f>
        <v>0</v>
      </c>
      <c r="AX45" s="298" t="b">
        <f>IF('Hoja De Calculo'!AY13&gt;='Hoja De Calculo'!AX13,IF(AX$18=100,($Y$21*AX$18*$B$2)-SUM($I45:AW45),IF(AX$18&gt;AW$19,((AX$18-AW$19+1)*$B$2*$Y$21),IF(AX$18&gt;=AW$19,$Y$21*$B$2))),0)</f>
        <v>0</v>
      </c>
      <c r="AY45" s="298" t="b">
        <f>IF('Hoja De Calculo'!AZ13&gt;='Hoja De Calculo'!AY13,IF(AY$18=100,($Y$21*AY$18*$B$2)-SUM($I45:AX45),IF(AY$18&gt;AX$19,((AY$18-AX$19+1)*$B$2*$Y$21),IF(AY$18&gt;=AX$19,$Y$21*$B$2))),0)</f>
        <v>0</v>
      </c>
      <c r="AZ45" s="298" t="b">
        <f>IF('Hoja De Calculo'!BA13&gt;='Hoja De Calculo'!AZ13,IF(AZ$18=100,($Y$21*AZ$18*$B$2)-SUM($I45:AY45),IF(AZ$18&gt;AY$19,((AZ$18-AY$19+1)*$B$2*$Y$21),IF(AZ$18&gt;=AY$19,$Y$21*$B$2))),0)</f>
        <v>0</v>
      </c>
      <c r="BA45" s="298" t="b">
        <f>IF('Hoja De Calculo'!BB13&gt;='Hoja De Calculo'!BA13,IF(BA$18=100,($Y$21*BA$18*$B$2)-SUM($I45:AZ45),IF(BA$18&gt;AZ$19,((BA$18-AZ$19+1)*$B$2*$Y$21),IF(BA$18&gt;=AZ$19,$Y$21*$B$2))),0)</f>
        <v>0</v>
      </c>
      <c r="BB45" s="298" t="b">
        <f>IF('Hoja De Calculo'!BC13&gt;='Hoja De Calculo'!BB13,IF(BB$18=100,($Y$21*BB$18*$B$2)-SUM($I45:BA45),IF(BB$18&gt;BA$19,((BB$18-BA$19+1)*$B$2*$Y$21),IF(BB$18&gt;=BA$19,$Y$21*$B$2))),0)</f>
        <v>0</v>
      </c>
      <c r="BC45" s="298" t="b">
        <f>IF('Hoja De Calculo'!BD13&gt;='Hoja De Calculo'!BC13,IF(BC$18=100,($Y$21*BC$18*$B$2)-SUM($I45:BB45),IF(BC$18&gt;BB$19,((BC$18-BB$19+1)*$B$2*$Y$21),IF(BC$18&gt;=BB$19,$Y$21*$B$2))),0)</f>
        <v>0</v>
      </c>
      <c r="BD45" s="298" t="b">
        <f>IF('Hoja De Calculo'!BE13&gt;='Hoja De Calculo'!BD13,IF(BD$18=100,($Y$21*BD$18*$B$2)-SUM($I45:BC45),IF(BD$18&gt;BC$19,((BD$18-BC$19+1)*$B$2*$Y$21),IF(BD$18&gt;=BC$19,$Y$21*$B$2))),0)</f>
        <v>0</v>
      </c>
      <c r="BE45" s="298" t="b">
        <f>IF('Hoja De Calculo'!BF13&gt;='Hoja De Calculo'!BE13,IF(BE$18=100,($Y$21*BE$18*$B$2)-SUM($I45:BD45),IF(BE$18&gt;BD$19,((BE$18-BD$19+1)*$B$2*$Y$21),IF(BE$18&gt;=BD$19,$Y$21*$B$2))),0)</f>
        <v>0</v>
      </c>
      <c r="BF45" s="298" t="b">
        <f>IF('Hoja De Calculo'!BG13&gt;='Hoja De Calculo'!BF13,IF(BF$18=100,($Y$21*BF$18*$B$2)-SUM($I45:BE45),IF(BF$18&gt;BE$19,((BF$18-BE$19+1)*$B$2*$Y$21),IF(BF$18&gt;=BE$19,$Y$21*$B$2))),0)</f>
        <v>0</v>
      </c>
      <c r="BG45" s="298" t="b">
        <f>IF('Hoja De Calculo'!BH13&gt;='Hoja De Calculo'!BG13,IF(BG$18=100,($Y$21*BG$18*$B$2)-SUM($I45:BF45),IF(BG$18&gt;BF$19,((BG$18-BF$19+1)*$B$2*$Y$21),IF(BG$18&gt;=BF$19,$Y$21*$B$2))),0)</f>
        <v>0</v>
      </c>
      <c r="BH45" s="298" t="b">
        <f>IF('Hoja De Calculo'!BI13&gt;='Hoja De Calculo'!BH13,IF(BH$18=100,($Y$21*BH$18*$B$2)-SUM($I45:BG45),IF(BH$18&gt;BG$19,((BH$18-BG$19+1)*$B$2*$Y$21),IF(BH$18&gt;=BG$19,$Y$21*$B$2))),0)</f>
        <v>0</v>
      </c>
      <c r="BI45" s="298" t="b">
        <f>IF('Hoja De Calculo'!BJ13&gt;='Hoja De Calculo'!BI13,IF(BI$18=100,($Y$21*BI$18*$B$2)-SUM($I45:BH45),IF(BI$18&gt;BH$19,((BI$18-BH$19+1)*$B$2*$Y$21),IF(BI$18&gt;=BH$19,$Y$21*$B$2))),0)</f>
        <v>0</v>
      </c>
      <c r="BJ45" s="298" t="b">
        <f>IF('Hoja De Calculo'!BK13&gt;='Hoja De Calculo'!BJ13,IF(BJ$18=100,($Y$21*BJ$18*$B$2)-SUM($I45:BI45),IF(BJ$18&gt;BI$19,((BJ$18-BI$19+1)*$B$2*$Y$21),IF(BJ$18&gt;=BI$19,$Y$21*$B$2))),0)</f>
        <v>0</v>
      </c>
      <c r="BK45" s="298" t="b">
        <f>IF('Hoja De Calculo'!BL13&gt;='Hoja De Calculo'!BK13,IF(BK$18=100,($Y$21*BK$18*$B$2)-SUM($I45:BJ45),IF(BK$18&gt;BJ$19,((BK$18-BJ$19+1)*$B$2*$Y$21),IF(BK$18&gt;=BJ$19,$Y$21*$B$2))),0)</f>
        <v>0</v>
      </c>
      <c r="BL45" s="298" t="b">
        <f>IF('Hoja De Calculo'!BM13&gt;='Hoja De Calculo'!BL13,IF(BL$18=100,($Y$21*BL$18*$B$2)-SUM($I45:BK45),IF(BL$18&gt;BK$19,((BL$18-BK$19+1)*$B$2*$Y$21),IF(BL$18&gt;=BK$19,$Y$21*$B$2))),0)</f>
        <v>0</v>
      </c>
      <c r="BM45" s="298" t="b">
        <f>IF('Hoja De Calculo'!BN13&gt;='Hoja De Calculo'!BM13,IF(BM$18=100,($Y$21*BM$18*$B$2)-SUM($I45:BL45),IF(BM$18&gt;BL$19,((BM$18-BL$19+1)*$B$2*$Y$21),IF(BM$18&gt;=BL$19,$Y$21*$B$2))),0)</f>
        <v>0</v>
      </c>
      <c r="BN45" s="298" t="b">
        <f>IF('Hoja De Calculo'!BO13&gt;='Hoja De Calculo'!BN13,IF(BN$18=100,($Y$21*BN$18*$B$2)-SUM($I45:BM45),IF(BN$18&gt;BM$19,((BN$18-BM$19+1)*$B$2*$Y$21),IF(BN$18&gt;=BM$19,$Y$21*$B$2))),0)</f>
        <v>0</v>
      </c>
      <c r="BO45" s="298" t="b">
        <f>IF('Hoja De Calculo'!BP13&gt;='Hoja De Calculo'!BO13,IF(BO$18=100,($Y$21*BO$18*$B$2)-SUM($I45:BN45),IF(BO$18&gt;BN$19,((BO$18-BN$19+1)*$B$2*$Y$21),IF(BO$18&gt;=BN$19,$Y$21*$B$2))),0)</f>
        <v>0</v>
      </c>
      <c r="BP45" s="298" t="b">
        <f>IF('Hoja De Calculo'!BQ13&gt;='Hoja De Calculo'!BP13,IF(BP$18=100,($Y$21*BP$18*$B$2)-SUM($I45:BO45),IF(BP$18&gt;BO$19,((BP$18-BO$19+1)*$B$2*$Y$21),IF(BP$18&gt;=BO$19,$Y$21*$B$2))),0)</f>
        <v>0</v>
      </c>
      <c r="BQ45" s="298" t="b">
        <f>IF('Hoja De Calculo'!BR13&gt;='Hoja De Calculo'!BQ13,IF(BQ$18=100,($Y$21*BQ$18*$B$2)-SUM($I45:BP45),IF(BQ$18&gt;BP$19,((BQ$18-BP$19+1)*$B$2*$Y$21),IF(BQ$18&gt;=BP$19,$Y$21*$B$2))),0)</f>
        <v>0</v>
      </c>
      <c r="BR45" s="298" t="b">
        <f>IF('Hoja De Calculo'!BS13&gt;='Hoja De Calculo'!BR13,IF(BR$18=100,($Y$21*BR$18*$B$2)-SUM($I45:BQ45),IF(BR$18&gt;BQ$19,((BR$18-BQ$19+1)*$B$2*$Y$21),IF(BR$18&gt;=BQ$19,$Y$21*$B$2))),0)</f>
        <v>0</v>
      </c>
      <c r="BS45" s="298" t="b">
        <f>IF('Hoja De Calculo'!BT13&gt;='Hoja De Calculo'!BS13,IF(BS$18=100,($Y$21*BS$18*$B$2)-SUM($I45:BR45),IF(BS$18&gt;BR$19,((BS$18-BR$19+1)*$B$2*$Y$21),IF(BS$18&gt;=BR$19,$Y$21*$B$2))),0)</f>
        <v>0</v>
      </c>
      <c r="BT45" s="298" t="b">
        <f>IF('Hoja De Calculo'!BU13&gt;='Hoja De Calculo'!BT13,IF(BT$18=100,($Y$21*BT$18*$B$2)-SUM($I45:BS45),IF(BT$18&gt;BS$19,((BT$18-BS$19+1)*$B$2*$Y$21),IF(BT$18&gt;=BS$19,$Y$21*$B$2))),0)</f>
        <v>0</v>
      </c>
      <c r="BU45" s="298" t="b">
        <f>IF('Hoja De Calculo'!BV13&gt;='Hoja De Calculo'!BU13,IF(BU$18=100,($Y$21*BU$18*$B$2)-SUM($I45:BT45),IF(BU$18&gt;BT$19,((BU$18-BT$19+1)*$B$2*$Y$21),IF(BU$18&gt;=BT$19,$Y$21*$B$2))),0)</f>
        <v>0</v>
      </c>
      <c r="BV45" s="298" t="b">
        <f>IF('Hoja De Calculo'!BW13&gt;='Hoja De Calculo'!BV13,IF(BV$18=100,($Y$21*BV$18*$B$2)-SUM($I45:BU45),IF(BV$18&gt;BU$19,((BV$18-BU$19+1)*$B$2*$Y$21),IF(BV$18&gt;=BU$19,$Y$21*$B$2))),0)</f>
        <v>0</v>
      </c>
      <c r="BW45" s="298" t="b">
        <f>IF('Hoja De Calculo'!BX13&gt;='Hoja De Calculo'!BW13,IF(BW$18=100,($Y$21*BW$18*$B$2)-SUM($I45:BV45),IF(BW$18&gt;BV$19,((BW$18-BV$19+1)*$B$2*$Y$21),IF(BW$18&gt;=BV$19,$Y$21*$B$2))),0)</f>
        <v>0</v>
      </c>
      <c r="BX45" s="298" t="b">
        <f>IF('Hoja De Calculo'!BY13&gt;='Hoja De Calculo'!BX13,IF(BX$18=100,($Y$21*BX$18*$B$2)-SUM($I45:BW45),IF(BX$18&gt;BW$19,((BX$18-BW$19+1)*$B$2*$Y$21),IF(BX$18&gt;=BW$19,$Y$21*$B$2))),0)</f>
        <v>0</v>
      </c>
      <c r="BY45" s="298" t="b">
        <f>IF('Hoja De Calculo'!BZ13&gt;='Hoja De Calculo'!BY13,IF(BY$18=100,($Y$21*BY$18*$B$2)-SUM($I45:BX45),IF(BY$18&gt;BX$19,((BY$18-BX$19+1)*$B$2*$Y$21),IF(BY$18&gt;=BX$19,$Y$21*$B$2))),0)</f>
        <v>0</v>
      </c>
      <c r="BZ45" s="298" t="b">
        <f>IF('Hoja De Calculo'!CA13&gt;='Hoja De Calculo'!BZ13,IF(BZ$18=100,($Y$21*BZ$18*$B$2)-SUM($I45:BY45),IF(BZ$18&gt;BY$19,((BZ$18-BY$19+1)*$B$2*$Y$21),IF(BZ$18&gt;=BY$19,$Y$21*$B$2))),0)</f>
        <v>0</v>
      </c>
      <c r="CA45" s="298" t="b">
        <f>IF('Hoja De Calculo'!CB13&gt;='Hoja De Calculo'!CA13,IF(CA$18=100,($Y$21*CA$18*$B$2)-SUM($I45:BZ45),IF(CA$18&gt;BZ$19,((CA$18-BZ$19+1)*$B$2*$Y$21),IF(CA$18&gt;=BZ$19,$Y$21*$B$2))),0)</f>
        <v>0</v>
      </c>
      <c r="CB45" s="298" t="b">
        <f>IF('Hoja De Calculo'!CC13&gt;='Hoja De Calculo'!CB13,IF(CB$18=100,($Y$21*CB$18*$B$2)-SUM($I45:CA45),IF(CB$18&gt;CA$19,((CB$18-CA$19+1)*$B$2*$Y$21),IF(CB$18&gt;=CA$19,$Y$21*$B$2))),0)</f>
        <v>0</v>
      </c>
      <c r="CC45" s="298" t="b">
        <f>IF('Hoja De Calculo'!CD13&gt;='Hoja De Calculo'!CC13,IF(CC$18=100,($Y$21*CC$18*$B$2)-SUM($I45:CB45),IF(CC$18&gt;CB$19,((CC$18-CB$19+1)*$B$2*$Y$21),IF(CC$18&gt;=CB$19,$Y$21*$B$2))),0)</f>
        <v>0</v>
      </c>
      <c r="CD45" s="298" t="b">
        <f>IF('Hoja De Calculo'!CE13&gt;='Hoja De Calculo'!CD13,IF(CD$18=100,($Y$21*CD$18*$B$2)-SUM($I45:CC45),IF(CD$18&gt;CC$19,((CD$18-CC$19+1)*$B$2*$Y$21),IF(CD$18&gt;=CC$19,$Y$21*$B$2))),0)</f>
        <v>0</v>
      </c>
      <c r="CE45" s="298" t="b">
        <f>IF('Hoja De Calculo'!CF13&gt;='Hoja De Calculo'!CE13,IF(CE$18=100,($Y$21*CE$18*$B$2)-SUM($I45:CD45),IF(CE$18&gt;CD$19,((CE$18-CD$19+1)*$B$2*$Y$21),IF(CE$18&gt;=CD$19,$Y$21*$B$2))),0)</f>
        <v>0</v>
      </c>
      <c r="CF45" s="298" t="b">
        <f>IF('Hoja De Calculo'!CG13&gt;='Hoja De Calculo'!CF13,IF(CF$18=100,($Y$21*CF$18*$B$2)-SUM($I45:CE45),IF(CF$18&gt;CE$19,((CF$18-CE$19+1)*$B$2*$Y$21),IF(CF$18&gt;=CE$19,$Y$21*$B$2))),0)</f>
        <v>0</v>
      </c>
      <c r="CG45" s="298" t="b">
        <f>IF('Hoja De Calculo'!CH13&gt;='Hoja De Calculo'!CG13,IF(CG$18=100,($Y$21*CG$18*$B$2)-SUM($I45:CF45),IF(CG$18&gt;CF$19,((CG$18-CF$19+1)*$B$2*$Y$21),IF(CG$18&gt;=CF$19,$Y$21*$B$2))),0)</f>
        <v>0</v>
      </c>
      <c r="CH45" s="298" t="b">
        <f>IF('Hoja De Calculo'!CI13&gt;='Hoja De Calculo'!CH13,IF(CH$18=100,($Y$21*CH$18*$B$2)-SUM($I45:CG45),IF(CH$18&gt;CG$19,((CH$18-CG$19+1)*$B$2*$Y$21),IF(CH$18&gt;=CG$19,$Y$21*$B$2))),0)</f>
        <v>0</v>
      </c>
      <c r="CI45" s="298" t="b">
        <f>IF('Hoja De Calculo'!CJ13&gt;='Hoja De Calculo'!CI13,IF(CI$18=100,($Y$21*CI$18*$B$2)-SUM($I45:CH45),IF(CI$18&gt;CH$19,((CI$18-CH$19+1)*$B$2*$Y$21),IF(CI$18&gt;=CH$19,$Y$21*$B$2))),0)</f>
        <v>0</v>
      </c>
      <c r="CJ45" s="298" t="b">
        <f>IF('Hoja De Calculo'!CK13&gt;='Hoja De Calculo'!CJ13,IF(CJ$18=100,($Y$21*CJ$18*$B$2)-SUM($I45:CI45),IF(CJ$18&gt;CI$19,((CJ$18-CI$19+1)*$B$2*$Y$21),IF(CJ$18&gt;=CI$19,$Y$21*$B$2))),0)</f>
        <v>0</v>
      </c>
      <c r="CK45" s="298" t="b">
        <f>IF('Hoja De Calculo'!CL13&gt;='Hoja De Calculo'!CK13,IF(CK$18=100,($Y$21*CK$18*$B$2)-SUM($I45:CJ45),IF(CK$18&gt;CJ$19,((CK$18-CJ$19+1)*$B$2*$Y$21),IF(CK$18&gt;=CJ$19,$Y$21*$B$2))),0)</f>
        <v>0</v>
      </c>
      <c r="CL45" s="298" t="b">
        <f>IF('Hoja De Calculo'!CM13&gt;='Hoja De Calculo'!CL13,IF(CL$18=100,($Y$21*CL$18*$B$2)-SUM($I45:CK45),IF(CL$18&gt;CK$19,((CL$18-CK$19+1)*$B$2*$Y$21),IF(CL$18&gt;=CK$19,$Y$21*$B$2))),0)</f>
        <v>0</v>
      </c>
      <c r="CM45" s="298" t="b">
        <f>IF('Hoja De Calculo'!CN13&gt;='Hoja De Calculo'!CM13,IF(CM$18=100,($Y$21*CM$18*$B$2)-SUM($I45:CL45),IF(CM$18&gt;CL$19,((CM$18-CL$19+1)*$B$2*$Y$21),IF(CM$18&gt;=CL$19,$Y$21*$B$2))),0)</f>
        <v>0</v>
      </c>
      <c r="CN45" s="298" t="b">
        <f>IF('Hoja De Calculo'!CO13&gt;='Hoja De Calculo'!CN13,IF(CN$18=100,($Y$21*CN$18*$B$2)-SUM($I45:CM45),IF(CN$18&gt;CM$19,((CN$18-CM$19+1)*$B$2*$Y$21),IF(CN$18&gt;=CM$19,$Y$21*$B$2))),0)</f>
        <v>0</v>
      </c>
      <c r="CO45" s="298" t="b">
        <f>IF('Hoja De Calculo'!CP13&gt;='Hoja De Calculo'!CO13,IF(CO$18=100,($Y$21*CO$18*$B$2)-SUM($I45:CN45),IF(CO$18&gt;CN$19,((CO$18-CN$19+1)*$B$2*$Y$21),IF(CO$18&gt;=CN$19,$Y$21*$B$2))),0)</f>
        <v>0</v>
      </c>
      <c r="CP45" s="298" t="b">
        <f>IF('Hoja De Calculo'!CQ13&gt;='Hoja De Calculo'!CP13,IF(CP$18=100,($Y$21*CP$18*$B$2)-SUM($I45:CO45),IF(CP$18&gt;CO$19,((CP$18-CO$19+1)*$B$2*$Y$21),IF(CP$18&gt;=CO$19,$Y$21*$B$2))),0)</f>
        <v>0</v>
      </c>
      <c r="CQ45" s="298" t="b">
        <f>IF('Hoja De Calculo'!CR13&gt;='Hoja De Calculo'!CQ13,IF(CQ$18=100,($Y$21*CQ$18*$B$2)-SUM($I45:CP45),IF(CQ$18&gt;CP$19,((CQ$18-CP$19+1)*$B$2*$Y$21),IF(CQ$18&gt;=CP$19,$Y$21*$B$2))),0)</f>
        <v>0</v>
      </c>
      <c r="CR45" s="298" t="b">
        <f>IF('Hoja De Calculo'!CS13&gt;='Hoja De Calculo'!CR13,IF(CR$18=100,($Y$21*CR$18*$B$2)-SUM($I45:CQ45),IF(CR$18&gt;CQ$19,((CR$18-CQ$19+1)*$B$2*$Y$21),IF(CR$18&gt;=CQ$19,$Y$21*$B$2))),0)</f>
        <v>0</v>
      </c>
      <c r="CS45" s="298" t="b">
        <f>IF('Hoja De Calculo'!CT13&gt;='Hoja De Calculo'!CS13,IF(CS$18=100,($Y$21*CS$18*$B$2)-SUM($I45:CR45),IF(CS$18&gt;CR$19,((CS$18-CR$19+1)*$B$2*$Y$21),IF(CS$18&gt;=CR$19,$Y$21*$B$2))),0)</f>
        <v>0</v>
      </c>
      <c r="CT45" s="298" t="b">
        <f>IF('Hoja De Calculo'!CU13&gt;='Hoja De Calculo'!CT13,IF(CT$18=100,($Y$21*CT$18*$B$2)-SUM($I45:CS45),IF(CT$18&gt;CS$19,((CT$18-CS$19+1)*$B$2*$Y$21),IF(CT$18&gt;=CS$19,$Y$21*$B$2))),0)</f>
        <v>0</v>
      </c>
      <c r="CU45" s="298" t="b">
        <f>IF('Hoja De Calculo'!CV13&gt;='Hoja De Calculo'!CU13,IF(CU$18=100,($Y$21*CU$18*$B$2)-SUM($I45:CT45),IF(CU$18&gt;CT$19,((CU$18-CT$19+1)*$B$2*$Y$21),IF(CU$18&gt;=CT$19,$Y$21*$B$2))),0)</f>
        <v>0</v>
      </c>
      <c r="CV45" s="298" t="b">
        <f>IF('Hoja De Calculo'!CW13&gt;='Hoja De Calculo'!CV13,IF(CV$18=100,($Y$21*CV$18*$B$2)-SUM($I45:CU45),IF(CV$18&gt;CU$19,((CV$18-CU$19+1)*$B$2*$Y$21),IF(CV$18&gt;=CU$19,$Y$21*$B$2))),0)</f>
        <v>0</v>
      </c>
      <c r="CW45" s="298" t="b">
        <f>IF('Hoja De Calculo'!CX13&gt;='Hoja De Calculo'!CW13,IF(CW$18=100,($Y$21*CW$18*$B$2)-SUM($I45:CV45),IF(CW$18&gt;CV$19,((CW$18-CV$19+1)*$B$2*$Y$21),IF(CW$18&gt;=CV$19,$Y$21*$B$2))),0)</f>
        <v>0</v>
      </c>
    </row>
    <row r="46" spans="1:101" x14ac:dyDescent="0.25">
      <c r="A46" t="s">
        <v>183</v>
      </c>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85">
        <f>(Z$21*$B$2*(Z$19+(IF(Z$19=100,0,1))))</f>
        <v>0</v>
      </c>
      <c r="AA46" s="298" t="b">
        <f>IF('Hoja De Calculo'!AB13&gt;='Hoja De Calculo'!AA13,IF(AA$18=100,($Z$21*AA$18*$B$2)-SUM($I46:Z46),IF(AA$18&gt;Z$19,((AA$18-Z$19+1)*$B$2*$Z$21),IF(AA$18&gt;=Z$19,$Z$21*$B$2))),0)</f>
        <v>0</v>
      </c>
      <c r="AB46" s="298" t="b">
        <f>IF('Hoja De Calculo'!AC13&gt;='Hoja De Calculo'!AB13,IF(AB$18=100,($Z$21*AB$18*$B$2)-SUM($I46:AA46),IF(AB$18&gt;AA$19,((AB$18-AA$19+1)*$B$2*$Z$21),IF(AB$18&gt;=AA$19,$Z$21*$B$2))),0)</f>
        <v>0</v>
      </c>
      <c r="AC46" s="298" t="b">
        <f>IF('Hoja De Calculo'!AD13&gt;='Hoja De Calculo'!AC13,IF(AC$18=100,($Z$21*AC$18*$B$2)-SUM($I46:AB46),IF(AC$18&gt;AB$19,((AC$18-AB$19+1)*$B$2*$Z$21),IF(AC$18&gt;=AB$19,$Z$21*$B$2))),0)</f>
        <v>0</v>
      </c>
      <c r="AD46" s="298" t="b">
        <f>IF('Hoja De Calculo'!AE13&gt;='Hoja De Calculo'!AD13,IF(AD$18=100,($Z$21*AD$18*$B$2)-SUM($I46:AC46),IF(AD$18&gt;AC$19,((AD$18-AC$19+1)*$B$2*$Z$21),IF(AD$18&gt;=AC$19,$Z$21*$B$2))),0)</f>
        <v>0</v>
      </c>
      <c r="AE46" s="298" t="b">
        <f>IF('Hoja De Calculo'!AF13&gt;='Hoja De Calculo'!AE13,IF(AE$18=100,($Z$21*AE$18*$B$2)-SUM($I46:AD46),IF(AE$18&gt;AD$19,((AE$18-AD$19+1)*$B$2*$Z$21),IF(AE$18&gt;=AD$19,$Z$21*$B$2))),0)</f>
        <v>0</v>
      </c>
      <c r="AF46" s="298" t="b">
        <f>IF('Hoja De Calculo'!AG13&gt;='Hoja De Calculo'!AF13,IF(AF$18=100,($Z$21*AF$18*$B$2)-SUM($I46:AE46),IF(AF$18&gt;AE$19,((AF$18-AE$19+1)*$B$2*$Z$21),IF(AF$18&gt;=AE$19,$Z$21*$B$2))),0)</f>
        <v>0</v>
      </c>
      <c r="AG46" s="298" t="b">
        <f>IF('Hoja De Calculo'!AH13&gt;='Hoja De Calculo'!AG13,IF(AG$18=100,($Z$21*AG$18*$B$2)-SUM($I46:AF46),IF(AG$18&gt;AF$19,((AG$18-AF$19+1)*$B$2*$Z$21),IF(AG$18&gt;=AF$19,$Z$21*$B$2))),0)</f>
        <v>0</v>
      </c>
      <c r="AH46" s="298" t="b">
        <f>IF('Hoja De Calculo'!AI13&gt;='Hoja De Calculo'!AH13,IF(AH$18=100,($Z$21*AH$18*$B$2)-SUM($I46:AG46),IF(AH$18&gt;AG$19,((AH$18-AG$19+1)*$B$2*$Z$21),IF(AH$18&gt;=AG$19,$Z$21*$B$2))),0)</f>
        <v>0</v>
      </c>
      <c r="AI46" s="298" t="b">
        <f>IF('Hoja De Calculo'!AJ13&gt;='Hoja De Calculo'!AI13,IF(AI$18=100,($Z$21*AI$18*$B$2)-SUM($I46:AH46),IF(AI$18&gt;AH$19,((AI$18-AH$19+1)*$B$2*$Z$21),IF(AI$18&gt;=AH$19,$Z$21*$B$2))),0)</f>
        <v>0</v>
      </c>
      <c r="AJ46" s="298" t="b">
        <f>IF('Hoja De Calculo'!AK13&gt;='Hoja De Calculo'!AJ13,IF(AJ$18=100,($Z$21*AJ$18*$B$2)-SUM($I46:AI46),IF(AJ$18&gt;AI$19,((AJ$18-AI$19+1)*$B$2*$Z$21),IF(AJ$18&gt;=AI$19,$Z$21*$B$2))),0)</f>
        <v>0</v>
      </c>
      <c r="AK46" s="298" t="b">
        <f>IF('Hoja De Calculo'!AL13&gt;='Hoja De Calculo'!AK13,IF(AK$18=100,($Z$21*AK$18*$B$2)-SUM($I46:AJ46),IF(AK$18&gt;AJ$19,((AK$18-AJ$19+1)*$B$2*$Z$21),IF(AK$18&gt;=AJ$19,$Z$21*$B$2))),0)</f>
        <v>0</v>
      </c>
      <c r="AL46" s="298" t="b">
        <f>IF('Hoja De Calculo'!AM13&gt;='Hoja De Calculo'!AL13,IF(AL$18=100,($Z$21*AL$18*$B$2)-SUM($I46:AK46),IF(AL$18&gt;AK$19,((AL$18-AK$19+1)*$B$2*$Z$21),IF(AL$18&gt;=AK$19,$Z$21*$B$2))),0)</f>
        <v>0</v>
      </c>
      <c r="AM46" s="298" t="b">
        <f>IF('Hoja De Calculo'!AN13&gt;='Hoja De Calculo'!AM13,IF(AM$18=100,($Z$21*AM$18*$B$2)-SUM($I46:AL46),IF(AM$18&gt;AL$19,((AM$18-AL$19+1)*$B$2*$Z$21),IF(AM$18&gt;=AL$19,$Z$21*$B$2))),0)</f>
        <v>0</v>
      </c>
      <c r="AN46" s="298" t="b">
        <f>IF('Hoja De Calculo'!AO13&gt;='Hoja De Calculo'!AN13,IF(AN$18=100,($Z$21*AN$18*$B$2)-SUM($I46:AM46),IF(AN$18&gt;AM$19,((AN$18-AM$19+1)*$B$2*$Z$21),IF(AN$18&gt;=AM$19,$Z$21*$B$2))),0)</f>
        <v>0</v>
      </c>
      <c r="AO46" s="298" t="b">
        <f>IF('Hoja De Calculo'!AP13&gt;='Hoja De Calculo'!AO13,IF(AO$18=100,($Z$21*AO$18*$B$2)-SUM($I46:AN46),IF(AO$18&gt;AN$19,((AO$18-AN$19+1)*$B$2*$Z$21),IF(AO$18&gt;=AN$19,$Z$21*$B$2))),0)</f>
        <v>0</v>
      </c>
      <c r="AP46" s="298" t="b">
        <f>IF('Hoja De Calculo'!AQ13&gt;='Hoja De Calculo'!AP13,IF(AP$18=100,($Z$21*AP$18*$B$2)-SUM($I46:AO46),IF(AP$18&gt;AO$19,((AP$18-AO$19+1)*$B$2*$Z$21),IF(AP$18&gt;=AO$19,$Z$21*$B$2))),0)</f>
        <v>0</v>
      </c>
      <c r="AQ46" s="298" t="b">
        <f>IF('Hoja De Calculo'!AR13&gt;='Hoja De Calculo'!AQ13,IF(AQ$18=100,($Z$21*AQ$18*$B$2)-SUM($I46:AP46),IF(AQ$18&gt;AP$19,((AQ$18-AP$19+1)*$B$2*$Z$21),IF(AQ$18&gt;=AP$19,$Z$21*$B$2))),0)</f>
        <v>0</v>
      </c>
      <c r="AR46" s="298" t="b">
        <f>IF('Hoja De Calculo'!AS13&gt;='Hoja De Calculo'!AR13,IF(AR$18=100,($Z$21*AR$18*$B$2)-SUM($I46:AQ46),IF(AR$18&gt;AQ$19,((AR$18-AQ$19+1)*$B$2*$Z$21),IF(AR$18&gt;=AQ$19,$Z$21*$B$2))),0)</f>
        <v>0</v>
      </c>
      <c r="AS46" s="298" t="b">
        <f>IF('Hoja De Calculo'!AT13&gt;='Hoja De Calculo'!AS13,IF(AS$18=100,($Z$21*AS$18*$B$2)-SUM($I46:AR46),IF(AS$18&gt;AR$19,((AS$18-AR$19+1)*$B$2*$Z$21),IF(AS$18&gt;=AR$19,$Z$21*$B$2))),0)</f>
        <v>0</v>
      </c>
      <c r="AT46" s="298" t="b">
        <f>IF('Hoja De Calculo'!AU13&gt;='Hoja De Calculo'!AT13,IF(AT$18=100,($Z$21*AT$18*$B$2)-SUM($I46:AS46),IF(AT$18&gt;AS$19,((AT$18-AS$19+1)*$B$2*$Z$21),IF(AT$18&gt;=AS$19,$Z$21*$B$2))),0)</f>
        <v>0</v>
      </c>
      <c r="AU46" s="298" t="b">
        <f>IF('Hoja De Calculo'!AV13&gt;='Hoja De Calculo'!AU13,IF(AU$18=100,($Z$21*AU$18*$B$2)-SUM($I46:AT46),IF(AU$18&gt;AT$19,((AU$18-AT$19+1)*$B$2*$Z$21),IF(AU$18&gt;=AT$19,$Z$21*$B$2))),0)</f>
        <v>0</v>
      </c>
      <c r="AV46" s="298" t="b">
        <f>IF('Hoja De Calculo'!AW13&gt;='Hoja De Calculo'!AV13,IF(AV$18=100,($Z$21*AV$18*$B$2)-SUM($I46:AU46),IF(AV$18&gt;AU$19,((AV$18-AU$19+1)*$B$2*$Z$21),IF(AV$18&gt;=AU$19,$Z$21*$B$2))),0)</f>
        <v>0</v>
      </c>
      <c r="AW46" s="298" t="b">
        <f>IF('Hoja De Calculo'!AX13&gt;='Hoja De Calculo'!AW13,IF(AW$18=100,($Z$21*AW$18*$B$2)-SUM($I46:AV46),IF(AW$18&gt;AV$19,((AW$18-AV$19+1)*$B$2*$Z$21),IF(AW$18&gt;=AV$19,$Z$21*$B$2))),0)</f>
        <v>0</v>
      </c>
      <c r="AX46" s="298" t="b">
        <f>IF('Hoja De Calculo'!AY13&gt;='Hoja De Calculo'!AX13,IF(AX$18=100,($Z$21*AX$18*$B$2)-SUM($I46:AW46),IF(AX$18&gt;AW$19,((AX$18-AW$19+1)*$B$2*$Z$21),IF(AX$18&gt;=AW$19,$Z$21*$B$2))),0)</f>
        <v>0</v>
      </c>
      <c r="AY46" s="298" t="b">
        <f>IF('Hoja De Calculo'!AZ13&gt;='Hoja De Calculo'!AY13,IF(AY$18=100,($Z$21*AY$18*$B$2)-SUM($I46:AX46),IF(AY$18&gt;AX$19,((AY$18-AX$19+1)*$B$2*$Z$21),IF(AY$18&gt;=AX$19,$Z$21*$B$2))),0)</f>
        <v>0</v>
      </c>
      <c r="AZ46" s="298" t="b">
        <f>IF('Hoja De Calculo'!BA13&gt;='Hoja De Calculo'!AZ13,IF(AZ$18=100,($Z$21*AZ$18*$B$2)-SUM($I46:AY46),IF(AZ$18&gt;AY$19,((AZ$18-AY$19+1)*$B$2*$Z$21),IF(AZ$18&gt;=AY$19,$Z$21*$B$2))),0)</f>
        <v>0</v>
      </c>
      <c r="BA46" s="298" t="b">
        <f>IF('Hoja De Calculo'!BB13&gt;='Hoja De Calculo'!BA13,IF(BA$18=100,($Z$21*BA$18*$B$2)-SUM($I46:AZ46),IF(BA$18&gt;AZ$19,((BA$18-AZ$19+1)*$B$2*$Z$21),IF(BA$18&gt;=AZ$19,$Z$21*$B$2))),0)</f>
        <v>0</v>
      </c>
      <c r="BB46" s="298" t="b">
        <f>IF('Hoja De Calculo'!BC13&gt;='Hoja De Calculo'!BB13,IF(BB$18=100,($Z$21*BB$18*$B$2)-SUM($I46:BA46),IF(BB$18&gt;BA$19,((BB$18-BA$19+1)*$B$2*$Z$21),IF(BB$18&gt;=BA$19,$Z$21*$B$2))),0)</f>
        <v>0</v>
      </c>
      <c r="BC46" s="298" t="b">
        <f>IF('Hoja De Calculo'!BD13&gt;='Hoja De Calculo'!BC13,IF(BC$18=100,($Z$21*BC$18*$B$2)-SUM($I46:BB46),IF(BC$18&gt;BB$19,((BC$18-BB$19+1)*$B$2*$Z$21),IF(BC$18&gt;=BB$19,$Z$21*$B$2))),0)</f>
        <v>0</v>
      </c>
      <c r="BD46" s="298" t="b">
        <f>IF('Hoja De Calculo'!BE13&gt;='Hoja De Calculo'!BD13,IF(BD$18=100,($Z$21*BD$18*$B$2)-SUM($I46:BC46),IF(BD$18&gt;BC$19,((BD$18-BC$19+1)*$B$2*$Z$21),IF(BD$18&gt;=BC$19,$Z$21*$B$2))),0)</f>
        <v>0</v>
      </c>
      <c r="BE46" s="298" t="b">
        <f>IF('Hoja De Calculo'!BF13&gt;='Hoja De Calculo'!BE13,IF(BE$18=100,($Z$21*BE$18*$B$2)-SUM($I46:BD46),IF(BE$18&gt;BD$19,((BE$18-BD$19+1)*$B$2*$Z$21),IF(BE$18&gt;=BD$19,$Z$21*$B$2))),0)</f>
        <v>0</v>
      </c>
      <c r="BF46" s="298" t="b">
        <f>IF('Hoja De Calculo'!BG13&gt;='Hoja De Calculo'!BF13,IF(BF$18=100,($Z$21*BF$18*$B$2)-SUM($I46:BE46),IF(BF$18&gt;BE$19,((BF$18-BE$19+1)*$B$2*$Z$21),IF(BF$18&gt;=BE$19,$Z$21*$B$2))),0)</f>
        <v>0</v>
      </c>
      <c r="BG46" s="298" t="b">
        <f>IF('Hoja De Calculo'!BH13&gt;='Hoja De Calculo'!BG13,IF(BG$18=100,($Z$21*BG$18*$B$2)-SUM($I46:BF46),IF(BG$18&gt;BF$19,((BG$18-BF$19+1)*$B$2*$Z$21),IF(BG$18&gt;=BF$19,$Z$21*$B$2))),0)</f>
        <v>0</v>
      </c>
      <c r="BH46" s="298" t="b">
        <f>IF('Hoja De Calculo'!BI13&gt;='Hoja De Calculo'!BH13,IF(BH$18=100,($Z$21*BH$18*$B$2)-SUM($I46:BG46),IF(BH$18&gt;BG$19,((BH$18-BG$19+1)*$B$2*$Z$21),IF(BH$18&gt;=BG$19,$Z$21*$B$2))),0)</f>
        <v>0</v>
      </c>
      <c r="BI46" s="298" t="b">
        <f>IF('Hoja De Calculo'!BJ13&gt;='Hoja De Calculo'!BI13,IF(BI$18=100,($Z$21*BI$18*$B$2)-SUM($I46:BH46),IF(BI$18&gt;BH$19,((BI$18-BH$19+1)*$B$2*$Z$21),IF(BI$18&gt;=BH$19,$Z$21*$B$2))),0)</f>
        <v>0</v>
      </c>
      <c r="BJ46" s="298" t="b">
        <f>IF('Hoja De Calculo'!BK13&gt;='Hoja De Calculo'!BJ13,IF(BJ$18=100,($Z$21*BJ$18*$B$2)-SUM($I46:BI46),IF(BJ$18&gt;BI$19,((BJ$18-BI$19+1)*$B$2*$Z$21),IF(BJ$18&gt;=BI$19,$Z$21*$B$2))),0)</f>
        <v>0</v>
      </c>
      <c r="BK46" s="298" t="b">
        <f>IF('Hoja De Calculo'!BL13&gt;='Hoja De Calculo'!BK13,IF(BK$18=100,($Z$21*BK$18*$B$2)-SUM($I46:BJ46),IF(BK$18&gt;BJ$19,((BK$18-BJ$19+1)*$B$2*$Z$21),IF(BK$18&gt;=BJ$19,$Z$21*$B$2))),0)</f>
        <v>0</v>
      </c>
      <c r="BL46" s="298" t="b">
        <f>IF('Hoja De Calculo'!BM13&gt;='Hoja De Calculo'!BL13,IF(BL$18=100,($Z$21*BL$18*$B$2)-SUM($I46:BK46),IF(BL$18&gt;BK$19,((BL$18-BK$19+1)*$B$2*$Z$21),IF(BL$18&gt;=BK$19,$Z$21*$B$2))),0)</f>
        <v>0</v>
      </c>
      <c r="BM46" s="298" t="b">
        <f>IF('Hoja De Calculo'!BN13&gt;='Hoja De Calculo'!BM13,IF(BM$18=100,($Z$21*BM$18*$B$2)-SUM($I46:BL46),IF(BM$18&gt;BL$19,((BM$18-BL$19+1)*$B$2*$Z$21),IF(BM$18&gt;=BL$19,$Z$21*$B$2))),0)</f>
        <v>0</v>
      </c>
      <c r="BN46" s="298" t="b">
        <f>IF('Hoja De Calculo'!BO13&gt;='Hoja De Calculo'!BN13,IF(BN$18=100,($Z$21*BN$18*$B$2)-SUM($I46:BM46),IF(BN$18&gt;BM$19,((BN$18-BM$19+1)*$B$2*$Z$21),IF(BN$18&gt;=BM$19,$Z$21*$B$2))),0)</f>
        <v>0</v>
      </c>
      <c r="BO46" s="298" t="b">
        <f>IF('Hoja De Calculo'!BP13&gt;='Hoja De Calculo'!BO13,IF(BO$18=100,($Z$21*BO$18*$B$2)-SUM($I46:BN46),IF(BO$18&gt;BN$19,((BO$18-BN$19+1)*$B$2*$Z$21),IF(BO$18&gt;=BN$19,$Z$21*$B$2))),0)</f>
        <v>0</v>
      </c>
      <c r="BP46" s="298" t="b">
        <f>IF('Hoja De Calculo'!BQ13&gt;='Hoja De Calculo'!BP13,IF(BP$18=100,($Z$21*BP$18*$B$2)-SUM($I46:BO46),IF(BP$18&gt;BO$19,((BP$18-BO$19+1)*$B$2*$Z$21),IF(BP$18&gt;=BO$19,$Z$21*$B$2))),0)</f>
        <v>0</v>
      </c>
      <c r="BQ46" s="298" t="b">
        <f>IF('Hoja De Calculo'!BR13&gt;='Hoja De Calculo'!BQ13,IF(BQ$18=100,($Z$21*BQ$18*$B$2)-SUM($I46:BP46),IF(BQ$18&gt;BP$19,((BQ$18-BP$19+1)*$B$2*$Z$21),IF(BQ$18&gt;=BP$19,$Z$21*$B$2))),0)</f>
        <v>0</v>
      </c>
      <c r="BR46" s="298" t="b">
        <f>IF('Hoja De Calculo'!BS13&gt;='Hoja De Calculo'!BR13,IF(BR$18=100,($Z$21*BR$18*$B$2)-SUM($I46:BQ46),IF(BR$18&gt;BQ$19,((BR$18-BQ$19+1)*$B$2*$Z$21),IF(BR$18&gt;=BQ$19,$Z$21*$B$2))),0)</f>
        <v>0</v>
      </c>
      <c r="BS46" s="298" t="b">
        <f>IF('Hoja De Calculo'!BT13&gt;='Hoja De Calculo'!BS13,IF(BS$18=100,($Z$21*BS$18*$B$2)-SUM($I46:BR46),IF(BS$18&gt;BR$19,((BS$18-BR$19+1)*$B$2*$Z$21),IF(BS$18&gt;=BR$19,$Z$21*$B$2))),0)</f>
        <v>0</v>
      </c>
      <c r="BT46" s="298" t="b">
        <f>IF('Hoja De Calculo'!BU13&gt;='Hoja De Calculo'!BT13,IF(BT$18=100,($Z$21*BT$18*$B$2)-SUM($I46:BS46),IF(BT$18&gt;BS$19,((BT$18-BS$19+1)*$B$2*$Z$21),IF(BT$18&gt;=BS$19,$Z$21*$B$2))),0)</f>
        <v>0</v>
      </c>
      <c r="BU46" s="298" t="b">
        <f>IF('Hoja De Calculo'!BV13&gt;='Hoja De Calculo'!BU13,IF(BU$18=100,($Z$21*BU$18*$B$2)-SUM($I46:BT46),IF(BU$18&gt;BT$19,((BU$18-BT$19+1)*$B$2*$Z$21),IF(BU$18&gt;=BT$19,$Z$21*$B$2))),0)</f>
        <v>0</v>
      </c>
      <c r="BV46" s="298" t="b">
        <f>IF('Hoja De Calculo'!BW13&gt;='Hoja De Calculo'!BV13,IF(BV$18=100,($Z$21*BV$18*$B$2)-SUM($I46:BU46),IF(BV$18&gt;BU$19,((BV$18-BU$19+1)*$B$2*$Z$21),IF(BV$18&gt;=BU$19,$Z$21*$B$2))),0)</f>
        <v>0</v>
      </c>
      <c r="BW46" s="298" t="b">
        <f>IF('Hoja De Calculo'!BX13&gt;='Hoja De Calculo'!BW13,IF(BW$18=100,($Z$21*BW$18*$B$2)-SUM($I46:BV46),IF(BW$18&gt;BV$19,((BW$18-BV$19+1)*$B$2*$Z$21),IF(BW$18&gt;=BV$19,$Z$21*$B$2))),0)</f>
        <v>0</v>
      </c>
      <c r="BX46" s="298" t="b">
        <f>IF('Hoja De Calculo'!BY13&gt;='Hoja De Calculo'!BX13,IF(BX$18=100,($Z$21*BX$18*$B$2)-SUM($I46:BW46),IF(BX$18&gt;BW$19,((BX$18-BW$19+1)*$B$2*$Z$21),IF(BX$18&gt;=BW$19,$Z$21*$B$2))),0)</f>
        <v>0</v>
      </c>
      <c r="BY46" s="298" t="b">
        <f>IF('Hoja De Calculo'!BZ13&gt;='Hoja De Calculo'!BY13,IF(BY$18=100,($Z$21*BY$18*$B$2)-SUM($I46:BX46),IF(BY$18&gt;BX$19,((BY$18-BX$19+1)*$B$2*$Z$21),IF(BY$18&gt;=BX$19,$Z$21*$B$2))),0)</f>
        <v>0</v>
      </c>
      <c r="BZ46" s="298" t="b">
        <f>IF('Hoja De Calculo'!CA13&gt;='Hoja De Calculo'!BZ13,IF(BZ$18=100,($Z$21*BZ$18*$B$2)-SUM($I46:BY46),IF(BZ$18&gt;BY$19,((BZ$18-BY$19+1)*$B$2*$Z$21),IF(BZ$18&gt;=BY$19,$Z$21*$B$2))),0)</f>
        <v>0</v>
      </c>
      <c r="CA46" s="298" t="b">
        <f>IF('Hoja De Calculo'!CB13&gt;='Hoja De Calculo'!CA13,IF(CA$18=100,($Z$21*CA$18*$B$2)-SUM($I46:BZ46),IF(CA$18&gt;BZ$19,((CA$18-BZ$19+1)*$B$2*$Z$21),IF(CA$18&gt;=BZ$19,$Z$21*$B$2))),0)</f>
        <v>0</v>
      </c>
      <c r="CB46" s="298" t="b">
        <f>IF('Hoja De Calculo'!CC13&gt;='Hoja De Calculo'!CB13,IF(CB$18=100,($Z$21*CB$18*$B$2)-SUM($I46:CA46),IF(CB$18&gt;CA$19,((CB$18-CA$19+1)*$B$2*$Z$21),IF(CB$18&gt;=CA$19,$Z$21*$B$2))),0)</f>
        <v>0</v>
      </c>
      <c r="CC46" s="298" t="b">
        <f>IF('Hoja De Calculo'!CD13&gt;='Hoja De Calculo'!CC13,IF(CC$18=100,($Z$21*CC$18*$B$2)-SUM($I46:CB46),IF(CC$18&gt;CB$19,((CC$18-CB$19+1)*$B$2*$Z$21),IF(CC$18&gt;=CB$19,$Z$21*$B$2))),0)</f>
        <v>0</v>
      </c>
      <c r="CD46" s="298" t="b">
        <f>IF('Hoja De Calculo'!CE13&gt;='Hoja De Calculo'!CD13,IF(CD$18=100,($Z$21*CD$18*$B$2)-SUM($I46:CC46),IF(CD$18&gt;CC$19,((CD$18-CC$19+1)*$B$2*$Z$21),IF(CD$18&gt;=CC$19,$Z$21*$B$2))),0)</f>
        <v>0</v>
      </c>
      <c r="CE46" s="298" t="b">
        <f>IF('Hoja De Calculo'!CF13&gt;='Hoja De Calculo'!CE13,IF(CE$18=100,($Z$21*CE$18*$B$2)-SUM($I46:CD46),IF(CE$18&gt;CD$19,((CE$18-CD$19+1)*$B$2*$Z$21),IF(CE$18&gt;=CD$19,$Z$21*$B$2))),0)</f>
        <v>0</v>
      </c>
      <c r="CF46" s="298" t="b">
        <f>IF('Hoja De Calculo'!CG13&gt;='Hoja De Calculo'!CF13,IF(CF$18=100,($Z$21*CF$18*$B$2)-SUM($I46:CE46),IF(CF$18&gt;CE$19,((CF$18-CE$19+1)*$B$2*$Z$21),IF(CF$18&gt;=CE$19,$Z$21*$B$2))),0)</f>
        <v>0</v>
      </c>
      <c r="CG46" s="298" t="b">
        <f>IF('Hoja De Calculo'!CH13&gt;='Hoja De Calculo'!CG13,IF(CG$18=100,($Z$21*CG$18*$B$2)-SUM($I46:CF46),IF(CG$18&gt;CF$19,((CG$18-CF$19+1)*$B$2*$Z$21),IF(CG$18&gt;=CF$19,$Z$21*$B$2))),0)</f>
        <v>0</v>
      </c>
      <c r="CH46" s="298" t="b">
        <f>IF('Hoja De Calculo'!CI13&gt;='Hoja De Calculo'!CH13,IF(CH$18=100,($Z$21*CH$18*$B$2)-SUM($I46:CG46),IF(CH$18&gt;CG$19,((CH$18-CG$19+1)*$B$2*$Z$21),IF(CH$18&gt;=CG$19,$Z$21*$B$2))),0)</f>
        <v>0</v>
      </c>
      <c r="CI46" s="298" t="b">
        <f>IF('Hoja De Calculo'!CJ13&gt;='Hoja De Calculo'!CI13,IF(CI$18=100,($Z$21*CI$18*$B$2)-SUM($I46:CH46),IF(CI$18&gt;CH$19,((CI$18-CH$19+1)*$B$2*$Z$21),IF(CI$18&gt;=CH$19,$Z$21*$B$2))),0)</f>
        <v>0</v>
      </c>
      <c r="CJ46" s="298" t="b">
        <f>IF('Hoja De Calculo'!CK13&gt;='Hoja De Calculo'!CJ13,IF(CJ$18=100,($Z$21*CJ$18*$B$2)-SUM($I46:CI46),IF(CJ$18&gt;CI$19,((CJ$18-CI$19+1)*$B$2*$Z$21),IF(CJ$18&gt;=CI$19,$Z$21*$B$2))),0)</f>
        <v>0</v>
      </c>
      <c r="CK46" s="298" t="b">
        <f>IF('Hoja De Calculo'!CL13&gt;='Hoja De Calculo'!CK13,IF(CK$18=100,($Z$21*CK$18*$B$2)-SUM($I46:CJ46),IF(CK$18&gt;CJ$19,((CK$18-CJ$19+1)*$B$2*$Z$21),IF(CK$18&gt;=CJ$19,$Z$21*$B$2))),0)</f>
        <v>0</v>
      </c>
      <c r="CL46" s="298" t="b">
        <f>IF('Hoja De Calculo'!CM13&gt;='Hoja De Calculo'!CL13,IF(CL$18=100,($Z$21*CL$18*$B$2)-SUM($I46:CK46),IF(CL$18&gt;CK$19,((CL$18-CK$19+1)*$B$2*$Z$21),IF(CL$18&gt;=CK$19,$Z$21*$B$2))),0)</f>
        <v>0</v>
      </c>
      <c r="CM46" s="298" t="b">
        <f>IF('Hoja De Calculo'!CN13&gt;='Hoja De Calculo'!CM13,IF(CM$18=100,($Z$21*CM$18*$B$2)-SUM($I46:CL46),IF(CM$18&gt;CL$19,((CM$18-CL$19+1)*$B$2*$Z$21),IF(CM$18&gt;=CL$19,$Z$21*$B$2))),0)</f>
        <v>0</v>
      </c>
      <c r="CN46" s="298" t="b">
        <f>IF('Hoja De Calculo'!CO13&gt;='Hoja De Calculo'!CN13,IF(CN$18=100,($Z$21*CN$18*$B$2)-SUM($I46:CM46),IF(CN$18&gt;CM$19,((CN$18-CM$19+1)*$B$2*$Z$21),IF(CN$18&gt;=CM$19,$Z$21*$B$2))),0)</f>
        <v>0</v>
      </c>
      <c r="CO46" s="298" t="b">
        <f>IF('Hoja De Calculo'!CP13&gt;='Hoja De Calculo'!CO13,IF(CO$18=100,($Z$21*CO$18*$B$2)-SUM($I46:CN46),IF(CO$18&gt;CN$19,((CO$18-CN$19+1)*$B$2*$Z$21),IF(CO$18&gt;=CN$19,$Z$21*$B$2))),0)</f>
        <v>0</v>
      </c>
      <c r="CP46" s="298" t="b">
        <f>IF('Hoja De Calculo'!CQ13&gt;='Hoja De Calculo'!CP13,IF(CP$18=100,($Z$21*CP$18*$B$2)-SUM($I46:CO46),IF(CP$18&gt;CO$19,((CP$18-CO$19+1)*$B$2*$Z$21),IF(CP$18&gt;=CO$19,$Z$21*$B$2))),0)</f>
        <v>0</v>
      </c>
      <c r="CQ46" s="298" t="b">
        <f>IF('Hoja De Calculo'!CR13&gt;='Hoja De Calculo'!CQ13,IF(CQ$18=100,($Z$21*CQ$18*$B$2)-SUM($I46:CP46),IF(CQ$18&gt;CP$19,((CQ$18-CP$19+1)*$B$2*$Z$21),IF(CQ$18&gt;=CP$19,$Z$21*$B$2))),0)</f>
        <v>0</v>
      </c>
      <c r="CR46" s="298" t="b">
        <f>IF('Hoja De Calculo'!CS13&gt;='Hoja De Calculo'!CR13,IF(CR$18=100,($Z$21*CR$18*$B$2)-SUM($I46:CQ46),IF(CR$18&gt;CQ$19,((CR$18-CQ$19+1)*$B$2*$Z$21),IF(CR$18&gt;=CQ$19,$Z$21*$B$2))),0)</f>
        <v>0</v>
      </c>
      <c r="CS46" s="298" t="b">
        <f>IF('Hoja De Calculo'!CT13&gt;='Hoja De Calculo'!CS13,IF(CS$18=100,($Z$21*CS$18*$B$2)-SUM($I46:CR46),IF(CS$18&gt;CR$19,((CS$18-CR$19+1)*$B$2*$Z$21),IF(CS$18&gt;=CR$19,$Z$21*$B$2))),0)</f>
        <v>0</v>
      </c>
      <c r="CT46" s="298" t="b">
        <f>IF('Hoja De Calculo'!CU13&gt;='Hoja De Calculo'!CT13,IF(CT$18=100,($Z$21*CT$18*$B$2)-SUM($I46:CS46),IF(CT$18&gt;CS$19,((CT$18-CS$19+1)*$B$2*$Z$21),IF(CT$18&gt;=CS$19,$Z$21*$B$2))),0)</f>
        <v>0</v>
      </c>
      <c r="CU46" s="298" t="b">
        <f>IF('Hoja De Calculo'!CV13&gt;='Hoja De Calculo'!CU13,IF(CU$18=100,($Z$21*CU$18*$B$2)-SUM($I46:CT46),IF(CU$18&gt;CT$19,((CU$18-CT$19+1)*$B$2*$Z$21),IF(CU$18&gt;=CT$19,$Z$21*$B$2))),0)</f>
        <v>0</v>
      </c>
      <c r="CV46" s="298" t="b">
        <f>IF('Hoja De Calculo'!CW13&gt;='Hoja De Calculo'!CV13,IF(CV$18=100,($Z$21*CV$18*$B$2)-SUM($I46:CU46),IF(CV$18&gt;CU$19,((CV$18-CU$19+1)*$B$2*$Z$21),IF(CV$18&gt;=CU$19,$Z$21*$B$2))),0)</f>
        <v>0</v>
      </c>
      <c r="CW46" s="298" t="b">
        <f>IF('Hoja De Calculo'!CX13&gt;='Hoja De Calculo'!CW13,IF(CW$18=100,($Z$21*CW$18*$B$2)-SUM($I46:CV46),IF(CW$18&gt;CV$19,((CW$18-CV$19+1)*$B$2*$Z$21),IF(CW$18&gt;=CV$19,$Z$21*$B$2))),0)</f>
        <v>0</v>
      </c>
    </row>
    <row r="47" spans="1:101" x14ac:dyDescent="0.25">
      <c r="A47" t="s">
        <v>184</v>
      </c>
      <c r="C47" s="263"/>
      <c r="D47" s="263"/>
      <c r="E47" s="263"/>
      <c r="F47" s="263"/>
      <c r="G47" s="263"/>
      <c r="H47" s="263"/>
      <c r="I47" s="263"/>
      <c r="J47" s="263"/>
      <c r="K47" s="263"/>
      <c r="L47" s="263"/>
      <c r="M47" s="263"/>
      <c r="N47" s="263"/>
      <c r="O47" s="263"/>
      <c r="P47" s="263"/>
      <c r="Q47" s="263"/>
      <c r="R47" s="263"/>
      <c r="S47" s="263"/>
      <c r="T47" s="263"/>
      <c r="U47" s="263"/>
      <c r="V47" s="263"/>
      <c r="W47" s="263"/>
      <c r="X47" s="263"/>
      <c r="Y47" s="263"/>
      <c r="Z47" s="271"/>
      <c r="AA47" s="285">
        <f>(AA$21*$B$2*(AA$19+(IF(AA$19=100,0,1))))</f>
        <v>0</v>
      </c>
      <c r="AB47" s="298" t="b">
        <f>IF('Hoja De Calculo'!AC13&gt;='Hoja De Calculo'!AB13,IF(AB$18=100,($AA$21*AB$18*$B$2)-SUM($I47:AA47),IF(AB$18&gt;AA$19,((AB$18-AA$19+1)*$B$2*$AA$21),IF(AB$18&gt;=AA$19,$AA$21*$B$2))),0)</f>
        <v>0</v>
      </c>
      <c r="AC47" s="298" t="b">
        <f>IF('Hoja De Calculo'!AD13&gt;='Hoja De Calculo'!AC13,IF(AC$18=100,($AA$21*AC$18*$B$2)-SUM($I47:AB47),IF(AC$18&gt;AB$19,((AC$18-AB$19+1)*$B$2*$AA$21),IF(AC$18&gt;=AB$19,$AA$21*$B$2))),0)</f>
        <v>0</v>
      </c>
      <c r="AD47" s="298" t="b">
        <f>IF('Hoja De Calculo'!AE13&gt;='Hoja De Calculo'!AD13,IF(AD$18=100,($AA$21*AD$18*$B$2)-SUM($I47:AC47),IF(AD$18&gt;AC$19,((AD$18-AC$19+1)*$B$2*$AA$21),IF(AD$18&gt;=AC$19,$AA$21*$B$2))),0)</f>
        <v>0</v>
      </c>
      <c r="AE47" s="298" t="b">
        <f>IF('Hoja De Calculo'!AF13&gt;='Hoja De Calculo'!AE13,IF(AE$18=100,($AA$21*AE$18*$B$2)-SUM($I47:AD47),IF(AE$18&gt;AD$19,((AE$18-AD$19+1)*$B$2*$AA$21),IF(AE$18&gt;=AD$19,$AA$21*$B$2))),0)</f>
        <v>0</v>
      </c>
      <c r="AF47" s="298" t="b">
        <f>IF('Hoja De Calculo'!AG13&gt;='Hoja De Calculo'!AF13,IF(AF$18=100,($AA$21*AF$18*$B$2)-SUM($I47:AE47),IF(AF$18&gt;AE$19,((AF$18-AE$19+1)*$B$2*$AA$21),IF(AF$18&gt;=AE$19,$AA$21*$B$2))),0)</f>
        <v>0</v>
      </c>
      <c r="AG47" s="298" t="b">
        <f>IF('Hoja De Calculo'!AH13&gt;='Hoja De Calculo'!AG13,IF(AG$18=100,($AA$21*AG$18*$B$2)-SUM($I47:AF47),IF(AG$18&gt;AF$19,((AG$18-AF$19+1)*$B$2*$AA$21),IF(AG$18&gt;=AF$19,$AA$21*$B$2))),0)</f>
        <v>0</v>
      </c>
      <c r="AH47" s="298" t="b">
        <f>IF('Hoja De Calculo'!AI13&gt;='Hoja De Calculo'!AH13,IF(AH$18=100,($AA$21*AH$18*$B$2)-SUM($I47:AG47),IF(AH$18&gt;AG$19,((AH$18-AG$19+1)*$B$2*$AA$21),IF(AH$18&gt;=AG$19,$AA$21*$B$2))),0)</f>
        <v>0</v>
      </c>
      <c r="AI47" s="298" t="b">
        <f>IF('Hoja De Calculo'!AJ13&gt;='Hoja De Calculo'!AI13,IF(AI$18=100,($AA$21*AI$18*$B$2)-SUM($I47:AH47),IF(AI$18&gt;AH$19,((AI$18-AH$19+1)*$B$2*$AA$21),IF(AI$18&gt;=AH$19,$AA$21*$B$2))),0)</f>
        <v>0</v>
      </c>
      <c r="AJ47" s="298" t="b">
        <f>IF('Hoja De Calculo'!AK13&gt;='Hoja De Calculo'!AJ13,IF(AJ$18=100,($AA$21*AJ$18*$B$2)-SUM($I47:AI47),IF(AJ$18&gt;AI$19,((AJ$18-AI$19+1)*$B$2*$AA$21),IF(AJ$18&gt;=AI$19,$AA$21*$B$2))),0)</f>
        <v>0</v>
      </c>
      <c r="AK47" s="298" t="b">
        <f>IF('Hoja De Calculo'!AL13&gt;='Hoja De Calculo'!AK13,IF(AK$18=100,($AA$21*AK$18*$B$2)-SUM($I47:AJ47),IF(AK$18&gt;AJ$19,((AK$18-AJ$19+1)*$B$2*$AA$21),IF(AK$18&gt;=AJ$19,$AA$21*$B$2))),0)</f>
        <v>0</v>
      </c>
      <c r="AL47" s="298" t="b">
        <f>IF('Hoja De Calculo'!AM13&gt;='Hoja De Calculo'!AL13,IF(AL$18=100,($AA$21*AL$18*$B$2)-SUM($I47:AK47),IF(AL$18&gt;AK$19,((AL$18-AK$19+1)*$B$2*$AA$21),IF(AL$18&gt;=AK$19,$AA$21*$B$2))),0)</f>
        <v>0</v>
      </c>
      <c r="AM47" s="298" t="b">
        <f>IF('Hoja De Calculo'!AN13&gt;='Hoja De Calculo'!AM13,IF(AM$18=100,($AA$21*AM$18*$B$2)-SUM($I47:AL47),IF(AM$18&gt;AL$19,((AM$18-AL$19+1)*$B$2*$AA$21),IF(AM$18&gt;=AL$19,$AA$21*$B$2))),0)</f>
        <v>0</v>
      </c>
      <c r="AN47" s="298" t="b">
        <f>IF('Hoja De Calculo'!AO13&gt;='Hoja De Calculo'!AN13,IF(AN$18=100,($AA$21*AN$18*$B$2)-SUM($I47:AM47),IF(AN$18&gt;AM$19,((AN$18-AM$19+1)*$B$2*$AA$21),IF(AN$18&gt;=AM$19,$AA$21*$B$2))),0)</f>
        <v>0</v>
      </c>
      <c r="AO47" s="298" t="b">
        <f>IF('Hoja De Calculo'!AP13&gt;='Hoja De Calculo'!AO13,IF(AO$18=100,($AA$21*AO$18*$B$2)-SUM($I47:AN47),IF(AO$18&gt;AN$19,((AO$18-AN$19+1)*$B$2*$AA$21),IF(AO$18&gt;=AN$19,$AA$21*$B$2))),0)</f>
        <v>0</v>
      </c>
      <c r="AP47" s="298" t="b">
        <f>IF('Hoja De Calculo'!AQ13&gt;='Hoja De Calculo'!AP13,IF(AP$18=100,($AA$21*AP$18*$B$2)-SUM($I47:AO47),IF(AP$18&gt;AO$19,((AP$18-AO$19+1)*$B$2*$AA$21),IF(AP$18&gt;=AO$19,$AA$21*$B$2))),0)</f>
        <v>0</v>
      </c>
      <c r="AQ47" s="298" t="b">
        <f>IF('Hoja De Calculo'!AR13&gt;='Hoja De Calculo'!AQ13,IF(AQ$18=100,($AA$21*AQ$18*$B$2)-SUM($I47:AP47),IF(AQ$18&gt;AP$19,((AQ$18-AP$19+1)*$B$2*$AA$21),IF(AQ$18&gt;=AP$19,$AA$21*$B$2))),0)</f>
        <v>0</v>
      </c>
      <c r="AR47" s="298" t="b">
        <f>IF('Hoja De Calculo'!AS13&gt;='Hoja De Calculo'!AR13,IF(AR$18=100,($AA$21*AR$18*$B$2)-SUM($I47:AQ47),IF(AR$18&gt;AQ$19,((AR$18-AQ$19+1)*$B$2*$AA$21),IF(AR$18&gt;=AQ$19,$AA$21*$B$2))),0)</f>
        <v>0</v>
      </c>
      <c r="AS47" s="298" t="b">
        <f>IF('Hoja De Calculo'!AT13&gt;='Hoja De Calculo'!AS13,IF(AS$18=100,($AA$21*AS$18*$B$2)-SUM($I47:AR47),IF(AS$18&gt;AR$19,((AS$18-AR$19+1)*$B$2*$AA$21),IF(AS$18&gt;=AR$19,$AA$21*$B$2))),0)</f>
        <v>0</v>
      </c>
      <c r="AT47" s="298" t="b">
        <f>IF('Hoja De Calculo'!AU13&gt;='Hoja De Calculo'!AT13,IF(AT$18=100,($AA$21*AT$18*$B$2)-SUM($I47:AS47),IF(AT$18&gt;AS$19,((AT$18-AS$19+1)*$B$2*$AA$21),IF(AT$18&gt;=AS$19,$AA$21*$B$2))),0)</f>
        <v>0</v>
      </c>
      <c r="AU47" s="298" t="b">
        <f>IF('Hoja De Calculo'!AV13&gt;='Hoja De Calculo'!AU13,IF(AU$18=100,($AA$21*AU$18*$B$2)-SUM($I47:AT47),IF(AU$18&gt;AT$19,((AU$18-AT$19+1)*$B$2*$AA$21),IF(AU$18&gt;=AT$19,$AA$21*$B$2))),0)</f>
        <v>0</v>
      </c>
      <c r="AV47" s="298" t="b">
        <f>IF('Hoja De Calculo'!AW13&gt;='Hoja De Calculo'!AV13,IF(AV$18=100,($AA$21*AV$18*$B$2)-SUM($I47:AU47),IF(AV$18&gt;AU$19,((AV$18-AU$19+1)*$B$2*$AA$21),IF(AV$18&gt;=AU$19,$AA$21*$B$2))),0)</f>
        <v>0</v>
      </c>
      <c r="AW47" s="298" t="b">
        <f>IF('Hoja De Calculo'!AX13&gt;='Hoja De Calculo'!AW13,IF(AW$18=100,($AA$21*AW$18*$B$2)-SUM($I47:AV47),IF(AW$18&gt;AV$19,((AW$18-AV$19+1)*$B$2*$AA$21),IF(AW$18&gt;=AV$19,$AA$21*$B$2))),0)</f>
        <v>0</v>
      </c>
      <c r="AX47" s="298" t="b">
        <f>IF('Hoja De Calculo'!AY13&gt;='Hoja De Calculo'!AX13,IF(AX$18=100,($AA$21*AX$18*$B$2)-SUM($I47:AW47),IF(AX$18&gt;AW$19,((AX$18-AW$19+1)*$B$2*$AA$21),IF(AX$18&gt;=AW$19,$AA$21*$B$2))),0)</f>
        <v>0</v>
      </c>
      <c r="AY47" s="298" t="b">
        <f>IF('Hoja De Calculo'!AZ13&gt;='Hoja De Calculo'!AY13,IF(AY$18=100,($AA$21*AY$18*$B$2)-SUM($I47:AX47),IF(AY$18&gt;AX$19,((AY$18-AX$19+1)*$B$2*$AA$21),IF(AY$18&gt;=AX$19,$AA$21*$B$2))),0)</f>
        <v>0</v>
      </c>
      <c r="AZ47" s="298" t="b">
        <f>IF('Hoja De Calculo'!BA13&gt;='Hoja De Calculo'!AZ13,IF(AZ$18=100,($AA$21*AZ$18*$B$2)-SUM($I47:AY47),IF(AZ$18&gt;AY$19,((AZ$18-AY$19+1)*$B$2*$AA$21),IF(AZ$18&gt;=AY$19,$AA$21*$B$2))),0)</f>
        <v>0</v>
      </c>
      <c r="BA47" s="298" t="b">
        <f>IF('Hoja De Calculo'!BB13&gt;='Hoja De Calculo'!BA13,IF(BA$18=100,($AA$21*BA$18*$B$2)-SUM($I47:AZ47),IF(BA$18&gt;AZ$19,((BA$18-AZ$19+1)*$B$2*$AA$21),IF(BA$18&gt;=AZ$19,$AA$21*$B$2))),0)</f>
        <v>0</v>
      </c>
      <c r="BB47" s="298" t="b">
        <f>IF('Hoja De Calculo'!BC13&gt;='Hoja De Calculo'!BB13,IF(BB$18=100,($AA$21*BB$18*$B$2)-SUM($I47:BA47),IF(BB$18&gt;BA$19,((BB$18-BA$19+1)*$B$2*$AA$21),IF(BB$18&gt;=BA$19,$AA$21*$B$2))),0)</f>
        <v>0</v>
      </c>
      <c r="BC47" s="298" t="b">
        <f>IF('Hoja De Calculo'!BD13&gt;='Hoja De Calculo'!BC13,IF(BC$18=100,($AA$21*BC$18*$B$2)-SUM($I47:BB47),IF(BC$18&gt;BB$19,((BC$18-BB$19+1)*$B$2*$AA$21),IF(BC$18&gt;=BB$19,$AA$21*$B$2))),0)</f>
        <v>0</v>
      </c>
      <c r="BD47" s="298" t="b">
        <f>IF('Hoja De Calculo'!BE13&gt;='Hoja De Calculo'!BD13,IF(BD$18=100,($AA$21*BD$18*$B$2)-SUM($I47:BC47),IF(BD$18&gt;BC$19,((BD$18-BC$19+1)*$B$2*$AA$21),IF(BD$18&gt;=BC$19,$AA$21*$B$2))),0)</f>
        <v>0</v>
      </c>
      <c r="BE47" s="298" t="b">
        <f>IF('Hoja De Calculo'!BF13&gt;='Hoja De Calculo'!BE13,IF(BE$18=100,($AA$21*BE$18*$B$2)-SUM($I47:BD47),IF(BE$18&gt;BD$19,((BE$18-BD$19+1)*$B$2*$AA$21),IF(BE$18&gt;=BD$19,$AA$21*$B$2))),0)</f>
        <v>0</v>
      </c>
      <c r="BF47" s="298" t="b">
        <f>IF('Hoja De Calculo'!BG13&gt;='Hoja De Calculo'!BF13,IF(BF$18=100,($AA$21*BF$18*$B$2)-SUM($I47:BE47),IF(BF$18&gt;BE$19,((BF$18-BE$19+1)*$B$2*$AA$21),IF(BF$18&gt;=BE$19,$AA$21*$B$2))),0)</f>
        <v>0</v>
      </c>
      <c r="BG47" s="298" t="b">
        <f>IF('Hoja De Calculo'!BH13&gt;='Hoja De Calculo'!BG13,IF(BG$18=100,($AA$21*BG$18*$B$2)-SUM($I47:BF47),IF(BG$18&gt;BF$19,((BG$18-BF$19+1)*$B$2*$AA$21),IF(BG$18&gt;=BF$19,$AA$21*$B$2))),0)</f>
        <v>0</v>
      </c>
      <c r="BH47" s="298" t="b">
        <f>IF('Hoja De Calculo'!BI13&gt;='Hoja De Calculo'!BH13,IF(BH$18=100,($AA$21*BH$18*$B$2)-SUM($I47:BG47),IF(BH$18&gt;BG$19,((BH$18-BG$19+1)*$B$2*$AA$21),IF(BH$18&gt;=BG$19,$AA$21*$B$2))),0)</f>
        <v>0</v>
      </c>
      <c r="BI47" s="298" t="b">
        <f>IF('Hoja De Calculo'!BJ13&gt;='Hoja De Calculo'!BI13,IF(BI$18=100,($AA$21*BI$18*$B$2)-SUM($I47:BH47),IF(BI$18&gt;BH$19,((BI$18-BH$19+1)*$B$2*$AA$21),IF(BI$18&gt;=BH$19,$AA$21*$B$2))),0)</f>
        <v>0</v>
      </c>
      <c r="BJ47" s="298" t="b">
        <f>IF('Hoja De Calculo'!BK13&gt;='Hoja De Calculo'!BJ13,IF(BJ$18=100,($AA$21*BJ$18*$B$2)-SUM($I47:BI47),IF(BJ$18&gt;BI$19,((BJ$18-BI$19+1)*$B$2*$AA$21),IF(BJ$18&gt;=BI$19,$AA$21*$B$2))),0)</f>
        <v>0</v>
      </c>
      <c r="BK47" s="298" t="b">
        <f>IF('Hoja De Calculo'!BL13&gt;='Hoja De Calculo'!BK13,IF(BK$18=100,($AA$21*BK$18*$B$2)-SUM($I47:BJ47),IF(BK$18&gt;BJ$19,((BK$18-BJ$19+1)*$B$2*$AA$21),IF(BK$18&gt;=BJ$19,$AA$21*$B$2))),0)</f>
        <v>0</v>
      </c>
      <c r="BL47" s="298" t="b">
        <f>IF('Hoja De Calculo'!BM13&gt;='Hoja De Calculo'!BL13,IF(BL$18=100,($AA$21*BL$18*$B$2)-SUM($I47:BK47),IF(BL$18&gt;BK$19,((BL$18-BK$19+1)*$B$2*$AA$21),IF(BL$18&gt;=BK$19,$AA$21*$B$2))),0)</f>
        <v>0</v>
      </c>
      <c r="BM47" s="298" t="b">
        <f>IF('Hoja De Calculo'!BN13&gt;='Hoja De Calculo'!BM13,IF(BM$18=100,($AA$21*BM$18*$B$2)-SUM($I47:BL47),IF(BM$18&gt;BL$19,((BM$18-BL$19+1)*$B$2*$AA$21),IF(BM$18&gt;=BL$19,$AA$21*$B$2))),0)</f>
        <v>0</v>
      </c>
      <c r="BN47" s="298" t="b">
        <f>IF('Hoja De Calculo'!BO13&gt;='Hoja De Calculo'!BN13,IF(BN$18=100,($AA$21*BN$18*$B$2)-SUM($I47:BM47),IF(BN$18&gt;BM$19,((BN$18-BM$19+1)*$B$2*$AA$21),IF(BN$18&gt;=BM$19,$AA$21*$B$2))),0)</f>
        <v>0</v>
      </c>
      <c r="BO47" s="298" t="b">
        <f>IF('Hoja De Calculo'!BP13&gt;='Hoja De Calculo'!BO13,IF(BO$18=100,($AA$21*BO$18*$B$2)-SUM($I47:BN47),IF(BO$18&gt;BN$19,((BO$18-BN$19+1)*$B$2*$AA$21),IF(BO$18&gt;=BN$19,$AA$21*$B$2))),0)</f>
        <v>0</v>
      </c>
      <c r="BP47" s="298" t="b">
        <f>IF('Hoja De Calculo'!BQ13&gt;='Hoja De Calculo'!BP13,IF(BP$18=100,($AA$21*BP$18*$B$2)-SUM($I47:BO47),IF(BP$18&gt;BO$19,((BP$18-BO$19+1)*$B$2*$AA$21),IF(BP$18&gt;=BO$19,$AA$21*$B$2))),0)</f>
        <v>0</v>
      </c>
      <c r="BQ47" s="298" t="b">
        <f>IF('Hoja De Calculo'!BR13&gt;='Hoja De Calculo'!BQ13,IF(BQ$18=100,($AA$21*BQ$18*$B$2)-SUM($I47:BP47),IF(BQ$18&gt;BP$19,((BQ$18-BP$19+1)*$B$2*$AA$21),IF(BQ$18&gt;=BP$19,$AA$21*$B$2))),0)</f>
        <v>0</v>
      </c>
      <c r="BR47" s="298" t="b">
        <f>IF('Hoja De Calculo'!BS13&gt;='Hoja De Calculo'!BR13,IF(BR$18=100,($AA$21*BR$18*$B$2)-SUM($I47:BQ47),IF(BR$18&gt;BQ$19,((BR$18-BQ$19+1)*$B$2*$AA$21),IF(BR$18&gt;=BQ$19,$AA$21*$B$2))),0)</f>
        <v>0</v>
      </c>
      <c r="BS47" s="298" t="b">
        <f>IF('Hoja De Calculo'!BT13&gt;='Hoja De Calculo'!BS13,IF(BS$18=100,($AA$21*BS$18*$B$2)-SUM($I47:BR47),IF(BS$18&gt;BR$19,((BS$18-BR$19+1)*$B$2*$AA$21),IF(BS$18&gt;=BR$19,$AA$21*$B$2))),0)</f>
        <v>0</v>
      </c>
      <c r="BT47" s="298" t="b">
        <f>IF('Hoja De Calculo'!BU13&gt;='Hoja De Calculo'!BT13,IF(BT$18=100,($AA$21*BT$18*$B$2)-SUM($I47:BS47),IF(BT$18&gt;BS$19,((BT$18-BS$19+1)*$B$2*$AA$21),IF(BT$18&gt;=BS$19,$AA$21*$B$2))),0)</f>
        <v>0</v>
      </c>
      <c r="BU47" s="298" t="b">
        <f>IF('Hoja De Calculo'!BV13&gt;='Hoja De Calculo'!BU13,IF(BU$18=100,($AA$21*BU$18*$B$2)-SUM($I47:BT47),IF(BU$18&gt;BT$19,((BU$18-BT$19+1)*$B$2*$AA$21),IF(BU$18&gt;=BT$19,$AA$21*$B$2))),0)</f>
        <v>0</v>
      </c>
      <c r="BV47" s="298" t="b">
        <f>IF('Hoja De Calculo'!BW13&gt;='Hoja De Calculo'!BV13,IF(BV$18=100,($AA$21*BV$18*$B$2)-SUM($I47:BU47),IF(BV$18&gt;BU$19,((BV$18-BU$19+1)*$B$2*$AA$21),IF(BV$18&gt;=BU$19,$AA$21*$B$2))),0)</f>
        <v>0</v>
      </c>
      <c r="BW47" s="298" t="b">
        <f>IF('Hoja De Calculo'!BX13&gt;='Hoja De Calculo'!BW13,IF(BW$18=100,($AA$21*BW$18*$B$2)-SUM($I47:BV47),IF(BW$18&gt;BV$19,((BW$18-BV$19+1)*$B$2*$AA$21),IF(BW$18&gt;=BV$19,$AA$21*$B$2))),0)</f>
        <v>0</v>
      </c>
      <c r="BX47" s="298" t="b">
        <f>IF('Hoja De Calculo'!BY13&gt;='Hoja De Calculo'!BX13,IF(BX$18=100,($AA$21*BX$18*$B$2)-SUM($I47:BW47),IF(BX$18&gt;BW$19,((BX$18-BW$19+1)*$B$2*$AA$21),IF(BX$18&gt;=BW$19,$AA$21*$B$2))),0)</f>
        <v>0</v>
      </c>
      <c r="BY47" s="298" t="b">
        <f>IF('Hoja De Calculo'!BZ13&gt;='Hoja De Calculo'!BY13,IF(BY$18=100,($AA$21*BY$18*$B$2)-SUM($I47:BX47),IF(BY$18&gt;BX$19,((BY$18-BX$19+1)*$B$2*$AA$21),IF(BY$18&gt;=BX$19,$AA$21*$B$2))),0)</f>
        <v>0</v>
      </c>
      <c r="BZ47" s="298" t="b">
        <f>IF('Hoja De Calculo'!CA13&gt;='Hoja De Calculo'!BZ13,IF(BZ$18=100,($AA$21*BZ$18*$B$2)-SUM($I47:BY47),IF(BZ$18&gt;BY$19,((BZ$18-BY$19+1)*$B$2*$AA$21),IF(BZ$18&gt;=BY$19,$AA$21*$B$2))),0)</f>
        <v>0</v>
      </c>
      <c r="CA47" s="298" t="b">
        <f>IF('Hoja De Calculo'!CB13&gt;='Hoja De Calculo'!CA13,IF(CA$18=100,($AA$21*CA$18*$B$2)-SUM($I47:BZ47),IF(CA$18&gt;BZ$19,((CA$18-BZ$19+1)*$B$2*$AA$21),IF(CA$18&gt;=BZ$19,$AA$21*$B$2))),0)</f>
        <v>0</v>
      </c>
      <c r="CB47" s="298" t="b">
        <f>IF('Hoja De Calculo'!CC13&gt;='Hoja De Calculo'!CB13,IF(CB$18=100,($AA$21*CB$18*$B$2)-SUM($I47:CA47),IF(CB$18&gt;CA$19,((CB$18-CA$19+1)*$B$2*$AA$21),IF(CB$18&gt;=CA$19,$AA$21*$B$2))),0)</f>
        <v>0</v>
      </c>
      <c r="CC47" s="298" t="b">
        <f>IF('Hoja De Calculo'!CD13&gt;='Hoja De Calculo'!CC13,IF(CC$18=100,($AA$21*CC$18*$B$2)-SUM($I47:CB47),IF(CC$18&gt;CB$19,((CC$18-CB$19+1)*$B$2*$AA$21),IF(CC$18&gt;=CB$19,$AA$21*$B$2))),0)</f>
        <v>0</v>
      </c>
      <c r="CD47" s="298" t="b">
        <f>IF('Hoja De Calculo'!CE13&gt;='Hoja De Calculo'!CD13,IF(CD$18=100,($AA$21*CD$18*$B$2)-SUM($I47:CC47),IF(CD$18&gt;CC$19,((CD$18-CC$19+1)*$B$2*$AA$21),IF(CD$18&gt;=CC$19,$AA$21*$B$2))),0)</f>
        <v>0</v>
      </c>
      <c r="CE47" s="298" t="b">
        <f>IF('Hoja De Calculo'!CF13&gt;='Hoja De Calculo'!CE13,IF(CE$18=100,($AA$21*CE$18*$B$2)-SUM($I47:CD47),IF(CE$18&gt;CD$19,((CE$18-CD$19+1)*$B$2*$AA$21),IF(CE$18&gt;=CD$19,$AA$21*$B$2))),0)</f>
        <v>0</v>
      </c>
      <c r="CF47" s="298" t="b">
        <f>IF('Hoja De Calculo'!CG13&gt;='Hoja De Calculo'!CF13,IF(CF$18=100,($AA$21*CF$18*$B$2)-SUM($I47:CE47),IF(CF$18&gt;CE$19,((CF$18-CE$19+1)*$B$2*$AA$21),IF(CF$18&gt;=CE$19,$AA$21*$B$2))),0)</f>
        <v>0</v>
      </c>
      <c r="CG47" s="298" t="b">
        <f>IF('Hoja De Calculo'!CH13&gt;='Hoja De Calculo'!CG13,IF(CG$18=100,($AA$21*CG$18*$B$2)-SUM($I47:CF47),IF(CG$18&gt;CF$19,((CG$18-CF$19+1)*$B$2*$AA$21),IF(CG$18&gt;=CF$19,$AA$21*$B$2))),0)</f>
        <v>0</v>
      </c>
      <c r="CH47" s="298" t="b">
        <f>IF('Hoja De Calculo'!CI13&gt;='Hoja De Calculo'!CH13,IF(CH$18=100,($AA$21*CH$18*$B$2)-SUM($I47:CG47),IF(CH$18&gt;CG$19,((CH$18-CG$19+1)*$B$2*$AA$21),IF(CH$18&gt;=CG$19,$AA$21*$B$2))),0)</f>
        <v>0</v>
      </c>
      <c r="CI47" s="298" t="b">
        <f>IF('Hoja De Calculo'!CJ13&gt;='Hoja De Calculo'!CI13,IF(CI$18=100,($AA$21*CI$18*$B$2)-SUM($I47:CH47),IF(CI$18&gt;CH$19,((CI$18-CH$19+1)*$B$2*$AA$21),IF(CI$18&gt;=CH$19,$AA$21*$B$2))),0)</f>
        <v>0</v>
      </c>
      <c r="CJ47" s="298" t="b">
        <f>IF('Hoja De Calculo'!CK13&gt;='Hoja De Calculo'!CJ13,IF(CJ$18=100,($AA$21*CJ$18*$B$2)-SUM($I47:CI47),IF(CJ$18&gt;CI$19,((CJ$18-CI$19+1)*$B$2*$AA$21),IF(CJ$18&gt;=CI$19,$AA$21*$B$2))),0)</f>
        <v>0</v>
      </c>
      <c r="CK47" s="298" t="b">
        <f>IF('Hoja De Calculo'!CL13&gt;='Hoja De Calculo'!CK13,IF(CK$18=100,($AA$21*CK$18*$B$2)-SUM($I47:CJ47),IF(CK$18&gt;CJ$19,((CK$18-CJ$19+1)*$B$2*$AA$21),IF(CK$18&gt;=CJ$19,$AA$21*$B$2))),0)</f>
        <v>0</v>
      </c>
      <c r="CL47" s="298" t="b">
        <f>IF('Hoja De Calculo'!CM13&gt;='Hoja De Calculo'!CL13,IF(CL$18=100,($AA$21*CL$18*$B$2)-SUM($I47:CK47),IF(CL$18&gt;CK$19,((CL$18-CK$19+1)*$B$2*$AA$21),IF(CL$18&gt;=CK$19,$AA$21*$B$2))),0)</f>
        <v>0</v>
      </c>
      <c r="CM47" s="298" t="b">
        <f>IF('Hoja De Calculo'!CN13&gt;='Hoja De Calculo'!CM13,IF(CM$18=100,($AA$21*CM$18*$B$2)-SUM($I47:CL47),IF(CM$18&gt;CL$19,((CM$18-CL$19+1)*$B$2*$AA$21),IF(CM$18&gt;=CL$19,$AA$21*$B$2))),0)</f>
        <v>0</v>
      </c>
      <c r="CN47" s="298" t="b">
        <f>IF('Hoja De Calculo'!CO13&gt;='Hoja De Calculo'!CN13,IF(CN$18=100,($AA$21*CN$18*$B$2)-SUM($I47:CM47),IF(CN$18&gt;CM$19,((CN$18-CM$19+1)*$B$2*$AA$21),IF(CN$18&gt;=CM$19,$AA$21*$B$2))),0)</f>
        <v>0</v>
      </c>
      <c r="CO47" s="298" t="b">
        <f>IF('Hoja De Calculo'!CP13&gt;='Hoja De Calculo'!CO13,IF(CO$18=100,($AA$21*CO$18*$B$2)-SUM($I47:CN47),IF(CO$18&gt;CN$19,((CO$18-CN$19+1)*$B$2*$AA$21),IF(CO$18&gt;=CN$19,$AA$21*$B$2))),0)</f>
        <v>0</v>
      </c>
      <c r="CP47" s="298" t="b">
        <f>IF('Hoja De Calculo'!CQ13&gt;='Hoja De Calculo'!CP13,IF(CP$18=100,($AA$21*CP$18*$B$2)-SUM($I47:CO47),IF(CP$18&gt;CO$19,((CP$18-CO$19+1)*$B$2*$AA$21),IF(CP$18&gt;=CO$19,$AA$21*$B$2))),0)</f>
        <v>0</v>
      </c>
      <c r="CQ47" s="298" t="b">
        <f>IF('Hoja De Calculo'!CR13&gt;='Hoja De Calculo'!CQ13,IF(CQ$18=100,($AA$21*CQ$18*$B$2)-SUM($I47:CP47),IF(CQ$18&gt;CP$19,((CQ$18-CP$19+1)*$B$2*$AA$21),IF(CQ$18&gt;=CP$19,$AA$21*$B$2))),0)</f>
        <v>0</v>
      </c>
      <c r="CR47" s="298" t="b">
        <f>IF('Hoja De Calculo'!CS13&gt;='Hoja De Calculo'!CR13,IF(CR$18=100,($AA$21*CR$18*$B$2)-SUM($I47:CQ47),IF(CR$18&gt;CQ$19,((CR$18-CQ$19+1)*$B$2*$AA$21),IF(CR$18&gt;=CQ$19,$AA$21*$B$2))),0)</f>
        <v>0</v>
      </c>
      <c r="CS47" s="298" t="b">
        <f>IF('Hoja De Calculo'!CT13&gt;='Hoja De Calculo'!CS13,IF(CS$18=100,($AA$21*CS$18*$B$2)-SUM($I47:CR47),IF(CS$18&gt;CR$19,((CS$18-CR$19+1)*$B$2*$AA$21),IF(CS$18&gt;=CR$19,$AA$21*$B$2))),0)</f>
        <v>0</v>
      </c>
      <c r="CT47" s="298" t="b">
        <f>IF('Hoja De Calculo'!CU13&gt;='Hoja De Calculo'!CT13,IF(CT$18=100,($AA$21*CT$18*$B$2)-SUM($I47:CS47),IF(CT$18&gt;CS$19,((CT$18-CS$19+1)*$B$2*$AA$21),IF(CT$18&gt;=CS$19,$AA$21*$B$2))),0)</f>
        <v>0</v>
      </c>
      <c r="CU47" s="298" t="b">
        <f>IF('Hoja De Calculo'!CV13&gt;='Hoja De Calculo'!CU13,IF(CU$18=100,($AA$21*CU$18*$B$2)-SUM($I47:CT47),IF(CU$18&gt;CT$19,((CU$18-CT$19+1)*$B$2*$AA$21),IF(CU$18&gt;=CT$19,$AA$21*$B$2))),0)</f>
        <v>0</v>
      </c>
      <c r="CV47" s="298" t="b">
        <f>IF('Hoja De Calculo'!CW13&gt;='Hoja De Calculo'!CV13,IF(CV$18=100,($AA$21*CV$18*$B$2)-SUM($I47:CU47),IF(CV$18&gt;CU$19,((CV$18-CU$19+1)*$B$2*$AA$21),IF(CV$18&gt;=CU$19,$AA$21*$B$2))),0)</f>
        <v>0</v>
      </c>
      <c r="CW47" s="298" t="b">
        <f>IF('Hoja De Calculo'!CX13&gt;='Hoja De Calculo'!CW13,IF(CW$18=100,($AA$21*CW$18*$B$2)-SUM($I47:CV47),IF(CW$18&gt;CV$19,((CW$18-CV$19+1)*$B$2*$AA$21),IF(CW$18&gt;=CV$19,$AA$21*$B$2))),0)</f>
        <v>0</v>
      </c>
    </row>
    <row r="48" spans="1:101" x14ac:dyDescent="0.25">
      <c r="A48" t="s">
        <v>185</v>
      </c>
      <c r="C48" s="263"/>
      <c r="D48" s="263"/>
      <c r="E48" s="263"/>
      <c r="F48" s="263"/>
      <c r="G48" s="263"/>
      <c r="H48" s="263"/>
      <c r="I48" s="263"/>
      <c r="J48" s="263"/>
      <c r="K48" s="263"/>
      <c r="L48" s="263"/>
      <c r="M48" s="263"/>
      <c r="N48" s="263"/>
      <c r="O48" s="263"/>
      <c r="P48" s="263"/>
      <c r="Q48" s="263"/>
      <c r="R48" s="263"/>
      <c r="S48" s="263"/>
      <c r="T48" s="263"/>
      <c r="U48" s="263"/>
      <c r="V48" s="263"/>
      <c r="W48" s="263"/>
      <c r="X48" s="263"/>
      <c r="Y48" s="263"/>
      <c r="Z48" s="271"/>
      <c r="AA48" s="278"/>
      <c r="AB48" s="285">
        <f>(AB$21*$B$2*(AB$19+(IF(AB$19=100,0,1))))</f>
        <v>0</v>
      </c>
      <c r="AC48" s="298" t="b">
        <f>IF('Hoja De Calculo'!AD13&gt;='Hoja De Calculo'!AC13,IF(AC$18=100,($AB$21*AC$18*$B$2)-SUM($I48:AB48),IF(AC$18&gt;AB$19,((AC$18-AB$19+1)*$B$2*$AB$21),IF(AC$18&gt;=AB$19,$AB$21*$B$2))),0)</f>
        <v>0</v>
      </c>
      <c r="AD48" s="298" t="b">
        <f>IF('Hoja De Calculo'!AE13&gt;='Hoja De Calculo'!AD13,IF(AD$18=100,($AB$21*AD$18*$B$2)-SUM($I48:AC48),IF(AD$18&gt;AC$19,((AD$18-AC$19+1)*$B$2*$AB$21),IF(AD$18&gt;=AC$19,$AB$21*$B$2))),0)</f>
        <v>0</v>
      </c>
      <c r="AE48" s="298" t="b">
        <f>IF('Hoja De Calculo'!AF13&gt;='Hoja De Calculo'!AE13,IF(AE$18=100,($AB$21*AE$18*$B$2)-SUM($I48:AD48),IF(AE$18&gt;AD$19,((AE$18-AD$19+1)*$B$2*$AB$21),IF(AE$18&gt;=AD$19,$AB$21*$B$2))),0)</f>
        <v>0</v>
      </c>
      <c r="AF48" s="298" t="b">
        <f>IF('Hoja De Calculo'!AG13&gt;='Hoja De Calculo'!AF13,IF(AF$18=100,($AB$21*AF$18*$B$2)-SUM($I48:AE48),IF(AF$18&gt;AE$19,((AF$18-AE$19+1)*$B$2*$AB$21),IF(AF$18&gt;=AE$19,$AB$21*$B$2))),0)</f>
        <v>0</v>
      </c>
      <c r="AG48" s="298" t="b">
        <f>IF('Hoja De Calculo'!AH13&gt;='Hoja De Calculo'!AG13,IF(AG$18=100,($AB$21*AG$18*$B$2)-SUM($I48:AF48),IF(AG$18&gt;AF$19,((AG$18-AF$19+1)*$B$2*$AB$21),IF(AG$18&gt;=AF$19,$AB$21*$B$2))),0)</f>
        <v>0</v>
      </c>
      <c r="AH48" s="298" t="b">
        <f>IF('Hoja De Calculo'!AI13&gt;='Hoja De Calculo'!AH13,IF(AH$18=100,($AB$21*AH$18*$B$2)-SUM($I48:AG48),IF(AH$18&gt;AG$19,((AH$18-AG$19+1)*$B$2*$AB$21),IF(AH$18&gt;=AG$19,$AB$21*$B$2))),0)</f>
        <v>0</v>
      </c>
      <c r="AI48" s="298" t="b">
        <f>IF('Hoja De Calculo'!AJ13&gt;='Hoja De Calculo'!AI13,IF(AI$18=100,($AB$21*AI$18*$B$2)-SUM($I48:AH48),IF(AI$18&gt;AH$19,((AI$18-AH$19+1)*$B$2*$AB$21),IF(AI$18&gt;=AH$19,$AB$21*$B$2))),0)</f>
        <v>0</v>
      </c>
      <c r="AJ48" s="298" t="b">
        <f>IF('Hoja De Calculo'!AK13&gt;='Hoja De Calculo'!AJ13,IF(AJ$18=100,($AB$21*AJ$18*$B$2)-SUM($I48:AI48),IF(AJ$18&gt;AI$19,((AJ$18-AI$19+1)*$B$2*$AB$21),IF(AJ$18&gt;=AI$19,$AB$21*$B$2))),0)</f>
        <v>0</v>
      </c>
      <c r="AK48" s="298" t="b">
        <f>IF('Hoja De Calculo'!AL13&gt;='Hoja De Calculo'!AK13,IF(AK$18=100,($AB$21*AK$18*$B$2)-SUM($I48:AJ48),IF(AK$18&gt;AJ$19,((AK$18-AJ$19+1)*$B$2*$AB$21),IF(AK$18&gt;=AJ$19,$AB$21*$B$2))),0)</f>
        <v>0</v>
      </c>
      <c r="AL48" s="298" t="b">
        <f>IF('Hoja De Calculo'!AM13&gt;='Hoja De Calculo'!AL13,IF(AL$18=100,($AB$21*AL$18*$B$2)-SUM($I48:AK48),IF(AL$18&gt;AK$19,((AL$18-AK$19+1)*$B$2*$AB$21),IF(AL$18&gt;=AK$19,$AB$21*$B$2))),0)</f>
        <v>0</v>
      </c>
      <c r="AM48" s="298" t="b">
        <f>IF('Hoja De Calculo'!AN13&gt;='Hoja De Calculo'!AM13,IF(AM$18=100,($AB$21*AM$18*$B$2)-SUM($I48:AL48),IF(AM$18&gt;AL$19,((AM$18-AL$19+1)*$B$2*$AB$21),IF(AM$18&gt;=AL$19,$AB$21*$B$2))),0)</f>
        <v>0</v>
      </c>
      <c r="AN48" s="298" t="b">
        <f>IF('Hoja De Calculo'!AO13&gt;='Hoja De Calculo'!AN13,IF(AN$18=100,($AB$21*AN$18*$B$2)-SUM($I48:AM48),IF(AN$18&gt;AM$19,((AN$18-AM$19+1)*$B$2*$AB$21),IF(AN$18&gt;=AM$19,$AB$21*$B$2))),0)</f>
        <v>0</v>
      </c>
      <c r="AO48" s="298" t="b">
        <f>IF('Hoja De Calculo'!AP13&gt;='Hoja De Calculo'!AO13,IF(AO$18=100,($AB$21*AO$18*$B$2)-SUM($I48:AN48),IF(AO$18&gt;AN$19,((AO$18-AN$19+1)*$B$2*$AB$21),IF(AO$18&gt;=AN$19,$AB$21*$B$2))),0)</f>
        <v>0</v>
      </c>
      <c r="AP48" s="298" t="b">
        <f>IF('Hoja De Calculo'!AQ13&gt;='Hoja De Calculo'!AP13,IF(AP$18=100,($AB$21*AP$18*$B$2)-SUM($I48:AO48),IF(AP$18&gt;AO$19,((AP$18-AO$19+1)*$B$2*$AB$21),IF(AP$18&gt;=AO$19,$AB$21*$B$2))),0)</f>
        <v>0</v>
      </c>
      <c r="AQ48" s="298" t="b">
        <f>IF('Hoja De Calculo'!AR13&gt;='Hoja De Calculo'!AQ13,IF(AQ$18=100,($AB$21*AQ$18*$B$2)-SUM($I48:AP48),IF(AQ$18&gt;AP$19,((AQ$18-AP$19+1)*$B$2*$AB$21),IF(AQ$18&gt;=AP$19,$AB$21*$B$2))),0)</f>
        <v>0</v>
      </c>
      <c r="AR48" s="298" t="b">
        <f>IF('Hoja De Calculo'!AS13&gt;='Hoja De Calculo'!AR13,IF(AR$18=100,($AB$21*AR$18*$B$2)-SUM($I48:AQ48),IF(AR$18&gt;AQ$19,((AR$18-AQ$19+1)*$B$2*$AB$21),IF(AR$18&gt;=AQ$19,$AB$21*$B$2))),0)</f>
        <v>0</v>
      </c>
      <c r="AS48" s="298" t="b">
        <f>IF('Hoja De Calculo'!AT13&gt;='Hoja De Calculo'!AS13,IF(AS$18=100,($AB$21*AS$18*$B$2)-SUM($I48:AR48),IF(AS$18&gt;AR$19,((AS$18-AR$19+1)*$B$2*$AB$21),IF(AS$18&gt;=AR$19,$AB$21*$B$2))),0)</f>
        <v>0</v>
      </c>
      <c r="AT48" s="298" t="b">
        <f>IF('Hoja De Calculo'!AU13&gt;='Hoja De Calculo'!AT13,IF(AT$18=100,($AB$21*AT$18*$B$2)-SUM($I48:AS48),IF(AT$18&gt;AS$19,((AT$18-AS$19+1)*$B$2*$AB$21),IF(AT$18&gt;=AS$19,$AB$21*$B$2))),0)</f>
        <v>0</v>
      </c>
      <c r="AU48" s="298" t="b">
        <f>IF('Hoja De Calculo'!AV13&gt;='Hoja De Calculo'!AU13,IF(AU$18=100,($AB$21*AU$18*$B$2)-SUM($I48:AT48),IF(AU$18&gt;AT$19,((AU$18-AT$19+1)*$B$2*$AB$21),IF(AU$18&gt;=AT$19,$AB$21*$B$2))),0)</f>
        <v>0</v>
      </c>
      <c r="AV48" s="298" t="b">
        <f>IF('Hoja De Calculo'!AW13&gt;='Hoja De Calculo'!AV13,IF(AV$18=100,($AB$21*AV$18*$B$2)-SUM($I48:AU48),IF(AV$18&gt;AU$19,((AV$18-AU$19+1)*$B$2*$AB$21),IF(AV$18&gt;=AU$19,$AB$21*$B$2))),0)</f>
        <v>0</v>
      </c>
      <c r="AW48" s="298" t="b">
        <f>IF('Hoja De Calculo'!AX13&gt;='Hoja De Calculo'!AW13,IF(AW$18=100,($AB$21*AW$18*$B$2)-SUM($I48:AV48),IF(AW$18&gt;AV$19,((AW$18-AV$19+1)*$B$2*$AB$21),IF(AW$18&gt;=AV$19,$AB$21*$B$2))),0)</f>
        <v>0</v>
      </c>
      <c r="AX48" s="298" t="b">
        <f>IF('Hoja De Calculo'!AY13&gt;='Hoja De Calculo'!AX13,IF(AX$18=100,($AB$21*AX$18*$B$2)-SUM($I48:AW48),IF(AX$18&gt;AW$19,((AX$18-AW$19+1)*$B$2*$AB$21),IF(AX$18&gt;=AW$19,$AB$21*$B$2))),0)</f>
        <v>0</v>
      </c>
      <c r="AY48" s="298" t="b">
        <f>IF('Hoja De Calculo'!AZ13&gt;='Hoja De Calculo'!AY13,IF(AY$18=100,($AB$21*AY$18*$B$2)-SUM($I48:AX48),IF(AY$18&gt;AX$19,((AY$18-AX$19+1)*$B$2*$AB$21),IF(AY$18&gt;=AX$19,$AB$21*$B$2))),0)</f>
        <v>0</v>
      </c>
      <c r="AZ48" s="298" t="b">
        <f>IF('Hoja De Calculo'!BA13&gt;='Hoja De Calculo'!AZ13,IF(AZ$18=100,($AB$21*AZ$18*$B$2)-SUM($I48:AY48),IF(AZ$18&gt;AY$19,((AZ$18-AY$19+1)*$B$2*$AB$21),IF(AZ$18&gt;=AY$19,$AB$21*$B$2))),0)</f>
        <v>0</v>
      </c>
      <c r="BA48" s="298" t="b">
        <f>IF('Hoja De Calculo'!BB13&gt;='Hoja De Calculo'!BA13,IF(BA$18=100,($AB$21*BA$18*$B$2)-SUM($I48:AZ48),IF(BA$18&gt;AZ$19,((BA$18-AZ$19+1)*$B$2*$AB$21),IF(BA$18&gt;=AZ$19,$AB$21*$B$2))),0)</f>
        <v>0</v>
      </c>
      <c r="BB48" s="298" t="b">
        <f>IF('Hoja De Calculo'!BC13&gt;='Hoja De Calculo'!BB13,IF(BB$18=100,($AB$21*BB$18*$B$2)-SUM($I48:BA48),IF(BB$18&gt;BA$19,((BB$18-BA$19+1)*$B$2*$AB$21),IF(BB$18&gt;=BA$19,$AB$21*$B$2))),0)</f>
        <v>0</v>
      </c>
      <c r="BC48" s="298" t="b">
        <f>IF('Hoja De Calculo'!BD13&gt;='Hoja De Calculo'!BC13,IF(BC$18=100,($AB$21*BC$18*$B$2)-SUM($I48:BB48),IF(BC$18&gt;BB$19,((BC$18-BB$19+1)*$B$2*$AB$21),IF(BC$18&gt;=BB$19,$AB$21*$B$2))),0)</f>
        <v>0</v>
      </c>
      <c r="BD48" s="298" t="b">
        <f>IF('Hoja De Calculo'!BE13&gt;='Hoja De Calculo'!BD13,IF(BD$18=100,($AB$21*BD$18*$B$2)-SUM($I48:BC48),IF(BD$18&gt;BC$19,((BD$18-BC$19+1)*$B$2*$AB$21),IF(BD$18&gt;=BC$19,$AB$21*$B$2))),0)</f>
        <v>0</v>
      </c>
      <c r="BE48" s="298" t="b">
        <f>IF('Hoja De Calculo'!BF13&gt;='Hoja De Calculo'!BE13,IF(BE$18=100,($AB$21*BE$18*$B$2)-SUM($I48:BD48),IF(BE$18&gt;BD$19,((BE$18-BD$19+1)*$B$2*$AB$21),IF(BE$18&gt;=BD$19,$AB$21*$B$2))),0)</f>
        <v>0</v>
      </c>
      <c r="BF48" s="298" t="b">
        <f>IF('Hoja De Calculo'!BG13&gt;='Hoja De Calculo'!BF13,IF(BF$18=100,($AB$21*BF$18*$B$2)-SUM($I48:BE48),IF(BF$18&gt;BE$19,((BF$18-BE$19+1)*$B$2*$AB$21),IF(BF$18&gt;=BE$19,$AB$21*$B$2))),0)</f>
        <v>0</v>
      </c>
      <c r="BG48" s="298" t="b">
        <f>IF('Hoja De Calculo'!BH13&gt;='Hoja De Calculo'!BG13,IF(BG$18=100,($AB$21*BG$18*$B$2)-SUM($I48:BF48),IF(BG$18&gt;BF$19,((BG$18-BF$19+1)*$B$2*$AB$21),IF(BG$18&gt;=BF$19,$AB$21*$B$2))),0)</f>
        <v>0</v>
      </c>
      <c r="BH48" s="298" t="b">
        <f>IF('Hoja De Calculo'!BI13&gt;='Hoja De Calculo'!BH13,IF(BH$18=100,($AB$21*BH$18*$B$2)-SUM($I48:BG48),IF(BH$18&gt;BG$19,((BH$18-BG$19+1)*$B$2*$AB$21),IF(BH$18&gt;=BG$19,$AB$21*$B$2))),0)</f>
        <v>0</v>
      </c>
      <c r="BI48" s="298" t="b">
        <f>IF('Hoja De Calculo'!BJ13&gt;='Hoja De Calculo'!BI13,IF(BI$18=100,($AB$21*BI$18*$B$2)-SUM($I48:BH48),IF(BI$18&gt;BH$19,((BI$18-BH$19+1)*$B$2*$AB$21),IF(BI$18&gt;=BH$19,$AB$21*$B$2))),0)</f>
        <v>0</v>
      </c>
      <c r="BJ48" s="298" t="b">
        <f>IF('Hoja De Calculo'!BK13&gt;='Hoja De Calculo'!BJ13,IF(BJ$18=100,($AB$21*BJ$18*$B$2)-SUM($I48:BI48),IF(BJ$18&gt;BI$19,((BJ$18-BI$19+1)*$B$2*$AB$21),IF(BJ$18&gt;=BI$19,$AB$21*$B$2))),0)</f>
        <v>0</v>
      </c>
      <c r="BK48" s="298" t="b">
        <f>IF('Hoja De Calculo'!BL13&gt;='Hoja De Calculo'!BK13,IF(BK$18=100,($AB$21*BK$18*$B$2)-SUM($I48:BJ48),IF(BK$18&gt;BJ$19,((BK$18-BJ$19+1)*$B$2*$AB$21),IF(BK$18&gt;=BJ$19,$AB$21*$B$2))),0)</f>
        <v>0</v>
      </c>
      <c r="BL48" s="298" t="b">
        <f>IF('Hoja De Calculo'!BM13&gt;='Hoja De Calculo'!BL13,IF(BL$18=100,($AB$21*BL$18*$B$2)-SUM($I48:BK48),IF(BL$18&gt;BK$19,((BL$18-BK$19+1)*$B$2*$AB$21),IF(BL$18&gt;=BK$19,$AB$21*$B$2))),0)</f>
        <v>0</v>
      </c>
      <c r="BM48" s="298" t="b">
        <f>IF('Hoja De Calculo'!BN13&gt;='Hoja De Calculo'!BM13,IF(BM$18=100,($AB$21*BM$18*$B$2)-SUM($I48:BL48),IF(BM$18&gt;BL$19,((BM$18-BL$19+1)*$B$2*$AB$21),IF(BM$18&gt;=BL$19,$AB$21*$B$2))),0)</f>
        <v>0</v>
      </c>
      <c r="BN48" s="298" t="b">
        <f>IF('Hoja De Calculo'!BO13&gt;='Hoja De Calculo'!BN13,IF(BN$18=100,($AB$21*BN$18*$B$2)-SUM($I48:BM48),IF(BN$18&gt;BM$19,((BN$18-BM$19+1)*$B$2*$AB$21),IF(BN$18&gt;=BM$19,$AB$21*$B$2))),0)</f>
        <v>0</v>
      </c>
      <c r="BO48" s="298" t="b">
        <f>IF('Hoja De Calculo'!BP13&gt;='Hoja De Calculo'!BO13,IF(BO$18=100,($AB$21*BO$18*$B$2)-SUM($I48:BN48),IF(BO$18&gt;BN$19,((BO$18-BN$19+1)*$B$2*$AB$21),IF(BO$18&gt;=BN$19,$AB$21*$B$2))),0)</f>
        <v>0</v>
      </c>
      <c r="BP48" s="298" t="b">
        <f>IF('Hoja De Calculo'!BQ13&gt;='Hoja De Calculo'!BP13,IF(BP$18=100,($AB$21*BP$18*$B$2)-SUM($I48:BO48),IF(BP$18&gt;BO$19,((BP$18-BO$19+1)*$B$2*$AB$21),IF(BP$18&gt;=BO$19,$AB$21*$B$2))),0)</f>
        <v>0</v>
      </c>
      <c r="BQ48" s="298" t="b">
        <f>IF('Hoja De Calculo'!BR13&gt;='Hoja De Calculo'!BQ13,IF(BQ$18=100,($AB$21*BQ$18*$B$2)-SUM($I48:BP48),IF(BQ$18&gt;BP$19,((BQ$18-BP$19+1)*$B$2*$AB$21),IF(BQ$18&gt;=BP$19,$AB$21*$B$2))),0)</f>
        <v>0</v>
      </c>
      <c r="BR48" s="298" t="b">
        <f>IF('Hoja De Calculo'!BS13&gt;='Hoja De Calculo'!BR13,IF(BR$18=100,($AB$21*BR$18*$B$2)-SUM($I48:BQ48),IF(BR$18&gt;BQ$19,((BR$18-BQ$19+1)*$B$2*$AB$21),IF(BR$18&gt;=BQ$19,$AB$21*$B$2))),0)</f>
        <v>0</v>
      </c>
      <c r="BS48" s="298" t="b">
        <f>IF('Hoja De Calculo'!BT13&gt;='Hoja De Calculo'!BS13,IF(BS$18=100,($AB$21*BS$18*$B$2)-SUM($I48:BR48),IF(BS$18&gt;BR$19,((BS$18-BR$19+1)*$B$2*$AB$21),IF(BS$18&gt;=BR$19,$AB$21*$B$2))),0)</f>
        <v>0</v>
      </c>
      <c r="BT48" s="298" t="b">
        <f>IF('Hoja De Calculo'!BU13&gt;='Hoja De Calculo'!BT13,IF(BT$18=100,($AB$21*BT$18*$B$2)-SUM($I48:BS48),IF(BT$18&gt;BS$19,((BT$18-BS$19+1)*$B$2*$AB$21),IF(BT$18&gt;=BS$19,$AB$21*$B$2))),0)</f>
        <v>0</v>
      </c>
      <c r="BU48" s="298" t="b">
        <f>IF('Hoja De Calculo'!BV13&gt;='Hoja De Calculo'!BU13,IF(BU$18=100,($AB$21*BU$18*$B$2)-SUM($I48:BT48),IF(BU$18&gt;BT$19,((BU$18-BT$19+1)*$B$2*$AB$21),IF(BU$18&gt;=BT$19,$AB$21*$B$2))),0)</f>
        <v>0</v>
      </c>
      <c r="BV48" s="298" t="b">
        <f>IF('Hoja De Calculo'!BW13&gt;='Hoja De Calculo'!BV13,IF(BV$18=100,($AB$21*BV$18*$B$2)-SUM($I48:BU48),IF(BV$18&gt;BU$19,((BV$18-BU$19+1)*$B$2*$AB$21),IF(BV$18&gt;=BU$19,$AB$21*$B$2))),0)</f>
        <v>0</v>
      </c>
      <c r="BW48" s="298" t="b">
        <f>IF('Hoja De Calculo'!BX13&gt;='Hoja De Calculo'!BW13,IF(BW$18=100,($AB$21*BW$18*$B$2)-SUM($I48:BV48),IF(BW$18&gt;BV$19,((BW$18-BV$19+1)*$B$2*$AB$21),IF(BW$18&gt;=BV$19,$AB$21*$B$2))),0)</f>
        <v>0</v>
      </c>
      <c r="BX48" s="298" t="b">
        <f>IF('Hoja De Calculo'!BY13&gt;='Hoja De Calculo'!BX13,IF(BX$18=100,($AB$21*BX$18*$B$2)-SUM($I48:BW48),IF(BX$18&gt;BW$19,((BX$18-BW$19+1)*$B$2*$AB$21),IF(BX$18&gt;=BW$19,$AB$21*$B$2))),0)</f>
        <v>0</v>
      </c>
      <c r="BY48" s="298" t="b">
        <f>IF('Hoja De Calculo'!BZ13&gt;='Hoja De Calculo'!BY13,IF(BY$18=100,($AB$21*BY$18*$B$2)-SUM($I48:BX48),IF(BY$18&gt;BX$19,((BY$18-BX$19+1)*$B$2*$AB$21),IF(BY$18&gt;=BX$19,$AB$21*$B$2))),0)</f>
        <v>0</v>
      </c>
      <c r="BZ48" s="298" t="b">
        <f>IF('Hoja De Calculo'!CA13&gt;='Hoja De Calculo'!BZ13,IF(BZ$18=100,($AB$21*BZ$18*$B$2)-SUM($I48:BY48),IF(BZ$18&gt;BY$19,((BZ$18-BY$19+1)*$B$2*$AB$21),IF(BZ$18&gt;=BY$19,$AB$21*$B$2))),0)</f>
        <v>0</v>
      </c>
      <c r="CA48" s="298" t="b">
        <f>IF('Hoja De Calculo'!CB13&gt;='Hoja De Calculo'!CA13,IF(CA$18=100,($AB$21*CA$18*$B$2)-SUM($I48:BZ48),IF(CA$18&gt;BZ$19,((CA$18-BZ$19+1)*$B$2*$AB$21),IF(CA$18&gt;=BZ$19,$AB$21*$B$2))),0)</f>
        <v>0</v>
      </c>
      <c r="CB48" s="298" t="b">
        <f>IF('Hoja De Calculo'!CC13&gt;='Hoja De Calculo'!CB13,IF(CB$18=100,($AB$21*CB$18*$B$2)-SUM($I48:CA48),IF(CB$18&gt;CA$19,((CB$18-CA$19+1)*$B$2*$AB$21),IF(CB$18&gt;=CA$19,$AB$21*$B$2))),0)</f>
        <v>0</v>
      </c>
      <c r="CC48" s="298" t="b">
        <f>IF('Hoja De Calculo'!CD13&gt;='Hoja De Calculo'!CC13,IF(CC$18=100,($AB$21*CC$18*$B$2)-SUM($I48:CB48),IF(CC$18&gt;CB$19,((CC$18-CB$19+1)*$B$2*$AB$21),IF(CC$18&gt;=CB$19,$AB$21*$B$2))),0)</f>
        <v>0</v>
      </c>
      <c r="CD48" s="298" t="b">
        <f>IF('Hoja De Calculo'!CE13&gt;='Hoja De Calculo'!CD13,IF(CD$18=100,($AB$21*CD$18*$B$2)-SUM($I48:CC48),IF(CD$18&gt;CC$19,((CD$18-CC$19+1)*$B$2*$AB$21),IF(CD$18&gt;=CC$19,$AB$21*$B$2))),0)</f>
        <v>0</v>
      </c>
      <c r="CE48" s="298" t="b">
        <f>IF('Hoja De Calculo'!CF13&gt;='Hoja De Calculo'!CE13,IF(CE$18=100,($AB$21*CE$18*$B$2)-SUM($I48:CD48),IF(CE$18&gt;CD$19,((CE$18-CD$19+1)*$B$2*$AB$21),IF(CE$18&gt;=CD$19,$AB$21*$B$2))),0)</f>
        <v>0</v>
      </c>
      <c r="CF48" s="298" t="b">
        <f>IF('Hoja De Calculo'!CG13&gt;='Hoja De Calculo'!CF13,IF(CF$18=100,($AB$21*CF$18*$B$2)-SUM($I48:CE48),IF(CF$18&gt;CE$19,((CF$18-CE$19+1)*$B$2*$AB$21),IF(CF$18&gt;=CE$19,$AB$21*$B$2))),0)</f>
        <v>0</v>
      </c>
      <c r="CG48" s="298" t="b">
        <f>IF('Hoja De Calculo'!CH13&gt;='Hoja De Calculo'!CG13,IF(CG$18=100,($AB$21*CG$18*$B$2)-SUM($I48:CF48),IF(CG$18&gt;CF$19,((CG$18-CF$19+1)*$B$2*$AB$21),IF(CG$18&gt;=CF$19,$AB$21*$B$2))),0)</f>
        <v>0</v>
      </c>
      <c r="CH48" s="298" t="b">
        <f>IF('Hoja De Calculo'!CI13&gt;='Hoja De Calculo'!CH13,IF(CH$18=100,($AB$21*CH$18*$B$2)-SUM($I48:CG48),IF(CH$18&gt;CG$19,((CH$18-CG$19+1)*$B$2*$AB$21),IF(CH$18&gt;=CG$19,$AB$21*$B$2))),0)</f>
        <v>0</v>
      </c>
      <c r="CI48" s="298" t="b">
        <f>IF('Hoja De Calculo'!CJ13&gt;='Hoja De Calculo'!CI13,IF(CI$18=100,($AB$21*CI$18*$B$2)-SUM($I48:CH48),IF(CI$18&gt;CH$19,((CI$18-CH$19+1)*$B$2*$AB$21),IF(CI$18&gt;=CH$19,$AB$21*$B$2))),0)</f>
        <v>0</v>
      </c>
      <c r="CJ48" s="298" t="b">
        <f>IF('Hoja De Calculo'!CK13&gt;='Hoja De Calculo'!CJ13,IF(CJ$18=100,($AB$21*CJ$18*$B$2)-SUM($I48:CI48),IF(CJ$18&gt;CI$19,((CJ$18-CI$19+1)*$B$2*$AB$21),IF(CJ$18&gt;=CI$19,$AB$21*$B$2))),0)</f>
        <v>0</v>
      </c>
      <c r="CK48" s="298" t="b">
        <f>IF('Hoja De Calculo'!CL13&gt;='Hoja De Calculo'!CK13,IF(CK$18=100,($AB$21*CK$18*$B$2)-SUM($I48:CJ48),IF(CK$18&gt;CJ$19,((CK$18-CJ$19+1)*$B$2*$AB$21),IF(CK$18&gt;=CJ$19,$AB$21*$B$2))),0)</f>
        <v>0</v>
      </c>
      <c r="CL48" s="298" t="b">
        <f>IF('Hoja De Calculo'!CM13&gt;='Hoja De Calculo'!CL13,IF(CL$18=100,($AB$21*CL$18*$B$2)-SUM($I48:CK48),IF(CL$18&gt;CK$19,((CL$18-CK$19+1)*$B$2*$AB$21),IF(CL$18&gt;=CK$19,$AB$21*$B$2))),0)</f>
        <v>0</v>
      </c>
      <c r="CM48" s="298" t="b">
        <f>IF('Hoja De Calculo'!CN13&gt;='Hoja De Calculo'!CM13,IF(CM$18=100,($AB$21*CM$18*$B$2)-SUM($I48:CL48),IF(CM$18&gt;CL$19,((CM$18-CL$19+1)*$B$2*$AB$21),IF(CM$18&gt;=CL$19,$AB$21*$B$2))),0)</f>
        <v>0</v>
      </c>
      <c r="CN48" s="298" t="b">
        <f>IF('Hoja De Calculo'!CO13&gt;='Hoja De Calculo'!CN13,IF(CN$18=100,($AB$21*CN$18*$B$2)-SUM($I48:CM48),IF(CN$18&gt;CM$19,((CN$18-CM$19+1)*$B$2*$AB$21),IF(CN$18&gt;=CM$19,$AB$21*$B$2))),0)</f>
        <v>0</v>
      </c>
      <c r="CO48" s="298" t="b">
        <f>IF('Hoja De Calculo'!CP13&gt;='Hoja De Calculo'!CO13,IF(CO$18=100,($AB$21*CO$18*$B$2)-SUM($I48:CN48),IF(CO$18&gt;CN$19,((CO$18-CN$19+1)*$B$2*$AB$21),IF(CO$18&gt;=CN$19,$AB$21*$B$2))),0)</f>
        <v>0</v>
      </c>
      <c r="CP48" s="298" t="b">
        <f>IF('Hoja De Calculo'!CQ13&gt;='Hoja De Calculo'!CP13,IF(CP$18=100,($AB$21*CP$18*$B$2)-SUM($I48:CO48),IF(CP$18&gt;CO$19,((CP$18-CO$19+1)*$B$2*$AB$21),IF(CP$18&gt;=CO$19,$AB$21*$B$2))),0)</f>
        <v>0</v>
      </c>
      <c r="CQ48" s="298" t="b">
        <f>IF('Hoja De Calculo'!CR13&gt;='Hoja De Calculo'!CQ13,IF(CQ$18=100,($AB$21*CQ$18*$B$2)-SUM($I48:CP48),IF(CQ$18&gt;CP$19,((CQ$18-CP$19+1)*$B$2*$AB$21),IF(CQ$18&gt;=CP$19,$AB$21*$B$2))),0)</f>
        <v>0</v>
      </c>
      <c r="CR48" s="298" t="b">
        <f>IF('Hoja De Calculo'!CS13&gt;='Hoja De Calculo'!CR13,IF(CR$18=100,($AB$21*CR$18*$B$2)-SUM($I48:CQ48),IF(CR$18&gt;CQ$19,((CR$18-CQ$19+1)*$B$2*$AB$21),IF(CR$18&gt;=CQ$19,$AB$21*$B$2))),0)</f>
        <v>0</v>
      </c>
      <c r="CS48" s="298" t="b">
        <f>IF('Hoja De Calculo'!CT13&gt;='Hoja De Calculo'!CS13,IF(CS$18=100,($AB$21*CS$18*$B$2)-SUM($I48:CR48),IF(CS$18&gt;CR$19,((CS$18-CR$19+1)*$B$2*$AB$21),IF(CS$18&gt;=CR$19,$AB$21*$B$2))),0)</f>
        <v>0</v>
      </c>
      <c r="CT48" s="298" t="b">
        <f>IF('Hoja De Calculo'!CU13&gt;='Hoja De Calculo'!CT13,IF(CT$18=100,($AB$21*CT$18*$B$2)-SUM($I48:CS48),IF(CT$18&gt;CS$19,((CT$18-CS$19+1)*$B$2*$AB$21),IF(CT$18&gt;=CS$19,$AB$21*$B$2))),0)</f>
        <v>0</v>
      </c>
      <c r="CU48" s="298" t="b">
        <f>IF('Hoja De Calculo'!CV13&gt;='Hoja De Calculo'!CU13,IF(CU$18=100,($AB$21*CU$18*$B$2)-SUM($I48:CT48),IF(CU$18&gt;CT$19,((CU$18-CT$19+1)*$B$2*$AB$21),IF(CU$18&gt;=CT$19,$AB$21*$B$2))),0)</f>
        <v>0</v>
      </c>
      <c r="CV48" s="298" t="b">
        <f>IF('Hoja De Calculo'!CW13&gt;='Hoja De Calculo'!CV13,IF(CV$18=100,($AB$21*CV$18*$B$2)-SUM($I48:CU48),IF(CV$18&gt;CU$19,((CV$18-CU$19+1)*$B$2*$AB$21),IF(CV$18&gt;=CU$19,$AB$21*$B$2))),0)</f>
        <v>0</v>
      </c>
      <c r="CW48" s="298" t="b">
        <f>IF('Hoja De Calculo'!CX13&gt;='Hoja De Calculo'!CW13,IF(CW$18=100,($AB$21*CW$18*$B$2)-SUM($I48:CV48),IF(CW$18&gt;CV$19,((CW$18-CV$19+1)*$B$2*$AB$21),IF(CW$18&gt;=CV$19,$AB$21*$B$2))),0)</f>
        <v>0</v>
      </c>
    </row>
    <row r="49" spans="1:101" x14ac:dyDescent="0.25">
      <c r="A49" t="s">
        <v>186</v>
      </c>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71"/>
      <c r="AA49" s="278"/>
      <c r="AB49" s="278"/>
      <c r="AC49" s="285">
        <f>(AC$21*$B$2*(AC$19+(IF(AC$19=100,0,1))))</f>
        <v>0</v>
      </c>
      <c r="AD49" s="298" t="b">
        <f>IF('Hoja De Calculo'!AE13&gt;='Hoja De Calculo'!AD13,IF(AD$18=100,($AC$21*AD$18*$B$2)-SUM($I49:AC49),IF(AD$18&gt;AC$19,((AD$18-AC$19+1)*$B$2*$AC$21),IF(AD$18&gt;=AC$19,$AC$21*$B$2))),0)</f>
        <v>0</v>
      </c>
      <c r="AE49" s="298" t="b">
        <f>IF('Hoja De Calculo'!AF13&gt;='Hoja De Calculo'!AE13,IF(AE$18=100,($AC$21*AE$18*$B$2)-SUM($I49:AD49),IF(AE$18&gt;AD$19,((AE$18-AD$19+1)*$B$2*$AC$21),IF(AE$18&gt;=AD$19,$AC$21*$B$2))),0)</f>
        <v>0</v>
      </c>
      <c r="AF49" s="298" t="b">
        <f>IF('Hoja De Calculo'!AG13&gt;='Hoja De Calculo'!AF13,IF(AF$18=100,($AC$21*AF$18*$B$2)-SUM($I49:AE49),IF(AF$18&gt;AE$19,((AF$18-AE$19+1)*$B$2*$AC$21),IF(AF$18&gt;=AE$19,$AC$21*$B$2))),0)</f>
        <v>0</v>
      </c>
      <c r="AG49" s="298" t="b">
        <f>IF('Hoja De Calculo'!AH13&gt;='Hoja De Calculo'!AG13,IF(AG$18=100,($AC$21*AG$18*$B$2)-SUM($I49:AF49),IF(AG$18&gt;AF$19,((AG$18-AF$19+1)*$B$2*$AC$21),IF(AG$18&gt;=AF$19,$AC$21*$B$2))),0)</f>
        <v>0</v>
      </c>
      <c r="AH49" s="298" t="b">
        <f>IF('Hoja De Calculo'!AI13&gt;='Hoja De Calculo'!AH13,IF(AH$18=100,($AC$21*AH$18*$B$2)-SUM($I49:AG49),IF(AH$18&gt;AG$19,((AH$18-AG$19+1)*$B$2*$AC$21),IF(AH$18&gt;=AG$19,$AC$21*$B$2))),0)</f>
        <v>0</v>
      </c>
      <c r="AI49" s="298" t="b">
        <f>IF('Hoja De Calculo'!AJ13&gt;='Hoja De Calculo'!AI13,IF(AI$18=100,($AC$21*AI$18*$B$2)-SUM($I49:AH49),IF(AI$18&gt;AH$19,((AI$18-AH$19+1)*$B$2*$AC$21),IF(AI$18&gt;=AH$19,$AC$21*$B$2))),0)</f>
        <v>0</v>
      </c>
      <c r="AJ49" s="298" t="b">
        <f>IF('Hoja De Calculo'!AK13&gt;='Hoja De Calculo'!AJ13,IF(AJ$18=100,($AC$21*AJ$18*$B$2)-SUM($I49:AI49),IF(AJ$18&gt;AI$19,((AJ$18-AI$19+1)*$B$2*$AC$21),IF(AJ$18&gt;=AI$19,$AC$21*$B$2))),0)</f>
        <v>0</v>
      </c>
      <c r="AK49" s="298" t="b">
        <f>IF('Hoja De Calculo'!AL13&gt;='Hoja De Calculo'!AK13,IF(AK$18=100,($AC$21*AK$18*$B$2)-SUM($I49:AJ49),IF(AK$18&gt;AJ$19,((AK$18-AJ$19+1)*$B$2*$AC$21),IF(AK$18&gt;=AJ$19,$AC$21*$B$2))),0)</f>
        <v>0</v>
      </c>
      <c r="AL49" s="298" t="b">
        <f>IF('Hoja De Calculo'!AM13&gt;='Hoja De Calculo'!AL13,IF(AL$18=100,($AC$21*AL$18*$B$2)-SUM($I49:AK49),IF(AL$18&gt;AK$19,((AL$18-AK$19+1)*$B$2*$AC$21),IF(AL$18&gt;=AK$19,$AC$21*$B$2))),0)</f>
        <v>0</v>
      </c>
      <c r="AM49" s="298" t="b">
        <f>IF('Hoja De Calculo'!AN13&gt;='Hoja De Calculo'!AM13,IF(AM$18=100,($AC$21*AM$18*$B$2)-SUM($I49:AL49),IF(AM$18&gt;AL$19,((AM$18-AL$19+1)*$B$2*$AC$21),IF(AM$18&gt;=AL$19,$AC$21*$B$2))),0)</f>
        <v>0</v>
      </c>
      <c r="AN49" s="298" t="b">
        <f>IF('Hoja De Calculo'!AO13&gt;='Hoja De Calculo'!AN13,IF(AN$18=100,($AC$21*AN$18*$B$2)-SUM($I49:AM49),IF(AN$18&gt;AM$19,((AN$18-AM$19+1)*$B$2*$AC$21),IF(AN$18&gt;=AM$19,$AC$21*$B$2))),0)</f>
        <v>0</v>
      </c>
      <c r="AO49" s="298" t="b">
        <f>IF('Hoja De Calculo'!AP13&gt;='Hoja De Calculo'!AO13,IF(AO$18=100,($AC$21*AO$18*$B$2)-SUM($I49:AN49),IF(AO$18&gt;AN$19,((AO$18-AN$19+1)*$B$2*$AC$21),IF(AO$18&gt;=AN$19,$AC$21*$B$2))),0)</f>
        <v>0</v>
      </c>
      <c r="AP49" s="298" t="b">
        <f>IF('Hoja De Calculo'!AQ13&gt;='Hoja De Calculo'!AP13,IF(AP$18=100,($AC$21*AP$18*$B$2)-SUM($I49:AO49),IF(AP$18&gt;AO$19,((AP$18-AO$19+1)*$B$2*$AC$21),IF(AP$18&gt;=AO$19,$AC$21*$B$2))),0)</f>
        <v>0</v>
      </c>
      <c r="AQ49" s="298" t="b">
        <f>IF('Hoja De Calculo'!AR13&gt;='Hoja De Calculo'!AQ13,IF(AQ$18=100,($AC$21*AQ$18*$B$2)-SUM($I49:AP49),IF(AQ$18&gt;AP$19,((AQ$18-AP$19+1)*$B$2*$AC$21),IF(AQ$18&gt;=AP$19,$AC$21*$B$2))),0)</f>
        <v>0</v>
      </c>
      <c r="AR49" s="298" t="b">
        <f>IF('Hoja De Calculo'!AS13&gt;='Hoja De Calculo'!AR13,IF(AR$18=100,($AC$21*AR$18*$B$2)-SUM($I49:AQ49),IF(AR$18&gt;AQ$19,((AR$18-AQ$19+1)*$B$2*$AC$21),IF(AR$18&gt;=AQ$19,$AC$21*$B$2))),0)</f>
        <v>0</v>
      </c>
      <c r="AS49" s="298" t="b">
        <f>IF('Hoja De Calculo'!AT13&gt;='Hoja De Calculo'!AS13,IF(AS$18=100,($AC$21*AS$18*$B$2)-SUM($I49:AR49),IF(AS$18&gt;AR$19,((AS$18-AR$19+1)*$B$2*$AC$21),IF(AS$18&gt;=AR$19,$AC$21*$B$2))),0)</f>
        <v>0</v>
      </c>
      <c r="AT49" s="298" t="b">
        <f>IF('Hoja De Calculo'!AU13&gt;='Hoja De Calculo'!AT13,IF(AT$18=100,($AC$21*AT$18*$B$2)-SUM($I49:AS49),IF(AT$18&gt;AS$19,((AT$18-AS$19+1)*$B$2*$AC$21),IF(AT$18&gt;=AS$19,$AC$21*$B$2))),0)</f>
        <v>0</v>
      </c>
      <c r="AU49" s="298" t="b">
        <f>IF('Hoja De Calculo'!AV13&gt;='Hoja De Calculo'!AU13,IF(AU$18=100,($AC$21*AU$18*$B$2)-SUM($I49:AT49),IF(AU$18&gt;AT$19,((AU$18-AT$19+1)*$B$2*$AC$21),IF(AU$18&gt;=AT$19,$AC$21*$B$2))),0)</f>
        <v>0</v>
      </c>
      <c r="AV49" s="298" t="b">
        <f>IF('Hoja De Calculo'!AW13&gt;='Hoja De Calculo'!AV13,IF(AV$18=100,($AC$21*AV$18*$B$2)-SUM($I49:AU49),IF(AV$18&gt;AU$19,((AV$18-AU$19+1)*$B$2*$AC$21),IF(AV$18&gt;=AU$19,$AC$21*$B$2))),0)</f>
        <v>0</v>
      </c>
      <c r="AW49" s="298" t="b">
        <f>IF('Hoja De Calculo'!AX13&gt;='Hoja De Calculo'!AW13,IF(AW$18=100,($AC$21*AW$18*$B$2)-SUM($I49:AV49),IF(AW$18&gt;AV$19,((AW$18-AV$19+1)*$B$2*$AC$21),IF(AW$18&gt;=AV$19,$AC$21*$B$2))),0)</f>
        <v>0</v>
      </c>
      <c r="AX49" s="298" t="b">
        <f>IF('Hoja De Calculo'!AY13&gt;='Hoja De Calculo'!AX13,IF(AX$18=100,($AC$21*AX$18*$B$2)-SUM($I49:AW49),IF(AX$18&gt;AW$19,((AX$18-AW$19+1)*$B$2*$AC$21),IF(AX$18&gt;=AW$19,$AC$21*$B$2))),0)</f>
        <v>0</v>
      </c>
      <c r="AY49" s="298" t="b">
        <f>IF('Hoja De Calculo'!AZ13&gt;='Hoja De Calculo'!AY13,IF(AY$18=100,($AC$21*AY$18*$B$2)-SUM($I49:AX49),IF(AY$18&gt;AX$19,((AY$18-AX$19+1)*$B$2*$AC$21),IF(AY$18&gt;=AX$19,$AC$21*$B$2))),0)</f>
        <v>0</v>
      </c>
      <c r="AZ49" s="298" t="b">
        <f>IF('Hoja De Calculo'!BA13&gt;='Hoja De Calculo'!AZ13,IF(AZ$18=100,($AC$21*AZ$18*$B$2)-SUM($I49:AY49),IF(AZ$18&gt;AY$19,((AZ$18-AY$19+1)*$B$2*$AC$21),IF(AZ$18&gt;=AY$19,$AC$21*$B$2))),0)</f>
        <v>0</v>
      </c>
      <c r="BA49" s="298" t="b">
        <f>IF('Hoja De Calculo'!BB13&gt;='Hoja De Calculo'!BA13,IF(BA$18=100,($AC$21*BA$18*$B$2)-SUM($I49:AZ49),IF(BA$18&gt;AZ$19,((BA$18-AZ$19+1)*$B$2*$AC$21),IF(BA$18&gt;=AZ$19,$AC$21*$B$2))),0)</f>
        <v>0</v>
      </c>
      <c r="BB49" s="298" t="b">
        <f>IF('Hoja De Calculo'!BC13&gt;='Hoja De Calculo'!BB13,IF(BB$18=100,($AC$21*BB$18*$B$2)-SUM($I49:BA49),IF(BB$18&gt;BA$19,((BB$18-BA$19+1)*$B$2*$AC$21),IF(BB$18&gt;=BA$19,$AC$21*$B$2))),0)</f>
        <v>0</v>
      </c>
      <c r="BC49" s="298" t="b">
        <f>IF('Hoja De Calculo'!BD13&gt;='Hoja De Calculo'!BC13,IF(BC$18=100,($AC$21*BC$18*$B$2)-SUM($I49:BB49),IF(BC$18&gt;BB$19,((BC$18-BB$19+1)*$B$2*$AC$21),IF(BC$18&gt;=BB$19,$AC$21*$B$2))),0)</f>
        <v>0</v>
      </c>
      <c r="BD49" s="298" t="b">
        <f>IF('Hoja De Calculo'!BE13&gt;='Hoja De Calculo'!BD13,IF(BD$18=100,($AC$21*BD$18*$B$2)-SUM($I49:BC49),IF(BD$18&gt;BC$19,((BD$18-BC$19+1)*$B$2*$AC$21),IF(BD$18&gt;=BC$19,$AC$21*$B$2))),0)</f>
        <v>0</v>
      </c>
      <c r="BE49" s="298" t="b">
        <f>IF('Hoja De Calculo'!BF13&gt;='Hoja De Calculo'!BE13,IF(BE$18=100,($AC$21*BE$18*$B$2)-SUM($I49:BD49),IF(BE$18&gt;BD$19,((BE$18-BD$19+1)*$B$2*$AC$21),IF(BE$18&gt;=BD$19,$AC$21*$B$2))),0)</f>
        <v>0</v>
      </c>
      <c r="BF49" s="298" t="b">
        <f>IF('Hoja De Calculo'!BG13&gt;='Hoja De Calculo'!BF13,IF(BF$18=100,($AC$21*BF$18*$B$2)-SUM($I49:BE49),IF(BF$18&gt;BE$19,((BF$18-BE$19+1)*$B$2*$AC$21),IF(BF$18&gt;=BE$19,$AC$21*$B$2))),0)</f>
        <v>0</v>
      </c>
      <c r="BG49" s="298" t="b">
        <f>IF('Hoja De Calculo'!BH13&gt;='Hoja De Calculo'!BG13,IF(BG$18=100,($AC$21*BG$18*$B$2)-SUM($I49:BF49),IF(BG$18&gt;BF$19,((BG$18-BF$19+1)*$B$2*$AC$21),IF(BG$18&gt;=BF$19,$AC$21*$B$2))),0)</f>
        <v>0</v>
      </c>
      <c r="BH49" s="298" t="b">
        <f>IF('Hoja De Calculo'!BI13&gt;='Hoja De Calculo'!BH13,IF(BH$18=100,($AC$21*BH$18*$B$2)-SUM($I49:BG49),IF(BH$18&gt;BG$19,((BH$18-BG$19+1)*$B$2*$AC$21),IF(BH$18&gt;=BG$19,$AC$21*$B$2))),0)</f>
        <v>0</v>
      </c>
      <c r="BI49" s="298" t="b">
        <f>IF('Hoja De Calculo'!BJ13&gt;='Hoja De Calculo'!BI13,IF(BI$18=100,($AC$21*BI$18*$B$2)-SUM($I49:BH49),IF(BI$18&gt;BH$19,((BI$18-BH$19+1)*$B$2*$AC$21),IF(BI$18&gt;=BH$19,$AC$21*$B$2))),0)</f>
        <v>0</v>
      </c>
      <c r="BJ49" s="298" t="b">
        <f>IF('Hoja De Calculo'!BK13&gt;='Hoja De Calculo'!BJ13,IF(BJ$18=100,($AC$21*BJ$18*$B$2)-SUM($I49:BI49),IF(BJ$18&gt;BI$19,((BJ$18-BI$19+1)*$B$2*$AC$21),IF(BJ$18&gt;=BI$19,$AC$21*$B$2))),0)</f>
        <v>0</v>
      </c>
      <c r="BK49" s="298" t="b">
        <f>IF('Hoja De Calculo'!BL13&gt;='Hoja De Calculo'!BK13,IF(BK$18=100,($AC$21*BK$18*$B$2)-SUM($I49:BJ49),IF(BK$18&gt;BJ$19,((BK$18-BJ$19+1)*$B$2*$AC$21),IF(BK$18&gt;=BJ$19,$AC$21*$B$2))),0)</f>
        <v>0</v>
      </c>
      <c r="BL49" s="298" t="b">
        <f>IF('Hoja De Calculo'!BM13&gt;='Hoja De Calculo'!BL13,IF(BL$18=100,($AC$21*BL$18*$B$2)-SUM($I49:BK49),IF(BL$18&gt;BK$19,((BL$18-BK$19+1)*$B$2*$AC$21),IF(BL$18&gt;=BK$19,$AC$21*$B$2))),0)</f>
        <v>0</v>
      </c>
      <c r="BM49" s="298" t="b">
        <f>IF('Hoja De Calculo'!BN13&gt;='Hoja De Calculo'!BM13,IF(BM$18=100,($AC$21*BM$18*$B$2)-SUM($I49:BL49),IF(BM$18&gt;BL$19,((BM$18-BL$19+1)*$B$2*$AC$21),IF(BM$18&gt;=BL$19,$AC$21*$B$2))),0)</f>
        <v>0</v>
      </c>
      <c r="BN49" s="298" t="b">
        <f>IF('Hoja De Calculo'!BO13&gt;='Hoja De Calculo'!BN13,IF(BN$18=100,($AC$21*BN$18*$B$2)-SUM($I49:BM49),IF(BN$18&gt;BM$19,((BN$18-BM$19+1)*$B$2*$AC$21),IF(BN$18&gt;=BM$19,$AC$21*$B$2))),0)</f>
        <v>0</v>
      </c>
      <c r="BO49" s="298" t="b">
        <f>IF('Hoja De Calculo'!BP13&gt;='Hoja De Calculo'!BO13,IF(BO$18=100,($AC$21*BO$18*$B$2)-SUM($I49:BN49),IF(BO$18&gt;BN$19,((BO$18-BN$19+1)*$B$2*$AC$21),IF(BO$18&gt;=BN$19,$AC$21*$B$2))),0)</f>
        <v>0</v>
      </c>
      <c r="BP49" s="298" t="b">
        <f>IF('Hoja De Calculo'!BQ13&gt;='Hoja De Calculo'!BP13,IF(BP$18=100,($AC$21*BP$18*$B$2)-SUM($I49:BO49),IF(BP$18&gt;BO$19,((BP$18-BO$19+1)*$B$2*$AC$21),IF(BP$18&gt;=BO$19,$AC$21*$B$2))),0)</f>
        <v>0</v>
      </c>
      <c r="BQ49" s="298" t="b">
        <f>IF('Hoja De Calculo'!BR13&gt;='Hoja De Calculo'!BQ13,IF(BQ$18=100,($AC$21*BQ$18*$B$2)-SUM($I49:BP49),IF(BQ$18&gt;BP$19,((BQ$18-BP$19+1)*$B$2*$AC$21),IF(BQ$18&gt;=BP$19,$AC$21*$B$2))),0)</f>
        <v>0</v>
      </c>
      <c r="BR49" s="298" t="b">
        <f>IF('Hoja De Calculo'!BS13&gt;='Hoja De Calculo'!BR13,IF(BR$18=100,($AC$21*BR$18*$B$2)-SUM($I49:BQ49),IF(BR$18&gt;BQ$19,((BR$18-BQ$19+1)*$B$2*$AC$21),IF(BR$18&gt;=BQ$19,$AC$21*$B$2))),0)</f>
        <v>0</v>
      </c>
      <c r="BS49" s="298" t="b">
        <f>IF('Hoja De Calculo'!BT13&gt;='Hoja De Calculo'!BS13,IF(BS$18=100,($AC$21*BS$18*$B$2)-SUM($I49:BR49),IF(BS$18&gt;BR$19,((BS$18-BR$19+1)*$B$2*$AC$21),IF(BS$18&gt;=BR$19,$AC$21*$B$2))),0)</f>
        <v>0</v>
      </c>
      <c r="BT49" s="298" t="b">
        <f>IF('Hoja De Calculo'!BU13&gt;='Hoja De Calculo'!BT13,IF(BT$18=100,($AC$21*BT$18*$B$2)-SUM($I49:BS49),IF(BT$18&gt;BS$19,((BT$18-BS$19+1)*$B$2*$AC$21),IF(BT$18&gt;=BS$19,$AC$21*$B$2))),0)</f>
        <v>0</v>
      </c>
      <c r="BU49" s="298" t="b">
        <f>IF('Hoja De Calculo'!BV13&gt;='Hoja De Calculo'!BU13,IF(BU$18=100,($AC$21*BU$18*$B$2)-SUM($I49:BT49),IF(BU$18&gt;BT$19,((BU$18-BT$19+1)*$B$2*$AC$21),IF(BU$18&gt;=BT$19,$AC$21*$B$2))),0)</f>
        <v>0</v>
      </c>
      <c r="BV49" s="298" t="b">
        <f>IF('Hoja De Calculo'!BW13&gt;='Hoja De Calculo'!BV13,IF(BV$18=100,($AC$21*BV$18*$B$2)-SUM($I49:BU49),IF(BV$18&gt;BU$19,((BV$18-BU$19+1)*$B$2*$AC$21),IF(BV$18&gt;=BU$19,$AC$21*$B$2))),0)</f>
        <v>0</v>
      </c>
      <c r="BW49" s="298" t="b">
        <f>IF('Hoja De Calculo'!BX13&gt;='Hoja De Calculo'!BW13,IF(BW$18=100,($AC$21*BW$18*$B$2)-SUM($I49:BV49),IF(BW$18&gt;BV$19,((BW$18-BV$19+1)*$B$2*$AC$21),IF(BW$18&gt;=BV$19,$AC$21*$B$2))),0)</f>
        <v>0</v>
      </c>
      <c r="BX49" s="298" t="b">
        <f>IF('Hoja De Calculo'!BY13&gt;='Hoja De Calculo'!BX13,IF(BX$18=100,($AC$21*BX$18*$B$2)-SUM($I49:BW49),IF(BX$18&gt;BW$19,((BX$18-BW$19+1)*$B$2*$AC$21),IF(BX$18&gt;=BW$19,$AC$21*$B$2))),0)</f>
        <v>0</v>
      </c>
      <c r="BY49" s="298" t="b">
        <f>IF('Hoja De Calculo'!BZ13&gt;='Hoja De Calculo'!BY13,IF(BY$18=100,($AC$21*BY$18*$B$2)-SUM($I49:BX49),IF(BY$18&gt;BX$19,((BY$18-BX$19+1)*$B$2*$AC$21),IF(BY$18&gt;=BX$19,$AC$21*$B$2))),0)</f>
        <v>0</v>
      </c>
      <c r="BZ49" s="298" t="b">
        <f>IF('Hoja De Calculo'!CA13&gt;='Hoja De Calculo'!BZ13,IF(BZ$18=100,($AC$21*BZ$18*$B$2)-SUM($I49:BY49),IF(BZ$18&gt;BY$19,((BZ$18-BY$19+1)*$B$2*$AC$21),IF(BZ$18&gt;=BY$19,$AC$21*$B$2))),0)</f>
        <v>0</v>
      </c>
      <c r="CA49" s="298" t="b">
        <f>IF('Hoja De Calculo'!CB13&gt;='Hoja De Calculo'!CA13,IF(CA$18=100,($AC$21*CA$18*$B$2)-SUM($I49:BZ49),IF(CA$18&gt;BZ$19,((CA$18-BZ$19+1)*$B$2*$AC$21),IF(CA$18&gt;=BZ$19,$AC$21*$B$2))),0)</f>
        <v>0</v>
      </c>
      <c r="CB49" s="298" t="b">
        <f>IF('Hoja De Calculo'!CC13&gt;='Hoja De Calculo'!CB13,IF(CB$18=100,($AC$21*CB$18*$B$2)-SUM($I49:CA49),IF(CB$18&gt;CA$19,((CB$18-CA$19+1)*$B$2*$AC$21),IF(CB$18&gt;=CA$19,$AC$21*$B$2))),0)</f>
        <v>0</v>
      </c>
      <c r="CC49" s="298" t="b">
        <f>IF('Hoja De Calculo'!CD13&gt;='Hoja De Calculo'!CC13,IF(CC$18=100,($AC$21*CC$18*$B$2)-SUM($I49:CB49),IF(CC$18&gt;CB$19,((CC$18-CB$19+1)*$B$2*$AC$21),IF(CC$18&gt;=CB$19,$AC$21*$B$2))),0)</f>
        <v>0</v>
      </c>
      <c r="CD49" s="298" t="b">
        <f>IF('Hoja De Calculo'!CE13&gt;='Hoja De Calculo'!CD13,IF(CD$18=100,($AC$21*CD$18*$B$2)-SUM($I49:CC49),IF(CD$18&gt;CC$19,((CD$18-CC$19+1)*$B$2*$AC$21),IF(CD$18&gt;=CC$19,$AC$21*$B$2))),0)</f>
        <v>0</v>
      </c>
      <c r="CE49" s="298" t="b">
        <f>IF('Hoja De Calculo'!CF13&gt;='Hoja De Calculo'!CE13,IF(CE$18=100,($AC$21*CE$18*$B$2)-SUM($I49:CD49),IF(CE$18&gt;CD$19,((CE$18-CD$19+1)*$B$2*$AC$21),IF(CE$18&gt;=CD$19,$AC$21*$B$2))),0)</f>
        <v>0</v>
      </c>
      <c r="CF49" s="298" t="b">
        <f>IF('Hoja De Calculo'!CG13&gt;='Hoja De Calculo'!CF13,IF(CF$18=100,($AC$21*CF$18*$B$2)-SUM($I49:CE49),IF(CF$18&gt;CE$19,((CF$18-CE$19+1)*$B$2*$AC$21),IF(CF$18&gt;=CE$19,$AC$21*$B$2))),0)</f>
        <v>0</v>
      </c>
      <c r="CG49" s="298" t="b">
        <f>IF('Hoja De Calculo'!CH13&gt;='Hoja De Calculo'!CG13,IF(CG$18=100,($AC$21*CG$18*$B$2)-SUM($I49:CF49),IF(CG$18&gt;CF$19,((CG$18-CF$19+1)*$B$2*$AC$21),IF(CG$18&gt;=CF$19,$AC$21*$B$2))),0)</f>
        <v>0</v>
      </c>
      <c r="CH49" s="298" t="b">
        <f>IF('Hoja De Calculo'!CI13&gt;='Hoja De Calculo'!CH13,IF(CH$18=100,($AC$21*CH$18*$B$2)-SUM($I49:CG49),IF(CH$18&gt;CG$19,((CH$18-CG$19+1)*$B$2*$AC$21),IF(CH$18&gt;=CG$19,$AC$21*$B$2))),0)</f>
        <v>0</v>
      </c>
      <c r="CI49" s="298" t="b">
        <f>IF('Hoja De Calculo'!CJ13&gt;='Hoja De Calculo'!CI13,IF(CI$18=100,($AC$21*CI$18*$B$2)-SUM($I49:CH49),IF(CI$18&gt;CH$19,((CI$18-CH$19+1)*$B$2*$AC$21),IF(CI$18&gt;=CH$19,$AC$21*$B$2))),0)</f>
        <v>0</v>
      </c>
      <c r="CJ49" s="298" t="b">
        <f>IF('Hoja De Calculo'!CK13&gt;='Hoja De Calculo'!CJ13,IF(CJ$18=100,($AC$21*CJ$18*$B$2)-SUM($I49:CI49),IF(CJ$18&gt;CI$19,((CJ$18-CI$19+1)*$B$2*$AC$21),IF(CJ$18&gt;=CI$19,$AC$21*$B$2))),0)</f>
        <v>0</v>
      </c>
      <c r="CK49" s="298" t="b">
        <f>IF('Hoja De Calculo'!CL13&gt;='Hoja De Calculo'!CK13,IF(CK$18=100,($AC$21*CK$18*$B$2)-SUM($I49:CJ49),IF(CK$18&gt;CJ$19,((CK$18-CJ$19+1)*$B$2*$AC$21),IF(CK$18&gt;=CJ$19,$AC$21*$B$2))),0)</f>
        <v>0</v>
      </c>
      <c r="CL49" s="298" t="b">
        <f>IF('Hoja De Calculo'!CM13&gt;='Hoja De Calculo'!CL13,IF(CL$18=100,($AC$21*CL$18*$B$2)-SUM($I49:CK49),IF(CL$18&gt;CK$19,((CL$18-CK$19+1)*$B$2*$AC$21),IF(CL$18&gt;=CK$19,$AC$21*$B$2))),0)</f>
        <v>0</v>
      </c>
      <c r="CM49" s="298" t="b">
        <f>IF('Hoja De Calculo'!CN13&gt;='Hoja De Calculo'!CM13,IF(CM$18=100,($AC$21*CM$18*$B$2)-SUM($I49:CL49),IF(CM$18&gt;CL$19,((CM$18-CL$19+1)*$B$2*$AC$21),IF(CM$18&gt;=CL$19,$AC$21*$B$2))),0)</f>
        <v>0</v>
      </c>
      <c r="CN49" s="298" t="b">
        <f>IF('Hoja De Calculo'!CO13&gt;='Hoja De Calculo'!CN13,IF(CN$18=100,($AC$21*CN$18*$B$2)-SUM($I49:CM49),IF(CN$18&gt;CM$19,((CN$18-CM$19+1)*$B$2*$AC$21),IF(CN$18&gt;=CM$19,$AC$21*$B$2))),0)</f>
        <v>0</v>
      </c>
      <c r="CO49" s="298" t="b">
        <f>IF('Hoja De Calculo'!CP13&gt;='Hoja De Calculo'!CO13,IF(CO$18=100,($AC$21*CO$18*$B$2)-SUM($I49:CN49),IF(CO$18&gt;CN$19,((CO$18-CN$19+1)*$B$2*$AC$21),IF(CO$18&gt;=CN$19,$AC$21*$B$2))),0)</f>
        <v>0</v>
      </c>
      <c r="CP49" s="298" t="b">
        <f>IF('Hoja De Calculo'!CQ13&gt;='Hoja De Calculo'!CP13,IF(CP$18=100,($AC$21*CP$18*$B$2)-SUM($I49:CO49),IF(CP$18&gt;CO$19,((CP$18-CO$19+1)*$B$2*$AC$21),IF(CP$18&gt;=CO$19,$AC$21*$B$2))),0)</f>
        <v>0</v>
      </c>
      <c r="CQ49" s="298" t="b">
        <f>IF('Hoja De Calculo'!CR13&gt;='Hoja De Calculo'!CQ13,IF(CQ$18=100,($AC$21*CQ$18*$B$2)-SUM($I49:CP49),IF(CQ$18&gt;CP$19,((CQ$18-CP$19+1)*$B$2*$AC$21),IF(CQ$18&gt;=CP$19,$AC$21*$B$2))),0)</f>
        <v>0</v>
      </c>
      <c r="CR49" s="298" t="b">
        <f>IF('Hoja De Calculo'!CS13&gt;='Hoja De Calculo'!CR13,IF(CR$18=100,($AC$21*CR$18*$B$2)-SUM($I49:CQ49),IF(CR$18&gt;CQ$19,((CR$18-CQ$19+1)*$B$2*$AC$21),IF(CR$18&gt;=CQ$19,$AC$21*$B$2))),0)</f>
        <v>0</v>
      </c>
      <c r="CS49" s="298" t="b">
        <f>IF('Hoja De Calculo'!CT13&gt;='Hoja De Calculo'!CS13,IF(CS$18=100,($AC$21*CS$18*$B$2)-SUM($I49:CR49),IF(CS$18&gt;CR$19,((CS$18-CR$19+1)*$B$2*$AC$21),IF(CS$18&gt;=CR$19,$AC$21*$B$2))),0)</f>
        <v>0</v>
      </c>
      <c r="CT49" s="298" t="b">
        <f>IF('Hoja De Calculo'!CU13&gt;='Hoja De Calculo'!CT13,IF(CT$18=100,($AC$21*CT$18*$B$2)-SUM($I49:CS49),IF(CT$18&gt;CS$19,((CT$18-CS$19+1)*$B$2*$AC$21),IF(CT$18&gt;=CS$19,$AC$21*$B$2))),0)</f>
        <v>0</v>
      </c>
      <c r="CU49" s="298" t="b">
        <f>IF('Hoja De Calculo'!CV13&gt;='Hoja De Calculo'!CU13,IF(CU$18=100,($AC$21*CU$18*$B$2)-SUM($I49:CT49),IF(CU$18&gt;CT$19,((CU$18-CT$19+1)*$B$2*$AC$21),IF(CU$18&gt;=CT$19,$AC$21*$B$2))),0)</f>
        <v>0</v>
      </c>
      <c r="CV49" s="298" t="b">
        <f>IF('Hoja De Calculo'!CW13&gt;='Hoja De Calculo'!CV13,IF(CV$18=100,($AC$21*CV$18*$B$2)-SUM($I49:CU49),IF(CV$18&gt;CU$19,((CV$18-CU$19+1)*$B$2*$AC$21),IF(CV$18&gt;=CU$19,$AC$21*$B$2))),0)</f>
        <v>0</v>
      </c>
      <c r="CW49" s="298" t="b">
        <f>IF('Hoja De Calculo'!CX13&gt;='Hoja De Calculo'!CW13,IF(CW$18=100,($AC$21*CW$18*$B$2)-SUM($I49:CV49),IF(CW$18&gt;CV$19,((CW$18-CV$19+1)*$B$2*$AC$21),IF(CW$18&gt;=CV$19,$AC$21*$B$2))),0)</f>
        <v>0</v>
      </c>
    </row>
    <row r="50" spans="1:101" x14ac:dyDescent="0.25">
      <c r="A50" t="s">
        <v>187</v>
      </c>
      <c r="C50" s="263"/>
      <c r="D50" s="263"/>
      <c r="E50" s="263"/>
      <c r="F50" s="263"/>
      <c r="G50" s="263"/>
      <c r="H50" s="263"/>
      <c r="I50" s="263"/>
      <c r="J50" s="263"/>
      <c r="K50" s="263"/>
      <c r="L50" s="263"/>
      <c r="M50" s="263"/>
      <c r="N50" s="263"/>
      <c r="O50" s="263"/>
      <c r="P50" s="263"/>
      <c r="Q50" s="263"/>
      <c r="R50" s="263"/>
      <c r="S50" s="263"/>
      <c r="T50" s="263"/>
      <c r="U50" s="263"/>
      <c r="V50" s="263"/>
      <c r="W50" s="263"/>
      <c r="X50" s="263"/>
      <c r="Y50" s="263"/>
      <c r="Z50" s="271"/>
      <c r="AA50" s="278"/>
      <c r="AB50" s="278"/>
      <c r="AC50" s="278"/>
      <c r="AD50" s="285">
        <f>(AD$21*$B$2*(AD$19+(IF(AD$19=100,0,1))))</f>
        <v>0</v>
      </c>
      <c r="AE50" s="298" t="b">
        <f>IF('Hoja De Calculo'!AF13&gt;='Hoja De Calculo'!AE13,IF(AE$18=100,($AD$21*AE$18*$B$2)-SUM($I50:AD50),IF(AE$18&gt;AD$19,((AE$18-AD$19+1)*$B$2*$AD$21),IF(AE$18&gt;=AD$19,$AD$21*$B$2))),0)</f>
        <v>0</v>
      </c>
      <c r="AF50" s="298" t="b">
        <f>IF('Hoja De Calculo'!AG13&gt;='Hoja De Calculo'!AF13,IF(AF$18=100,($AD$21*AF$18*$B$2)-SUM($I50:AE50),IF(AF$18&gt;AE$19,((AF$18-AE$19+1)*$B$2*$AD$21),IF(AF$18&gt;=AE$19,$AD$21*$B$2))),0)</f>
        <v>0</v>
      </c>
      <c r="AG50" s="298" t="b">
        <f>IF('Hoja De Calculo'!AH13&gt;='Hoja De Calculo'!AG13,IF(AG$18=100,($AD$21*AG$18*$B$2)-SUM($I50:AF50),IF(AG$18&gt;AF$19,((AG$18-AF$19+1)*$B$2*$AD$21),IF(AG$18&gt;=AF$19,$AD$21*$B$2))),0)</f>
        <v>0</v>
      </c>
      <c r="AH50" s="298" t="b">
        <f>IF('Hoja De Calculo'!AI13&gt;='Hoja De Calculo'!AH13,IF(AH$18=100,($AD$21*AH$18*$B$2)-SUM($I50:AG50),IF(AH$18&gt;AG$19,((AH$18-AG$19+1)*$B$2*$AD$21),IF(AH$18&gt;=AG$19,$AD$21*$B$2))),0)</f>
        <v>0</v>
      </c>
      <c r="AI50" s="298" t="b">
        <f>IF('Hoja De Calculo'!AJ13&gt;='Hoja De Calculo'!AI13,IF(AI$18=100,($AD$21*AI$18*$B$2)-SUM($I50:AH50),IF(AI$18&gt;AH$19,((AI$18-AH$19+1)*$B$2*$AD$21),IF(AI$18&gt;=AH$19,$AD$21*$B$2))),0)</f>
        <v>0</v>
      </c>
      <c r="AJ50" s="298" t="b">
        <f>IF('Hoja De Calculo'!AK13&gt;='Hoja De Calculo'!AJ13,IF(AJ$18=100,($AD$21*AJ$18*$B$2)-SUM($I50:AI50),IF(AJ$18&gt;AI$19,((AJ$18-AI$19+1)*$B$2*$AD$21),IF(AJ$18&gt;=AI$19,$AD$21*$B$2))),0)</f>
        <v>0</v>
      </c>
      <c r="AK50" s="298" t="b">
        <f>IF('Hoja De Calculo'!AL13&gt;='Hoja De Calculo'!AK13,IF(AK$18=100,($AD$21*AK$18*$B$2)-SUM($I50:AJ50),IF(AK$18&gt;AJ$19,((AK$18-AJ$19+1)*$B$2*$AD$21),IF(AK$18&gt;=AJ$19,$AD$21*$B$2))),0)</f>
        <v>0</v>
      </c>
      <c r="AL50" s="298" t="b">
        <f>IF('Hoja De Calculo'!AM13&gt;='Hoja De Calculo'!AL13,IF(AL$18=100,($AD$21*AL$18*$B$2)-SUM($I50:AK50),IF(AL$18&gt;AK$19,((AL$18-AK$19+1)*$B$2*$AD$21),IF(AL$18&gt;=AK$19,$AD$21*$B$2))),0)</f>
        <v>0</v>
      </c>
      <c r="AM50" s="298" t="b">
        <f>IF('Hoja De Calculo'!AN13&gt;='Hoja De Calculo'!AM13,IF(AM$18=100,($AD$21*AM$18*$B$2)-SUM($I50:AL50),IF(AM$18&gt;AL$19,((AM$18-AL$19+1)*$B$2*$AD$21),IF(AM$18&gt;=AL$19,$AD$21*$B$2))),0)</f>
        <v>0</v>
      </c>
      <c r="AN50" s="298" t="b">
        <f>IF('Hoja De Calculo'!AO13&gt;='Hoja De Calculo'!AN13,IF(AN$18=100,($AD$21*AN$18*$B$2)-SUM($I50:AM50),IF(AN$18&gt;AM$19,((AN$18-AM$19+1)*$B$2*$AD$21),IF(AN$18&gt;=AM$19,$AD$21*$B$2))),0)</f>
        <v>0</v>
      </c>
      <c r="AO50" s="298" t="b">
        <f>IF('Hoja De Calculo'!AP13&gt;='Hoja De Calculo'!AO13,IF(AO$18=100,($AD$21*AO$18*$B$2)-SUM($I50:AN50),IF(AO$18&gt;AN$19,((AO$18-AN$19+1)*$B$2*$AD$21),IF(AO$18&gt;=AN$19,$AD$21*$B$2))),0)</f>
        <v>0</v>
      </c>
      <c r="AP50" s="298" t="b">
        <f>IF('Hoja De Calculo'!AQ13&gt;='Hoja De Calculo'!AP13,IF(AP$18=100,($AD$21*AP$18*$B$2)-SUM($I50:AO50),IF(AP$18&gt;AO$19,((AP$18-AO$19+1)*$B$2*$AD$21),IF(AP$18&gt;=AO$19,$AD$21*$B$2))),0)</f>
        <v>0</v>
      </c>
      <c r="AQ50" s="298" t="b">
        <f>IF('Hoja De Calculo'!AR13&gt;='Hoja De Calculo'!AQ13,IF(AQ$18=100,($AD$21*AQ$18*$B$2)-SUM($I50:AP50),IF(AQ$18&gt;AP$19,((AQ$18-AP$19+1)*$B$2*$AD$21),IF(AQ$18&gt;=AP$19,$AD$21*$B$2))),0)</f>
        <v>0</v>
      </c>
      <c r="AR50" s="298" t="b">
        <f>IF('Hoja De Calculo'!AS13&gt;='Hoja De Calculo'!AR13,IF(AR$18=100,($AD$21*AR$18*$B$2)-SUM($I50:AQ50),IF(AR$18&gt;AQ$19,((AR$18-AQ$19+1)*$B$2*$AD$21),IF(AR$18&gt;=AQ$19,$AD$21*$B$2))),0)</f>
        <v>0</v>
      </c>
      <c r="AS50" s="298" t="b">
        <f>IF('Hoja De Calculo'!AT13&gt;='Hoja De Calculo'!AS13,IF(AS$18=100,($AD$21*AS$18*$B$2)-SUM($I50:AR50),IF(AS$18&gt;AR$19,((AS$18-AR$19+1)*$B$2*$AD$21),IF(AS$18&gt;=AR$19,$AD$21*$B$2))),0)</f>
        <v>0</v>
      </c>
      <c r="AT50" s="298" t="b">
        <f>IF('Hoja De Calculo'!AU13&gt;='Hoja De Calculo'!AT13,IF(AT$18=100,($AD$21*AT$18*$B$2)-SUM($I50:AS50),IF(AT$18&gt;AS$19,((AT$18-AS$19+1)*$B$2*$AD$21),IF(AT$18&gt;=AS$19,$AD$21*$B$2))),0)</f>
        <v>0</v>
      </c>
      <c r="AU50" s="298" t="b">
        <f>IF('Hoja De Calculo'!AV13&gt;='Hoja De Calculo'!AU13,IF(AU$18=100,($AD$21*AU$18*$B$2)-SUM($I50:AT50),IF(AU$18&gt;AT$19,((AU$18-AT$19+1)*$B$2*$AD$21),IF(AU$18&gt;=AT$19,$AD$21*$B$2))),0)</f>
        <v>0</v>
      </c>
      <c r="AV50" s="298" t="b">
        <f>IF('Hoja De Calculo'!AW13&gt;='Hoja De Calculo'!AV13,IF(AV$18=100,($AD$21*AV$18*$B$2)-SUM($I50:AU50),IF(AV$18&gt;AU$19,((AV$18-AU$19+1)*$B$2*$AD$21),IF(AV$18&gt;=AU$19,$AD$21*$B$2))),0)</f>
        <v>0</v>
      </c>
      <c r="AW50" s="298" t="b">
        <f>IF('Hoja De Calculo'!AX13&gt;='Hoja De Calculo'!AW13,IF(AW$18=100,($AD$21*AW$18*$B$2)-SUM($I50:AV50),IF(AW$18&gt;AV$19,((AW$18-AV$19+1)*$B$2*$AD$21),IF(AW$18&gt;=AV$19,$AD$21*$B$2))),0)</f>
        <v>0</v>
      </c>
      <c r="AX50" s="298" t="b">
        <f>IF('Hoja De Calculo'!AY13&gt;='Hoja De Calculo'!AX13,IF(AX$18=100,($AD$21*AX$18*$B$2)-SUM($I50:AW50),IF(AX$18&gt;AW$19,((AX$18-AW$19+1)*$B$2*$AD$21),IF(AX$18&gt;=AW$19,$AD$21*$B$2))),0)</f>
        <v>0</v>
      </c>
      <c r="AY50" s="298" t="b">
        <f>IF('Hoja De Calculo'!AZ13&gt;='Hoja De Calculo'!AY13,IF(AY$18=100,($AD$21*AY$18*$B$2)-SUM($I50:AX50),IF(AY$18&gt;AX$19,((AY$18-AX$19+1)*$B$2*$AD$21),IF(AY$18&gt;=AX$19,$AD$21*$B$2))),0)</f>
        <v>0</v>
      </c>
      <c r="AZ50" s="298" t="b">
        <f>IF('Hoja De Calculo'!BA13&gt;='Hoja De Calculo'!AZ13,IF(AZ$18=100,($AD$21*AZ$18*$B$2)-SUM($I50:AY50),IF(AZ$18&gt;AY$19,((AZ$18-AY$19+1)*$B$2*$AD$21),IF(AZ$18&gt;=AY$19,$AD$21*$B$2))),0)</f>
        <v>0</v>
      </c>
      <c r="BA50" s="298" t="b">
        <f>IF('Hoja De Calculo'!BB13&gt;='Hoja De Calculo'!BA13,IF(BA$18=100,($AD$21*BA$18*$B$2)-SUM($I50:AZ50),IF(BA$18&gt;AZ$19,((BA$18-AZ$19+1)*$B$2*$AD$21),IF(BA$18&gt;=AZ$19,$AD$21*$B$2))),0)</f>
        <v>0</v>
      </c>
      <c r="BB50" s="298" t="b">
        <f>IF('Hoja De Calculo'!BC13&gt;='Hoja De Calculo'!BB13,IF(BB$18=100,($AD$21*BB$18*$B$2)-SUM($I50:BA50),IF(BB$18&gt;BA$19,((BB$18-BA$19+1)*$B$2*$AD$21),IF(BB$18&gt;=BA$19,$AD$21*$B$2))),0)</f>
        <v>0</v>
      </c>
      <c r="BC50" s="298" t="b">
        <f>IF('Hoja De Calculo'!BD13&gt;='Hoja De Calculo'!BC13,IF(BC$18=100,($AD$21*BC$18*$B$2)-SUM($I50:BB50),IF(BC$18&gt;BB$19,((BC$18-BB$19+1)*$B$2*$AD$21),IF(BC$18&gt;=BB$19,$AD$21*$B$2))),0)</f>
        <v>0</v>
      </c>
      <c r="BD50" s="298" t="b">
        <f>IF('Hoja De Calculo'!BE13&gt;='Hoja De Calculo'!BD13,IF(BD$18=100,($AD$21*BD$18*$B$2)-SUM($I50:BC50),IF(BD$18&gt;BC$19,((BD$18-BC$19+1)*$B$2*$AD$21),IF(BD$18&gt;=BC$19,$AD$21*$B$2))),0)</f>
        <v>0</v>
      </c>
      <c r="BE50" s="298" t="b">
        <f>IF('Hoja De Calculo'!BF13&gt;='Hoja De Calculo'!BE13,IF(BE$18=100,($AD$21*BE$18*$B$2)-SUM($I50:BD50),IF(BE$18&gt;BD$19,((BE$18-BD$19+1)*$B$2*$AD$21),IF(BE$18&gt;=BD$19,$AD$21*$B$2))),0)</f>
        <v>0</v>
      </c>
      <c r="BF50" s="298" t="b">
        <f>IF('Hoja De Calculo'!BG13&gt;='Hoja De Calculo'!BF13,IF(BF$18=100,($AD$21*BF$18*$B$2)-SUM($I50:BE50),IF(BF$18&gt;BE$19,((BF$18-BE$19+1)*$B$2*$AD$21),IF(BF$18&gt;=BE$19,$AD$21*$B$2))),0)</f>
        <v>0</v>
      </c>
      <c r="BG50" s="298" t="b">
        <f>IF('Hoja De Calculo'!BH13&gt;='Hoja De Calculo'!BG13,IF(BG$18=100,($AD$21*BG$18*$B$2)-SUM($I50:BF50),IF(BG$18&gt;BF$19,((BG$18-BF$19+1)*$B$2*$AD$21),IF(BG$18&gt;=BF$19,$AD$21*$B$2))),0)</f>
        <v>0</v>
      </c>
      <c r="BH50" s="298" t="b">
        <f>IF('Hoja De Calculo'!BI13&gt;='Hoja De Calculo'!BH13,IF(BH$18=100,($AD$21*BH$18*$B$2)-SUM($I50:BG50),IF(BH$18&gt;BG$19,((BH$18-BG$19+1)*$B$2*$AD$21),IF(BH$18&gt;=BG$19,$AD$21*$B$2))),0)</f>
        <v>0</v>
      </c>
      <c r="BI50" s="298" t="b">
        <f>IF('Hoja De Calculo'!BJ13&gt;='Hoja De Calculo'!BI13,IF(BI$18=100,($AD$21*BI$18*$B$2)-SUM($I50:BH50),IF(BI$18&gt;BH$19,((BI$18-BH$19+1)*$B$2*$AD$21),IF(BI$18&gt;=BH$19,$AD$21*$B$2))),0)</f>
        <v>0</v>
      </c>
      <c r="BJ50" s="298" t="b">
        <f>IF('Hoja De Calculo'!BK13&gt;='Hoja De Calculo'!BJ13,IF(BJ$18=100,($AD$21*BJ$18*$B$2)-SUM($I50:BI50),IF(BJ$18&gt;BI$19,((BJ$18-BI$19+1)*$B$2*$AD$21),IF(BJ$18&gt;=BI$19,$AD$21*$B$2))),0)</f>
        <v>0</v>
      </c>
      <c r="BK50" s="298" t="b">
        <f>IF('Hoja De Calculo'!BL13&gt;='Hoja De Calculo'!BK13,IF(BK$18=100,($AD$21*BK$18*$B$2)-SUM($I50:BJ50),IF(BK$18&gt;BJ$19,((BK$18-BJ$19+1)*$B$2*$AD$21),IF(BK$18&gt;=BJ$19,$AD$21*$B$2))),0)</f>
        <v>0</v>
      </c>
      <c r="BL50" s="298" t="b">
        <f>IF('Hoja De Calculo'!BM13&gt;='Hoja De Calculo'!BL13,IF(BL$18=100,($AD$21*BL$18*$B$2)-SUM($I50:BK50),IF(BL$18&gt;BK$19,((BL$18-BK$19+1)*$B$2*$AD$21),IF(BL$18&gt;=BK$19,$AD$21*$B$2))),0)</f>
        <v>0</v>
      </c>
      <c r="BM50" s="298" t="b">
        <f>IF('Hoja De Calculo'!BN13&gt;='Hoja De Calculo'!BM13,IF(BM$18=100,($AD$21*BM$18*$B$2)-SUM($I50:BL50),IF(BM$18&gt;BL$19,((BM$18-BL$19+1)*$B$2*$AD$21),IF(BM$18&gt;=BL$19,$AD$21*$B$2))),0)</f>
        <v>0</v>
      </c>
      <c r="BN50" s="298" t="b">
        <f>IF('Hoja De Calculo'!BO13&gt;='Hoja De Calculo'!BN13,IF(BN$18=100,($AD$21*BN$18*$B$2)-SUM($I50:BM50),IF(BN$18&gt;BM$19,((BN$18-BM$19+1)*$B$2*$AD$21),IF(BN$18&gt;=BM$19,$AD$21*$B$2))),0)</f>
        <v>0</v>
      </c>
      <c r="BO50" s="298" t="b">
        <f>IF('Hoja De Calculo'!BP13&gt;='Hoja De Calculo'!BO13,IF(BO$18=100,($AD$21*BO$18*$B$2)-SUM($I50:BN50),IF(BO$18&gt;BN$19,((BO$18-BN$19+1)*$B$2*$AD$21),IF(BO$18&gt;=BN$19,$AD$21*$B$2))),0)</f>
        <v>0</v>
      </c>
      <c r="BP50" s="298" t="b">
        <f>IF('Hoja De Calculo'!BQ13&gt;='Hoja De Calculo'!BP13,IF(BP$18=100,($AD$21*BP$18*$B$2)-SUM($I50:BO50),IF(BP$18&gt;BO$19,((BP$18-BO$19+1)*$B$2*$AD$21),IF(BP$18&gt;=BO$19,$AD$21*$B$2))),0)</f>
        <v>0</v>
      </c>
      <c r="BQ50" s="298" t="b">
        <f>IF('Hoja De Calculo'!BR13&gt;='Hoja De Calculo'!BQ13,IF(BQ$18=100,($AD$21*BQ$18*$B$2)-SUM($I50:BP50),IF(BQ$18&gt;BP$19,((BQ$18-BP$19+1)*$B$2*$AD$21),IF(BQ$18&gt;=BP$19,$AD$21*$B$2))),0)</f>
        <v>0</v>
      </c>
      <c r="BR50" s="298" t="b">
        <f>IF('Hoja De Calculo'!BS13&gt;='Hoja De Calculo'!BR13,IF(BR$18=100,($AD$21*BR$18*$B$2)-SUM($I50:BQ50),IF(BR$18&gt;BQ$19,((BR$18-BQ$19+1)*$B$2*$AD$21),IF(BR$18&gt;=BQ$19,$AD$21*$B$2))),0)</f>
        <v>0</v>
      </c>
      <c r="BS50" s="298" t="b">
        <f>IF('Hoja De Calculo'!BT13&gt;='Hoja De Calculo'!BS13,IF(BS$18=100,($AD$21*BS$18*$B$2)-SUM($I50:BR50),IF(BS$18&gt;BR$19,((BS$18-BR$19+1)*$B$2*$AD$21),IF(BS$18&gt;=BR$19,$AD$21*$B$2))),0)</f>
        <v>0</v>
      </c>
      <c r="BT50" s="298" t="b">
        <f>IF('Hoja De Calculo'!BU13&gt;='Hoja De Calculo'!BT13,IF(BT$18=100,($AD$21*BT$18*$B$2)-SUM($I50:BS50),IF(BT$18&gt;BS$19,((BT$18-BS$19+1)*$B$2*$AD$21),IF(BT$18&gt;=BS$19,$AD$21*$B$2))),0)</f>
        <v>0</v>
      </c>
      <c r="BU50" s="298" t="b">
        <f>IF('Hoja De Calculo'!BV13&gt;='Hoja De Calculo'!BU13,IF(BU$18=100,($AD$21*BU$18*$B$2)-SUM($I50:BT50),IF(BU$18&gt;BT$19,((BU$18-BT$19+1)*$B$2*$AD$21),IF(BU$18&gt;=BT$19,$AD$21*$B$2))),0)</f>
        <v>0</v>
      </c>
      <c r="BV50" s="298" t="b">
        <f>IF('Hoja De Calculo'!BW13&gt;='Hoja De Calculo'!BV13,IF(BV$18=100,($AD$21*BV$18*$B$2)-SUM($I50:BU50),IF(BV$18&gt;BU$19,((BV$18-BU$19+1)*$B$2*$AD$21),IF(BV$18&gt;=BU$19,$AD$21*$B$2))),0)</f>
        <v>0</v>
      </c>
      <c r="BW50" s="298" t="b">
        <f>IF('Hoja De Calculo'!BX13&gt;='Hoja De Calculo'!BW13,IF(BW$18=100,($AD$21*BW$18*$B$2)-SUM($I50:BV50),IF(BW$18&gt;BV$19,((BW$18-BV$19+1)*$B$2*$AD$21),IF(BW$18&gt;=BV$19,$AD$21*$B$2))),0)</f>
        <v>0</v>
      </c>
      <c r="BX50" s="298" t="b">
        <f>IF('Hoja De Calculo'!BY13&gt;='Hoja De Calculo'!BX13,IF(BX$18=100,($AD$21*BX$18*$B$2)-SUM($I50:BW50),IF(BX$18&gt;BW$19,((BX$18-BW$19+1)*$B$2*$AD$21),IF(BX$18&gt;=BW$19,$AD$21*$B$2))),0)</f>
        <v>0</v>
      </c>
      <c r="BY50" s="298" t="b">
        <f>IF('Hoja De Calculo'!BZ13&gt;='Hoja De Calculo'!BY13,IF(BY$18=100,($AD$21*BY$18*$B$2)-SUM($I50:BX50),IF(BY$18&gt;BX$19,((BY$18-BX$19+1)*$B$2*$AD$21),IF(BY$18&gt;=BX$19,$AD$21*$B$2))),0)</f>
        <v>0</v>
      </c>
      <c r="BZ50" s="298" t="b">
        <f>IF('Hoja De Calculo'!CA13&gt;='Hoja De Calculo'!BZ13,IF(BZ$18=100,($AD$21*BZ$18*$B$2)-SUM($I50:BY50),IF(BZ$18&gt;BY$19,((BZ$18-BY$19+1)*$B$2*$AD$21),IF(BZ$18&gt;=BY$19,$AD$21*$B$2))),0)</f>
        <v>0</v>
      </c>
      <c r="CA50" s="298" t="b">
        <f>IF('Hoja De Calculo'!CB13&gt;='Hoja De Calculo'!CA13,IF(CA$18=100,($AD$21*CA$18*$B$2)-SUM($I50:BZ50),IF(CA$18&gt;BZ$19,((CA$18-BZ$19+1)*$B$2*$AD$21),IF(CA$18&gt;=BZ$19,$AD$21*$B$2))),0)</f>
        <v>0</v>
      </c>
      <c r="CB50" s="298" t="b">
        <f>IF('Hoja De Calculo'!CC13&gt;='Hoja De Calculo'!CB13,IF(CB$18=100,($AD$21*CB$18*$B$2)-SUM($I50:CA50),IF(CB$18&gt;CA$19,((CB$18-CA$19+1)*$B$2*$AD$21),IF(CB$18&gt;=CA$19,$AD$21*$B$2))),0)</f>
        <v>0</v>
      </c>
      <c r="CC50" s="298" t="b">
        <f>IF('Hoja De Calculo'!CD13&gt;='Hoja De Calculo'!CC13,IF(CC$18=100,($AD$21*CC$18*$B$2)-SUM($I50:CB50),IF(CC$18&gt;CB$19,((CC$18-CB$19+1)*$B$2*$AD$21),IF(CC$18&gt;=CB$19,$AD$21*$B$2))),0)</f>
        <v>0</v>
      </c>
      <c r="CD50" s="298" t="b">
        <f>IF('Hoja De Calculo'!CE13&gt;='Hoja De Calculo'!CD13,IF(CD$18=100,($AD$21*CD$18*$B$2)-SUM($I50:CC50),IF(CD$18&gt;CC$19,((CD$18-CC$19+1)*$B$2*$AD$21),IF(CD$18&gt;=CC$19,$AD$21*$B$2))),0)</f>
        <v>0</v>
      </c>
      <c r="CE50" s="298" t="b">
        <f>IF('Hoja De Calculo'!CF13&gt;='Hoja De Calculo'!CE13,IF(CE$18=100,($AD$21*CE$18*$B$2)-SUM($I50:CD50),IF(CE$18&gt;CD$19,((CE$18-CD$19+1)*$B$2*$AD$21),IF(CE$18&gt;=CD$19,$AD$21*$B$2))),0)</f>
        <v>0</v>
      </c>
      <c r="CF50" s="298" t="b">
        <f>IF('Hoja De Calculo'!CG13&gt;='Hoja De Calculo'!CF13,IF(CF$18=100,($AD$21*CF$18*$B$2)-SUM($I50:CE50),IF(CF$18&gt;CE$19,((CF$18-CE$19+1)*$B$2*$AD$21),IF(CF$18&gt;=CE$19,$AD$21*$B$2))),0)</f>
        <v>0</v>
      </c>
      <c r="CG50" s="298" t="b">
        <f>IF('Hoja De Calculo'!CH13&gt;='Hoja De Calculo'!CG13,IF(CG$18=100,($AD$21*CG$18*$B$2)-SUM($I50:CF50),IF(CG$18&gt;CF$19,((CG$18-CF$19+1)*$B$2*$AD$21),IF(CG$18&gt;=CF$19,$AD$21*$B$2))),0)</f>
        <v>0</v>
      </c>
      <c r="CH50" s="298" t="b">
        <f>IF('Hoja De Calculo'!CI13&gt;='Hoja De Calculo'!CH13,IF(CH$18=100,($AD$21*CH$18*$B$2)-SUM($I50:CG50),IF(CH$18&gt;CG$19,((CH$18-CG$19+1)*$B$2*$AD$21),IF(CH$18&gt;=CG$19,$AD$21*$B$2))),0)</f>
        <v>0</v>
      </c>
      <c r="CI50" s="298" t="b">
        <f>IF('Hoja De Calculo'!CJ13&gt;='Hoja De Calculo'!CI13,IF(CI$18=100,($AD$21*CI$18*$B$2)-SUM($I50:CH50),IF(CI$18&gt;CH$19,((CI$18-CH$19+1)*$B$2*$AD$21),IF(CI$18&gt;=CH$19,$AD$21*$B$2))),0)</f>
        <v>0</v>
      </c>
      <c r="CJ50" s="298" t="b">
        <f>IF('Hoja De Calculo'!CK13&gt;='Hoja De Calculo'!CJ13,IF(CJ$18=100,($AD$21*CJ$18*$B$2)-SUM($I50:CI50),IF(CJ$18&gt;CI$19,((CJ$18-CI$19+1)*$B$2*$AD$21),IF(CJ$18&gt;=CI$19,$AD$21*$B$2))),0)</f>
        <v>0</v>
      </c>
      <c r="CK50" s="298" t="b">
        <f>IF('Hoja De Calculo'!CL13&gt;='Hoja De Calculo'!CK13,IF(CK$18=100,($AD$21*CK$18*$B$2)-SUM($I50:CJ50),IF(CK$18&gt;CJ$19,((CK$18-CJ$19+1)*$B$2*$AD$21),IF(CK$18&gt;=CJ$19,$AD$21*$B$2))),0)</f>
        <v>0</v>
      </c>
      <c r="CL50" s="298" t="b">
        <f>IF('Hoja De Calculo'!CM13&gt;='Hoja De Calculo'!CL13,IF(CL$18=100,($AD$21*CL$18*$B$2)-SUM($I50:CK50),IF(CL$18&gt;CK$19,((CL$18-CK$19+1)*$B$2*$AD$21),IF(CL$18&gt;=CK$19,$AD$21*$B$2))),0)</f>
        <v>0</v>
      </c>
      <c r="CM50" s="298" t="b">
        <f>IF('Hoja De Calculo'!CN13&gt;='Hoja De Calculo'!CM13,IF(CM$18=100,($AD$21*CM$18*$B$2)-SUM($I50:CL50),IF(CM$18&gt;CL$19,((CM$18-CL$19+1)*$B$2*$AD$21),IF(CM$18&gt;=CL$19,$AD$21*$B$2))),0)</f>
        <v>0</v>
      </c>
      <c r="CN50" s="298" t="b">
        <f>IF('Hoja De Calculo'!CO13&gt;='Hoja De Calculo'!CN13,IF(CN$18=100,($AD$21*CN$18*$B$2)-SUM($I50:CM50),IF(CN$18&gt;CM$19,((CN$18-CM$19+1)*$B$2*$AD$21),IF(CN$18&gt;=CM$19,$AD$21*$B$2))),0)</f>
        <v>0</v>
      </c>
      <c r="CO50" s="298" t="b">
        <f>IF('Hoja De Calculo'!CP13&gt;='Hoja De Calculo'!CO13,IF(CO$18=100,($AD$21*CO$18*$B$2)-SUM($I50:CN50),IF(CO$18&gt;CN$19,((CO$18-CN$19+1)*$B$2*$AD$21),IF(CO$18&gt;=CN$19,$AD$21*$B$2))),0)</f>
        <v>0</v>
      </c>
      <c r="CP50" s="298" t="b">
        <f>IF('Hoja De Calculo'!CQ13&gt;='Hoja De Calculo'!CP13,IF(CP$18=100,($AD$21*CP$18*$B$2)-SUM($I50:CO50),IF(CP$18&gt;CO$19,((CP$18-CO$19+1)*$B$2*$AD$21),IF(CP$18&gt;=CO$19,$AD$21*$B$2))),0)</f>
        <v>0</v>
      </c>
      <c r="CQ50" s="298" t="b">
        <f>IF('Hoja De Calculo'!CR13&gt;='Hoja De Calculo'!CQ13,IF(CQ$18=100,($AD$21*CQ$18*$B$2)-SUM($I50:CP50),IF(CQ$18&gt;CP$19,((CQ$18-CP$19+1)*$B$2*$AD$21),IF(CQ$18&gt;=CP$19,$AD$21*$B$2))),0)</f>
        <v>0</v>
      </c>
      <c r="CR50" s="298" t="b">
        <f>IF('Hoja De Calculo'!CS13&gt;='Hoja De Calculo'!CR13,IF(CR$18=100,($AD$21*CR$18*$B$2)-SUM($I50:CQ50),IF(CR$18&gt;CQ$19,((CR$18-CQ$19+1)*$B$2*$AD$21),IF(CR$18&gt;=CQ$19,$AD$21*$B$2))),0)</f>
        <v>0</v>
      </c>
      <c r="CS50" s="298" t="b">
        <f>IF('Hoja De Calculo'!CT13&gt;='Hoja De Calculo'!CS13,IF(CS$18=100,($AD$21*CS$18*$B$2)-SUM($I50:CR50),IF(CS$18&gt;CR$19,((CS$18-CR$19+1)*$B$2*$AD$21),IF(CS$18&gt;=CR$19,$AD$21*$B$2))),0)</f>
        <v>0</v>
      </c>
      <c r="CT50" s="298" t="b">
        <f>IF('Hoja De Calculo'!CU13&gt;='Hoja De Calculo'!CT13,IF(CT$18=100,($AD$21*CT$18*$B$2)-SUM($I50:CS50),IF(CT$18&gt;CS$19,((CT$18-CS$19+1)*$B$2*$AD$21),IF(CT$18&gt;=CS$19,$AD$21*$B$2))),0)</f>
        <v>0</v>
      </c>
      <c r="CU50" s="298" t="b">
        <f>IF('Hoja De Calculo'!CV13&gt;='Hoja De Calculo'!CU13,IF(CU$18=100,($AD$21*CU$18*$B$2)-SUM($I50:CT50),IF(CU$18&gt;CT$19,((CU$18-CT$19+1)*$B$2*$AD$21),IF(CU$18&gt;=CT$19,$AD$21*$B$2))),0)</f>
        <v>0</v>
      </c>
      <c r="CV50" s="298" t="b">
        <f>IF('Hoja De Calculo'!CW13&gt;='Hoja De Calculo'!CV13,IF(CV$18=100,($AD$21*CV$18*$B$2)-SUM($I50:CU50),IF(CV$18&gt;CU$19,((CV$18-CU$19+1)*$B$2*$AD$21),IF(CV$18&gt;=CU$19,$AD$21*$B$2))),0)</f>
        <v>0</v>
      </c>
      <c r="CW50" s="298" t="b">
        <f>IF('Hoja De Calculo'!CX13&gt;='Hoja De Calculo'!CW13,IF(CW$18=100,($AD$21*CW$18*$B$2)-SUM($I50:CV50),IF(CW$18&gt;CV$19,((CW$18-CV$19+1)*$B$2*$AD$21),IF(CW$18&gt;=CV$19,$AD$21*$B$2))),0)</f>
        <v>0</v>
      </c>
    </row>
    <row r="51" spans="1:101" x14ac:dyDescent="0.25">
      <c r="A51" t="s">
        <v>188</v>
      </c>
      <c r="C51" s="263"/>
      <c r="D51" s="263"/>
      <c r="E51" s="263"/>
      <c r="F51" s="263"/>
      <c r="G51" s="263"/>
      <c r="H51" s="263"/>
      <c r="I51" s="263"/>
      <c r="J51" s="263"/>
      <c r="K51" s="263"/>
      <c r="L51" s="263"/>
      <c r="M51" s="263"/>
      <c r="N51" s="263"/>
      <c r="O51" s="263"/>
      <c r="P51" s="263"/>
      <c r="Q51" s="263"/>
      <c r="R51" s="263"/>
      <c r="S51" s="263"/>
      <c r="T51" s="263"/>
      <c r="U51" s="263"/>
      <c r="V51" s="263"/>
      <c r="W51" s="263"/>
      <c r="X51" s="263"/>
      <c r="Y51" s="263"/>
      <c r="Z51" s="271"/>
      <c r="AA51" s="278"/>
      <c r="AB51" s="278"/>
      <c r="AC51" s="278"/>
      <c r="AD51" s="278"/>
      <c r="AE51" s="285">
        <f>(AE$21*$B$2*(AE$19+(IF(AE$19=100,0,1))))</f>
        <v>0</v>
      </c>
      <c r="AF51" s="298" t="b">
        <f>IF('Hoja De Calculo'!AG13&gt;='Hoja De Calculo'!AF13,IF(AF$18=100,($AE$21*AF$18*$B$2)-SUM($I51:AE51),IF(AF$18&gt;AE$19,((AF$18-AE$19+1)*$B$2*$AE$21),IF(AF$18&gt;=AE$19,$AE$21*$B$2))),0)</f>
        <v>0</v>
      </c>
      <c r="AG51" s="298" t="b">
        <f>IF('Hoja De Calculo'!AH13&gt;='Hoja De Calculo'!AG13,IF(AG$18=100,($AE$21*AG$18*$B$2)-SUM($I51:AF51),IF(AG$18&gt;AF$19,((AG$18-AF$19+1)*$B$2*$AE$21),IF(AG$18&gt;=AF$19,$AE$21*$B$2))),0)</f>
        <v>0</v>
      </c>
      <c r="AH51" s="298" t="b">
        <f>IF('Hoja De Calculo'!AI13&gt;='Hoja De Calculo'!AH13,IF(AH$18=100,($AE$21*AH$18*$B$2)-SUM($I51:AG51),IF(AH$18&gt;AG$19,((AH$18-AG$19+1)*$B$2*$AE$21),IF(AH$18&gt;=AG$19,$AE$21*$B$2))),0)</f>
        <v>0</v>
      </c>
      <c r="AI51" s="298" t="b">
        <f>IF('Hoja De Calculo'!AJ13&gt;='Hoja De Calculo'!AI13,IF(AI$18=100,($AE$21*AI$18*$B$2)-SUM($I51:AH51),IF(AI$18&gt;AH$19,((AI$18-AH$19+1)*$B$2*$AE$21),IF(AI$18&gt;=AH$19,$AE$21*$B$2))),0)</f>
        <v>0</v>
      </c>
      <c r="AJ51" s="298" t="b">
        <f>IF('Hoja De Calculo'!AK13&gt;='Hoja De Calculo'!AJ13,IF(AJ$18=100,($AE$21*AJ$18*$B$2)-SUM($I51:AI51),IF(AJ$18&gt;AI$19,((AJ$18-AI$19+1)*$B$2*$AE$21),IF(AJ$18&gt;=AI$19,$AE$21*$B$2))),0)</f>
        <v>0</v>
      </c>
      <c r="AK51" s="298" t="b">
        <f>IF('Hoja De Calculo'!AL13&gt;='Hoja De Calculo'!AK13,IF(AK$18=100,($AE$21*AK$18*$B$2)-SUM($I51:AJ51),IF(AK$18&gt;AJ$19,((AK$18-AJ$19+1)*$B$2*$AE$21),IF(AK$18&gt;=AJ$19,$AE$21*$B$2))),0)</f>
        <v>0</v>
      </c>
      <c r="AL51" s="298" t="b">
        <f>IF('Hoja De Calculo'!AM13&gt;='Hoja De Calculo'!AL13,IF(AL$18=100,($AE$21*AL$18*$B$2)-SUM($I51:AK51),IF(AL$18&gt;AK$19,((AL$18-AK$19+1)*$B$2*$AE$21),IF(AL$18&gt;=AK$19,$AE$21*$B$2))),0)</f>
        <v>0</v>
      </c>
      <c r="AM51" s="298" t="b">
        <f>IF('Hoja De Calculo'!AN13&gt;='Hoja De Calculo'!AM13,IF(AM$18=100,($AE$21*AM$18*$B$2)-SUM($I51:AL51),IF(AM$18&gt;AL$19,((AM$18-AL$19+1)*$B$2*$AE$21),IF(AM$18&gt;=AL$19,$AE$21*$B$2))),0)</f>
        <v>0</v>
      </c>
      <c r="AN51" s="298" t="b">
        <f>IF('Hoja De Calculo'!AO13&gt;='Hoja De Calculo'!AN13,IF(AN$18=100,($AE$21*AN$18*$B$2)-SUM($I51:AM51),IF(AN$18&gt;AM$19,((AN$18-AM$19+1)*$B$2*$AE$21),IF(AN$18&gt;=AM$19,$AE$21*$B$2))),0)</f>
        <v>0</v>
      </c>
      <c r="AO51" s="298" t="b">
        <f>IF('Hoja De Calculo'!AP13&gt;='Hoja De Calculo'!AO13,IF(AO$18=100,($AE$21*AO$18*$B$2)-SUM($I51:AN51),IF(AO$18&gt;AN$19,((AO$18-AN$19+1)*$B$2*$AE$21),IF(AO$18&gt;=AN$19,$AE$21*$B$2))),0)</f>
        <v>0</v>
      </c>
      <c r="AP51" s="298" t="b">
        <f>IF('Hoja De Calculo'!AQ13&gt;='Hoja De Calculo'!AP13,IF(AP$18=100,($AE$21*AP$18*$B$2)-SUM($I51:AO51),IF(AP$18&gt;AO$19,((AP$18-AO$19+1)*$B$2*$AE$21),IF(AP$18&gt;=AO$19,$AE$21*$B$2))),0)</f>
        <v>0</v>
      </c>
      <c r="AQ51" s="298" t="b">
        <f>IF('Hoja De Calculo'!AR13&gt;='Hoja De Calculo'!AQ13,IF(AQ$18=100,($AE$21*AQ$18*$B$2)-SUM($I51:AP51),IF(AQ$18&gt;AP$19,((AQ$18-AP$19+1)*$B$2*$AE$21),IF(AQ$18&gt;=AP$19,$AE$21*$B$2))),0)</f>
        <v>0</v>
      </c>
      <c r="AR51" s="298" t="b">
        <f>IF('Hoja De Calculo'!AS13&gt;='Hoja De Calculo'!AR13,IF(AR$18=100,($AE$21*AR$18*$B$2)-SUM($I51:AQ51),IF(AR$18&gt;AQ$19,((AR$18-AQ$19+1)*$B$2*$AE$21),IF(AR$18&gt;=AQ$19,$AE$21*$B$2))),0)</f>
        <v>0</v>
      </c>
      <c r="AS51" s="298" t="b">
        <f>IF('Hoja De Calculo'!AT13&gt;='Hoja De Calculo'!AS13,IF(AS$18=100,($AE$21*AS$18*$B$2)-SUM($I51:AR51),IF(AS$18&gt;AR$19,((AS$18-AR$19+1)*$B$2*$AE$21),IF(AS$18&gt;=AR$19,$AE$21*$B$2))),0)</f>
        <v>0</v>
      </c>
      <c r="AT51" s="298" t="b">
        <f>IF('Hoja De Calculo'!AU13&gt;='Hoja De Calculo'!AT13,IF(AT$18=100,($AE$21*AT$18*$B$2)-SUM($I51:AS51),IF(AT$18&gt;AS$19,((AT$18-AS$19+1)*$B$2*$AE$21),IF(AT$18&gt;=AS$19,$AE$21*$B$2))),0)</f>
        <v>0</v>
      </c>
      <c r="AU51" s="298" t="b">
        <f>IF('Hoja De Calculo'!AV13&gt;='Hoja De Calculo'!AU13,IF(AU$18=100,($AE$21*AU$18*$B$2)-SUM($I51:AT51),IF(AU$18&gt;AT$19,((AU$18-AT$19+1)*$B$2*$AE$21),IF(AU$18&gt;=AT$19,$AE$21*$B$2))),0)</f>
        <v>0</v>
      </c>
      <c r="AV51" s="298" t="b">
        <f>IF('Hoja De Calculo'!AW13&gt;='Hoja De Calculo'!AV13,IF(AV$18=100,($AE$21*AV$18*$B$2)-SUM($I51:AU51),IF(AV$18&gt;AU$19,((AV$18-AU$19+1)*$B$2*$AE$21),IF(AV$18&gt;=AU$19,$AE$21*$B$2))),0)</f>
        <v>0</v>
      </c>
      <c r="AW51" s="298" t="b">
        <f>IF('Hoja De Calculo'!AX13&gt;='Hoja De Calculo'!AW13,IF(AW$18=100,($AE$21*AW$18*$B$2)-SUM($I51:AV51),IF(AW$18&gt;AV$19,((AW$18-AV$19+1)*$B$2*$AE$21),IF(AW$18&gt;=AV$19,$AE$21*$B$2))),0)</f>
        <v>0</v>
      </c>
      <c r="AX51" s="298" t="b">
        <f>IF('Hoja De Calculo'!AY13&gt;='Hoja De Calculo'!AX13,IF(AX$18=100,($AE$21*AX$18*$B$2)-SUM($I51:AW51),IF(AX$18&gt;AW$19,((AX$18-AW$19+1)*$B$2*$AE$21),IF(AX$18&gt;=AW$19,$AE$21*$B$2))),0)</f>
        <v>0</v>
      </c>
      <c r="AY51" s="298" t="b">
        <f>IF('Hoja De Calculo'!AZ13&gt;='Hoja De Calculo'!AY13,IF(AY$18=100,($AE$21*AY$18*$B$2)-SUM($I51:AX51),IF(AY$18&gt;AX$19,((AY$18-AX$19+1)*$B$2*$AE$21),IF(AY$18&gt;=AX$19,$AE$21*$B$2))),0)</f>
        <v>0</v>
      </c>
      <c r="AZ51" s="298" t="b">
        <f>IF('Hoja De Calculo'!BA13&gt;='Hoja De Calculo'!AZ13,IF(AZ$18=100,($AE$21*AZ$18*$B$2)-SUM($I51:AY51),IF(AZ$18&gt;AY$19,((AZ$18-AY$19+1)*$B$2*$AE$21),IF(AZ$18&gt;=AY$19,$AE$21*$B$2))),0)</f>
        <v>0</v>
      </c>
      <c r="BA51" s="298" t="b">
        <f>IF('Hoja De Calculo'!BB13&gt;='Hoja De Calculo'!BA13,IF(BA$18=100,($AE$21*BA$18*$B$2)-SUM($I51:AZ51),IF(BA$18&gt;AZ$19,((BA$18-AZ$19+1)*$B$2*$AE$21),IF(BA$18&gt;=AZ$19,$AE$21*$B$2))),0)</f>
        <v>0</v>
      </c>
      <c r="BB51" s="298" t="b">
        <f>IF('Hoja De Calculo'!BC13&gt;='Hoja De Calculo'!BB13,IF(BB$18=100,($AE$21*BB$18*$B$2)-SUM($I51:BA51),IF(BB$18&gt;BA$19,((BB$18-BA$19+1)*$B$2*$AE$21),IF(BB$18&gt;=BA$19,$AE$21*$B$2))),0)</f>
        <v>0</v>
      </c>
      <c r="BC51" s="298" t="b">
        <f>IF('Hoja De Calculo'!BD13&gt;='Hoja De Calculo'!BC13,IF(BC$18=100,($AE$21*BC$18*$B$2)-SUM($I51:BB51),IF(BC$18&gt;BB$19,((BC$18-BB$19+1)*$B$2*$AE$21),IF(BC$18&gt;=BB$19,$AE$21*$B$2))),0)</f>
        <v>0</v>
      </c>
      <c r="BD51" s="298" t="b">
        <f>IF('Hoja De Calculo'!BE13&gt;='Hoja De Calculo'!BD13,IF(BD$18=100,($AE$21*BD$18*$B$2)-SUM($I51:BC51),IF(BD$18&gt;BC$19,((BD$18-BC$19+1)*$B$2*$AE$21),IF(BD$18&gt;=BC$19,$AE$21*$B$2))),0)</f>
        <v>0</v>
      </c>
      <c r="BE51" s="298" t="b">
        <f>IF('Hoja De Calculo'!BF13&gt;='Hoja De Calculo'!BE13,IF(BE$18=100,($AE$21*BE$18*$B$2)-SUM($I51:BD51),IF(BE$18&gt;BD$19,((BE$18-BD$19+1)*$B$2*$AE$21),IF(BE$18&gt;=BD$19,$AE$21*$B$2))),0)</f>
        <v>0</v>
      </c>
      <c r="BF51" s="298" t="b">
        <f>IF('Hoja De Calculo'!BG13&gt;='Hoja De Calculo'!BF13,IF(BF$18=100,($AE$21*BF$18*$B$2)-SUM($I51:BE51),IF(BF$18&gt;BE$19,((BF$18-BE$19+1)*$B$2*$AE$21),IF(BF$18&gt;=BE$19,$AE$21*$B$2))),0)</f>
        <v>0</v>
      </c>
      <c r="BG51" s="298" t="b">
        <f>IF('Hoja De Calculo'!BH13&gt;='Hoja De Calculo'!BG13,IF(BG$18=100,($AE$21*BG$18*$B$2)-SUM($I51:BF51),IF(BG$18&gt;BF$19,((BG$18-BF$19+1)*$B$2*$AE$21),IF(BG$18&gt;=BF$19,$AE$21*$B$2))),0)</f>
        <v>0</v>
      </c>
      <c r="BH51" s="298" t="b">
        <f>IF('Hoja De Calculo'!BI13&gt;='Hoja De Calculo'!BH13,IF(BH$18=100,($AE$21*BH$18*$B$2)-SUM($I51:BG51),IF(BH$18&gt;BG$19,((BH$18-BG$19+1)*$B$2*$AE$21),IF(BH$18&gt;=BG$19,$AE$21*$B$2))),0)</f>
        <v>0</v>
      </c>
      <c r="BI51" s="298" t="b">
        <f>IF('Hoja De Calculo'!BJ13&gt;='Hoja De Calculo'!BI13,IF(BI$18=100,($AE$21*BI$18*$B$2)-SUM($I51:BH51),IF(BI$18&gt;BH$19,((BI$18-BH$19+1)*$B$2*$AE$21),IF(BI$18&gt;=BH$19,$AE$21*$B$2))),0)</f>
        <v>0</v>
      </c>
      <c r="BJ51" s="298" t="b">
        <f>IF('Hoja De Calculo'!BK13&gt;='Hoja De Calculo'!BJ13,IF(BJ$18=100,($AE$21*BJ$18*$B$2)-SUM($I51:BI51),IF(BJ$18&gt;BI$19,((BJ$18-BI$19+1)*$B$2*$AE$21),IF(BJ$18&gt;=BI$19,$AE$21*$B$2))),0)</f>
        <v>0</v>
      </c>
      <c r="BK51" s="298" t="b">
        <f>IF('Hoja De Calculo'!BL13&gt;='Hoja De Calculo'!BK13,IF(BK$18=100,($AE$21*BK$18*$B$2)-SUM($I51:BJ51),IF(BK$18&gt;BJ$19,((BK$18-BJ$19+1)*$B$2*$AE$21),IF(BK$18&gt;=BJ$19,$AE$21*$B$2))),0)</f>
        <v>0</v>
      </c>
      <c r="BL51" s="298" t="b">
        <f>IF('Hoja De Calculo'!BM13&gt;='Hoja De Calculo'!BL13,IF(BL$18=100,($AE$21*BL$18*$B$2)-SUM($I51:BK51),IF(BL$18&gt;BK$19,((BL$18-BK$19+1)*$B$2*$AE$21),IF(BL$18&gt;=BK$19,$AE$21*$B$2))),0)</f>
        <v>0</v>
      </c>
      <c r="BM51" s="298" t="b">
        <f>IF('Hoja De Calculo'!BN13&gt;='Hoja De Calculo'!BM13,IF(BM$18=100,($AE$21*BM$18*$B$2)-SUM($I51:BL51),IF(BM$18&gt;BL$19,((BM$18-BL$19+1)*$B$2*$AE$21),IF(BM$18&gt;=BL$19,$AE$21*$B$2))),0)</f>
        <v>0</v>
      </c>
      <c r="BN51" s="298" t="b">
        <f>IF('Hoja De Calculo'!BO13&gt;='Hoja De Calculo'!BN13,IF(BN$18=100,($AE$21*BN$18*$B$2)-SUM($I51:BM51),IF(BN$18&gt;BM$19,((BN$18-BM$19+1)*$B$2*$AE$21),IF(BN$18&gt;=BM$19,$AE$21*$B$2))),0)</f>
        <v>0</v>
      </c>
      <c r="BO51" s="298" t="b">
        <f>IF('Hoja De Calculo'!BP13&gt;='Hoja De Calculo'!BO13,IF(BO$18=100,($AE$21*BO$18*$B$2)-SUM($I51:BN51),IF(BO$18&gt;BN$19,((BO$18-BN$19+1)*$B$2*$AE$21),IF(BO$18&gt;=BN$19,$AE$21*$B$2))),0)</f>
        <v>0</v>
      </c>
      <c r="BP51" s="298" t="b">
        <f>IF('Hoja De Calculo'!BQ13&gt;='Hoja De Calculo'!BP13,IF(BP$18=100,($AE$21*BP$18*$B$2)-SUM($I51:BO51),IF(BP$18&gt;BO$19,((BP$18-BO$19+1)*$B$2*$AE$21),IF(BP$18&gt;=BO$19,$AE$21*$B$2))),0)</f>
        <v>0</v>
      </c>
      <c r="BQ51" s="298" t="b">
        <f>IF('Hoja De Calculo'!BR13&gt;='Hoja De Calculo'!BQ13,IF(BQ$18=100,($AE$21*BQ$18*$B$2)-SUM($I51:BP51),IF(BQ$18&gt;BP$19,((BQ$18-BP$19+1)*$B$2*$AE$21),IF(BQ$18&gt;=BP$19,$AE$21*$B$2))),0)</f>
        <v>0</v>
      </c>
      <c r="BR51" s="298" t="b">
        <f>IF('Hoja De Calculo'!BS13&gt;='Hoja De Calculo'!BR13,IF(BR$18=100,($AE$21*BR$18*$B$2)-SUM($I51:BQ51),IF(BR$18&gt;BQ$19,((BR$18-BQ$19+1)*$B$2*$AE$21),IF(BR$18&gt;=BQ$19,$AE$21*$B$2))),0)</f>
        <v>0</v>
      </c>
      <c r="BS51" s="298" t="b">
        <f>IF('Hoja De Calculo'!BT13&gt;='Hoja De Calculo'!BS13,IF(BS$18=100,($AE$21*BS$18*$B$2)-SUM($I51:BR51),IF(BS$18&gt;BR$19,((BS$18-BR$19+1)*$B$2*$AE$21),IF(BS$18&gt;=BR$19,$AE$21*$B$2))),0)</f>
        <v>0</v>
      </c>
      <c r="BT51" s="298" t="b">
        <f>IF('Hoja De Calculo'!BU13&gt;='Hoja De Calculo'!BT13,IF(BT$18=100,($AE$21*BT$18*$B$2)-SUM($I51:BS51),IF(BT$18&gt;BS$19,((BT$18-BS$19+1)*$B$2*$AE$21),IF(BT$18&gt;=BS$19,$AE$21*$B$2))),0)</f>
        <v>0</v>
      </c>
      <c r="BU51" s="298" t="b">
        <f>IF('Hoja De Calculo'!BV13&gt;='Hoja De Calculo'!BU13,IF(BU$18=100,($AE$21*BU$18*$B$2)-SUM($I51:BT51),IF(BU$18&gt;BT$19,((BU$18-BT$19+1)*$B$2*$AE$21),IF(BU$18&gt;=BT$19,$AE$21*$B$2))),0)</f>
        <v>0</v>
      </c>
      <c r="BV51" s="298" t="b">
        <f>IF('Hoja De Calculo'!BW13&gt;='Hoja De Calculo'!BV13,IF(BV$18=100,($AE$21*BV$18*$B$2)-SUM($I51:BU51),IF(BV$18&gt;BU$19,((BV$18-BU$19+1)*$B$2*$AE$21),IF(BV$18&gt;=BU$19,$AE$21*$B$2))),0)</f>
        <v>0</v>
      </c>
      <c r="BW51" s="298" t="b">
        <f>IF('Hoja De Calculo'!BX13&gt;='Hoja De Calculo'!BW13,IF(BW$18=100,($AE$21*BW$18*$B$2)-SUM($I51:BV51),IF(BW$18&gt;BV$19,((BW$18-BV$19+1)*$B$2*$AE$21),IF(BW$18&gt;=BV$19,$AE$21*$B$2))),0)</f>
        <v>0</v>
      </c>
      <c r="BX51" s="298" t="b">
        <f>IF('Hoja De Calculo'!BY13&gt;='Hoja De Calculo'!BX13,IF(BX$18=100,($AE$21*BX$18*$B$2)-SUM($I51:BW51),IF(BX$18&gt;BW$19,((BX$18-BW$19+1)*$B$2*$AE$21),IF(BX$18&gt;=BW$19,$AE$21*$B$2))),0)</f>
        <v>0</v>
      </c>
      <c r="BY51" s="298" t="b">
        <f>IF('Hoja De Calculo'!BZ13&gt;='Hoja De Calculo'!BY13,IF(BY$18=100,($AE$21*BY$18*$B$2)-SUM($I51:BX51),IF(BY$18&gt;BX$19,((BY$18-BX$19+1)*$B$2*$AE$21),IF(BY$18&gt;=BX$19,$AE$21*$B$2))),0)</f>
        <v>0</v>
      </c>
      <c r="BZ51" s="298" t="b">
        <f>IF('Hoja De Calculo'!CA13&gt;='Hoja De Calculo'!BZ13,IF(BZ$18=100,($AE$21*BZ$18*$B$2)-SUM($I51:BY51),IF(BZ$18&gt;BY$19,((BZ$18-BY$19+1)*$B$2*$AE$21),IF(BZ$18&gt;=BY$19,$AE$21*$B$2))),0)</f>
        <v>0</v>
      </c>
      <c r="CA51" s="298" t="b">
        <f>IF('Hoja De Calculo'!CB13&gt;='Hoja De Calculo'!CA13,IF(CA$18=100,($AE$21*CA$18*$B$2)-SUM($I51:BZ51),IF(CA$18&gt;BZ$19,((CA$18-BZ$19+1)*$B$2*$AE$21),IF(CA$18&gt;=BZ$19,$AE$21*$B$2))),0)</f>
        <v>0</v>
      </c>
      <c r="CB51" s="298" t="b">
        <f>IF('Hoja De Calculo'!CC13&gt;='Hoja De Calculo'!CB13,IF(CB$18=100,($AE$21*CB$18*$B$2)-SUM($I51:CA51),IF(CB$18&gt;CA$19,((CB$18-CA$19+1)*$B$2*$AE$21),IF(CB$18&gt;=CA$19,$AE$21*$B$2))),0)</f>
        <v>0</v>
      </c>
      <c r="CC51" s="298" t="b">
        <f>IF('Hoja De Calculo'!CD13&gt;='Hoja De Calculo'!CC13,IF(CC$18=100,($AE$21*CC$18*$B$2)-SUM($I51:CB51),IF(CC$18&gt;CB$19,((CC$18-CB$19+1)*$B$2*$AE$21),IF(CC$18&gt;=CB$19,$AE$21*$B$2))),0)</f>
        <v>0</v>
      </c>
      <c r="CD51" s="298" t="b">
        <f>IF('Hoja De Calculo'!CE13&gt;='Hoja De Calculo'!CD13,IF(CD$18=100,($AE$21*CD$18*$B$2)-SUM($I51:CC51),IF(CD$18&gt;CC$19,((CD$18-CC$19+1)*$B$2*$AE$21),IF(CD$18&gt;=CC$19,$AE$21*$B$2))),0)</f>
        <v>0</v>
      </c>
      <c r="CE51" s="298" t="b">
        <f>IF('Hoja De Calculo'!CF13&gt;='Hoja De Calculo'!CE13,IF(CE$18=100,($AE$21*CE$18*$B$2)-SUM($I51:CD51),IF(CE$18&gt;CD$19,((CE$18-CD$19+1)*$B$2*$AE$21),IF(CE$18&gt;=CD$19,$AE$21*$B$2))),0)</f>
        <v>0</v>
      </c>
      <c r="CF51" s="298" t="b">
        <f>IF('Hoja De Calculo'!CG13&gt;='Hoja De Calculo'!CF13,IF(CF$18=100,($AE$21*CF$18*$B$2)-SUM($I51:CE51),IF(CF$18&gt;CE$19,((CF$18-CE$19+1)*$B$2*$AE$21),IF(CF$18&gt;=CE$19,$AE$21*$B$2))),0)</f>
        <v>0</v>
      </c>
      <c r="CG51" s="298" t="b">
        <f>IF('Hoja De Calculo'!CH13&gt;='Hoja De Calculo'!CG13,IF(CG$18=100,($AE$21*CG$18*$B$2)-SUM($I51:CF51),IF(CG$18&gt;CF$19,((CG$18-CF$19+1)*$B$2*$AE$21),IF(CG$18&gt;=CF$19,$AE$21*$B$2))),0)</f>
        <v>0</v>
      </c>
      <c r="CH51" s="298" t="b">
        <f>IF('Hoja De Calculo'!CI13&gt;='Hoja De Calculo'!CH13,IF(CH$18=100,($AE$21*CH$18*$B$2)-SUM($I51:CG51),IF(CH$18&gt;CG$19,((CH$18-CG$19+1)*$B$2*$AE$21),IF(CH$18&gt;=CG$19,$AE$21*$B$2))),0)</f>
        <v>0</v>
      </c>
      <c r="CI51" s="298" t="b">
        <f>IF('Hoja De Calculo'!CJ13&gt;='Hoja De Calculo'!CI13,IF(CI$18=100,($AE$21*CI$18*$B$2)-SUM($I51:CH51),IF(CI$18&gt;CH$19,((CI$18-CH$19+1)*$B$2*$AE$21),IF(CI$18&gt;=CH$19,$AE$21*$B$2))),0)</f>
        <v>0</v>
      </c>
      <c r="CJ51" s="298" t="b">
        <f>IF('Hoja De Calculo'!CK13&gt;='Hoja De Calculo'!CJ13,IF(CJ$18=100,($AE$21*CJ$18*$B$2)-SUM($I51:CI51),IF(CJ$18&gt;CI$19,((CJ$18-CI$19+1)*$B$2*$AE$21),IF(CJ$18&gt;=CI$19,$AE$21*$B$2))),0)</f>
        <v>0</v>
      </c>
      <c r="CK51" s="298" t="b">
        <f>IF('Hoja De Calculo'!CL13&gt;='Hoja De Calculo'!CK13,IF(CK$18=100,($AE$21*CK$18*$B$2)-SUM($I51:CJ51),IF(CK$18&gt;CJ$19,((CK$18-CJ$19+1)*$B$2*$AE$21),IF(CK$18&gt;=CJ$19,$AE$21*$B$2))),0)</f>
        <v>0</v>
      </c>
      <c r="CL51" s="298" t="b">
        <f>IF('Hoja De Calculo'!CM13&gt;='Hoja De Calculo'!CL13,IF(CL$18=100,($AE$21*CL$18*$B$2)-SUM($I51:CK51),IF(CL$18&gt;CK$19,((CL$18-CK$19+1)*$B$2*$AE$21),IF(CL$18&gt;=CK$19,$AE$21*$B$2))),0)</f>
        <v>0</v>
      </c>
      <c r="CM51" s="298" t="b">
        <f>IF('Hoja De Calculo'!CN13&gt;='Hoja De Calculo'!CM13,IF(CM$18=100,($AE$21*CM$18*$B$2)-SUM($I51:CL51),IF(CM$18&gt;CL$19,((CM$18-CL$19+1)*$B$2*$AE$21),IF(CM$18&gt;=CL$19,$AE$21*$B$2))),0)</f>
        <v>0</v>
      </c>
      <c r="CN51" s="298" t="b">
        <f>IF('Hoja De Calculo'!CO13&gt;='Hoja De Calculo'!CN13,IF(CN$18=100,($AE$21*CN$18*$B$2)-SUM($I51:CM51),IF(CN$18&gt;CM$19,((CN$18-CM$19+1)*$B$2*$AE$21),IF(CN$18&gt;=CM$19,$AE$21*$B$2))),0)</f>
        <v>0</v>
      </c>
      <c r="CO51" s="298" t="b">
        <f>IF('Hoja De Calculo'!CP13&gt;='Hoja De Calculo'!CO13,IF(CO$18=100,($AE$21*CO$18*$B$2)-SUM($I51:CN51),IF(CO$18&gt;CN$19,((CO$18-CN$19+1)*$B$2*$AE$21),IF(CO$18&gt;=CN$19,$AE$21*$B$2))),0)</f>
        <v>0</v>
      </c>
      <c r="CP51" s="298" t="b">
        <f>IF('Hoja De Calculo'!CQ13&gt;='Hoja De Calculo'!CP13,IF(CP$18=100,($AE$21*CP$18*$B$2)-SUM($I51:CO51),IF(CP$18&gt;CO$19,((CP$18-CO$19+1)*$B$2*$AE$21),IF(CP$18&gt;=CO$19,$AE$21*$B$2))),0)</f>
        <v>0</v>
      </c>
      <c r="CQ51" s="298" t="b">
        <f>IF('Hoja De Calculo'!CR13&gt;='Hoja De Calculo'!CQ13,IF(CQ$18=100,($AE$21*CQ$18*$B$2)-SUM($I51:CP51),IF(CQ$18&gt;CP$19,((CQ$18-CP$19+1)*$B$2*$AE$21),IF(CQ$18&gt;=CP$19,$AE$21*$B$2))),0)</f>
        <v>0</v>
      </c>
      <c r="CR51" s="298" t="b">
        <f>IF('Hoja De Calculo'!CS13&gt;='Hoja De Calculo'!CR13,IF(CR$18=100,($AE$21*CR$18*$B$2)-SUM($I51:CQ51),IF(CR$18&gt;CQ$19,((CR$18-CQ$19+1)*$B$2*$AE$21),IF(CR$18&gt;=CQ$19,$AE$21*$B$2))),0)</f>
        <v>0</v>
      </c>
      <c r="CS51" s="298" t="b">
        <f>IF('Hoja De Calculo'!CT13&gt;='Hoja De Calculo'!CS13,IF(CS$18=100,($AE$21*CS$18*$B$2)-SUM($I51:CR51),IF(CS$18&gt;CR$19,((CS$18-CR$19+1)*$B$2*$AE$21),IF(CS$18&gt;=CR$19,$AE$21*$B$2))),0)</f>
        <v>0</v>
      </c>
      <c r="CT51" s="298" t="b">
        <f>IF('Hoja De Calculo'!CU13&gt;='Hoja De Calculo'!CT13,IF(CT$18=100,($AE$21*CT$18*$B$2)-SUM($I51:CS51),IF(CT$18&gt;CS$19,((CT$18-CS$19+1)*$B$2*$AE$21),IF(CT$18&gt;=CS$19,$AE$21*$B$2))),0)</f>
        <v>0</v>
      </c>
      <c r="CU51" s="298" t="b">
        <f>IF('Hoja De Calculo'!CV13&gt;='Hoja De Calculo'!CU13,IF(CU$18=100,($AE$21*CU$18*$B$2)-SUM($I51:CT51),IF(CU$18&gt;CT$19,((CU$18-CT$19+1)*$B$2*$AE$21),IF(CU$18&gt;=CT$19,$AE$21*$B$2))),0)</f>
        <v>0</v>
      </c>
      <c r="CV51" s="298" t="b">
        <f>IF('Hoja De Calculo'!CW13&gt;='Hoja De Calculo'!CV13,IF(CV$18=100,($AE$21*CV$18*$B$2)-SUM($I51:CU51),IF(CV$18&gt;CU$19,((CV$18-CU$19+1)*$B$2*$AE$21),IF(CV$18&gt;=CU$19,$AE$21*$B$2))),0)</f>
        <v>0</v>
      </c>
      <c r="CW51" s="298" t="b">
        <f>IF('Hoja De Calculo'!CX13&gt;='Hoja De Calculo'!CW13,IF(CW$18=100,($AE$21*CW$18*$B$2)-SUM($I51:CV51),IF(CW$18&gt;CV$19,((CW$18-CV$19+1)*$B$2*$AE$21),IF(CW$18&gt;=CV$19,$AE$21*$B$2))),0)</f>
        <v>0</v>
      </c>
    </row>
    <row r="52" spans="1:101" x14ac:dyDescent="0.25">
      <c r="A52" t="s">
        <v>189</v>
      </c>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85">
        <f>(AF$21*$B$2*(AF$19+(IF(AF$19=100,0,1))))</f>
        <v>0</v>
      </c>
      <c r="AG52" s="298" t="b">
        <f>IF('Hoja De Calculo'!AH13&gt;='Hoja De Calculo'!AG13,IF(AG$18=100,($AF$21*AG$18*$B$2)-SUM($I52:AF52),IF(AG$18&gt;AF$19,((AG$18-AF$19+1)*$B$2*$AF$21),IF(AG$18&gt;=AF$19,$AF$21*$B$2))),0)</f>
        <v>0</v>
      </c>
      <c r="AH52" s="298" t="b">
        <f>IF('Hoja De Calculo'!AI13&gt;='Hoja De Calculo'!AH13,IF(AH$18=100,($AF$21*AH$18*$B$2)-SUM($I52:AG52),IF(AH$18&gt;AG$19,((AH$18-AG$19+1)*$B$2*$AF$21),IF(AH$18&gt;=AG$19,$AF$21*$B$2))),0)</f>
        <v>0</v>
      </c>
      <c r="AI52" s="298" t="b">
        <f>IF('Hoja De Calculo'!AJ13&gt;='Hoja De Calculo'!AI13,IF(AI$18=100,($AF$21*AI$18*$B$2)-SUM($I52:AH52),IF(AI$18&gt;AH$19,((AI$18-AH$19+1)*$B$2*$AF$21),IF(AI$18&gt;=AH$19,$AF$21*$B$2))),0)</f>
        <v>0</v>
      </c>
      <c r="AJ52" s="298" t="b">
        <f>IF('Hoja De Calculo'!AK13&gt;='Hoja De Calculo'!AJ13,IF(AJ$18=100,($AF$21*AJ$18*$B$2)-SUM($I52:AI52),IF(AJ$18&gt;AI$19,((AJ$18-AI$19+1)*$B$2*$AF$21),IF(AJ$18&gt;=AI$19,$AF$21*$B$2))),0)</f>
        <v>0</v>
      </c>
      <c r="AK52" s="298" t="b">
        <f>IF('Hoja De Calculo'!AL13&gt;='Hoja De Calculo'!AK13,IF(AK$18=100,($AF$21*AK$18*$B$2)-SUM($I52:AJ52),IF(AK$18&gt;AJ$19,((AK$18-AJ$19+1)*$B$2*$AF$21),IF(AK$18&gt;=AJ$19,$AF$21*$B$2))),0)</f>
        <v>0</v>
      </c>
      <c r="AL52" s="298" t="b">
        <f>IF('Hoja De Calculo'!AM13&gt;='Hoja De Calculo'!AL13,IF(AL$18=100,($AF$21*AL$18*$B$2)-SUM($I52:AK52),IF(AL$18&gt;AK$19,((AL$18-AK$19+1)*$B$2*$AF$21),IF(AL$18&gt;=AK$19,$AF$21*$B$2))),0)</f>
        <v>0</v>
      </c>
      <c r="AM52" s="298" t="b">
        <f>IF('Hoja De Calculo'!AN13&gt;='Hoja De Calculo'!AM13,IF(AM$18=100,($AF$21*AM$18*$B$2)-SUM($I52:AL52),IF(AM$18&gt;AL$19,((AM$18-AL$19+1)*$B$2*$AF$21),IF(AM$18&gt;=AL$19,$AF$21*$B$2))),0)</f>
        <v>0</v>
      </c>
      <c r="AN52" s="298" t="b">
        <f>IF('Hoja De Calculo'!AO13&gt;='Hoja De Calculo'!AN13,IF(AN$18=100,($AF$21*AN$18*$B$2)-SUM($I52:AM52),IF(AN$18&gt;AM$19,((AN$18-AM$19+1)*$B$2*$AF$21),IF(AN$18&gt;=AM$19,$AF$21*$B$2))),0)</f>
        <v>0</v>
      </c>
      <c r="AO52" s="298" t="b">
        <f>IF('Hoja De Calculo'!AP13&gt;='Hoja De Calculo'!AO13,IF(AO$18=100,($AF$21*AO$18*$B$2)-SUM($I52:AN52),IF(AO$18&gt;AN$19,((AO$18-AN$19+1)*$B$2*$AF$21),IF(AO$18&gt;=AN$19,$AF$21*$B$2))),0)</f>
        <v>0</v>
      </c>
      <c r="AP52" s="298" t="b">
        <f>IF('Hoja De Calculo'!AQ13&gt;='Hoja De Calculo'!AP13,IF(AP$18=100,($AF$21*AP$18*$B$2)-SUM($I52:AO52),IF(AP$18&gt;AO$19,((AP$18-AO$19+1)*$B$2*$AF$21),IF(AP$18&gt;=AO$19,$AF$21*$B$2))),0)</f>
        <v>0</v>
      </c>
      <c r="AQ52" s="298" t="b">
        <f>IF('Hoja De Calculo'!AR13&gt;='Hoja De Calculo'!AQ13,IF(AQ$18=100,($AF$21*AQ$18*$B$2)-SUM($I52:AP52),IF(AQ$18&gt;AP$19,((AQ$18-AP$19+1)*$B$2*$AF$21),IF(AQ$18&gt;=AP$19,$AF$21*$B$2))),0)</f>
        <v>0</v>
      </c>
      <c r="AR52" s="298" t="b">
        <f>IF('Hoja De Calculo'!AS13&gt;='Hoja De Calculo'!AR13,IF(AR$18=100,($AF$21*AR$18*$B$2)-SUM($I52:AQ52),IF(AR$18&gt;AQ$19,((AR$18-AQ$19+1)*$B$2*$AF$21),IF(AR$18&gt;=AQ$19,$AF$21*$B$2))),0)</f>
        <v>0</v>
      </c>
      <c r="AS52" s="298" t="b">
        <f>IF('Hoja De Calculo'!AT13&gt;='Hoja De Calculo'!AS13,IF(AS$18=100,($AF$21*AS$18*$B$2)-SUM($I52:AR52),IF(AS$18&gt;AR$19,((AS$18-AR$19+1)*$B$2*$AF$21),IF(AS$18&gt;=AR$19,$AF$21*$B$2))),0)</f>
        <v>0</v>
      </c>
      <c r="AT52" s="298" t="b">
        <f>IF('Hoja De Calculo'!AU13&gt;='Hoja De Calculo'!AT13,IF(AT$18=100,($AF$21*AT$18*$B$2)-SUM($I52:AS52),IF(AT$18&gt;AS$19,((AT$18-AS$19+1)*$B$2*$AF$21),IF(AT$18&gt;=AS$19,$AF$21*$B$2))),0)</f>
        <v>0</v>
      </c>
      <c r="AU52" s="298" t="b">
        <f>IF('Hoja De Calculo'!AV13&gt;='Hoja De Calculo'!AU13,IF(AU$18=100,($AF$21*AU$18*$B$2)-SUM($I52:AT52),IF(AU$18&gt;AT$19,((AU$18-AT$19+1)*$B$2*$AF$21),IF(AU$18&gt;=AT$19,$AF$21*$B$2))),0)</f>
        <v>0</v>
      </c>
      <c r="AV52" s="298" t="b">
        <f>IF('Hoja De Calculo'!AW13&gt;='Hoja De Calculo'!AV13,IF(AV$18=100,($AF$21*AV$18*$B$2)-SUM($I52:AU52),IF(AV$18&gt;AU$19,((AV$18-AU$19+1)*$B$2*$AF$21),IF(AV$18&gt;=AU$19,$AF$21*$B$2))),0)</f>
        <v>0</v>
      </c>
      <c r="AW52" s="298" t="b">
        <f>IF('Hoja De Calculo'!AX13&gt;='Hoja De Calculo'!AW13,IF(AW$18=100,($AF$21*AW$18*$B$2)-SUM($I52:AV52),IF(AW$18&gt;AV$19,((AW$18-AV$19+1)*$B$2*$AF$21),IF(AW$18&gt;=AV$19,$AF$21*$B$2))),0)</f>
        <v>0</v>
      </c>
      <c r="AX52" s="298" t="b">
        <f>IF('Hoja De Calculo'!AY13&gt;='Hoja De Calculo'!AX13,IF(AX$18=100,($AF$21*AX$18*$B$2)-SUM($I52:AW52),IF(AX$18&gt;AW$19,((AX$18-AW$19+1)*$B$2*$AF$21),IF(AX$18&gt;=AW$19,$AF$21*$B$2))),0)</f>
        <v>0</v>
      </c>
      <c r="AY52" s="298" t="b">
        <f>IF('Hoja De Calculo'!AZ13&gt;='Hoja De Calculo'!AY13,IF(AY$18=100,($AF$21*AY$18*$B$2)-SUM($I52:AX52),IF(AY$18&gt;AX$19,((AY$18-AX$19+1)*$B$2*$AF$21),IF(AY$18&gt;=AX$19,$AF$21*$B$2))),0)</f>
        <v>0</v>
      </c>
      <c r="AZ52" s="298" t="b">
        <f>IF('Hoja De Calculo'!BA13&gt;='Hoja De Calculo'!AZ13,IF(AZ$18=100,($AF$21*AZ$18*$B$2)-SUM($I52:AY52),IF(AZ$18&gt;AY$19,((AZ$18-AY$19+1)*$B$2*$AF$21),IF(AZ$18&gt;=AY$19,$AF$21*$B$2))),0)</f>
        <v>0</v>
      </c>
      <c r="BA52" s="298" t="b">
        <f>IF('Hoja De Calculo'!BB13&gt;='Hoja De Calculo'!BA13,IF(BA$18=100,($AF$21*BA$18*$B$2)-SUM($I52:AZ52),IF(BA$18&gt;AZ$19,((BA$18-AZ$19+1)*$B$2*$AF$21),IF(BA$18&gt;=AZ$19,$AF$21*$B$2))),0)</f>
        <v>0</v>
      </c>
      <c r="BB52" s="298" t="b">
        <f>IF('Hoja De Calculo'!BC13&gt;='Hoja De Calculo'!BB13,IF(BB$18=100,($AF$21*BB$18*$B$2)-SUM($I52:BA52),IF(BB$18&gt;BA$19,((BB$18-BA$19+1)*$B$2*$AF$21),IF(BB$18&gt;=BA$19,$AF$21*$B$2))),0)</f>
        <v>0</v>
      </c>
      <c r="BC52" s="298" t="b">
        <f>IF('Hoja De Calculo'!BD13&gt;='Hoja De Calculo'!BC13,IF(BC$18=100,($AF$21*BC$18*$B$2)-SUM($I52:BB52),IF(BC$18&gt;BB$19,((BC$18-BB$19+1)*$B$2*$AF$21),IF(BC$18&gt;=BB$19,$AF$21*$B$2))),0)</f>
        <v>0</v>
      </c>
      <c r="BD52" s="298" t="b">
        <f>IF('Hoja De Calculo'!BE13&gt;='Hoja De Calculo'!BD13,IF(BD$18=100,($AF$21*BD$18*$B$2)-SUM($I52:BC52),IF(BD$18&gt;BC$19,((BD$18-BC$19+1)*$B$2*$AF$21),IF(BD$18&gt;=BC$19,$AF$21*$B$2))),0)</f>
        <v>0</v>
      </c>
      <c r="BE52" s="298" t="b">
        <f>IF('Hoja De Calculo'!BF13&gt;='Hoja De Calculo'!BE13,IF(BE$18=100,($AF$21*BE$18*$B$2)-SUM($I52:BD52),IF(BE$18&gt;BD$19,((BE$18-BD$19+1)*$B$2*$AF$21),IF(BE$18&gt;=BD$19,$AF$21*$B$2))),0)</f>
        <v>0</v>
      </c>
      <c r="BF52" s="298" t="b">
        <f>IF('Hoja De Calculo'!BG13&gt;='Hoja De Calculo'!BF13,IF(BF$18=100,($AF$21*BF$18*$B$2)-SUM($I52:BE52),IF(BF$18&gt;BE$19,((BF$18-BE$19+1)*$B$2*$AF$21),IF(BF$18&gt;=BE$19,$AF$21*$B$2))),0)</f>
        <v>0</v>
      </c>
      <c r="BG52" s="298" t="b">
        <f>IF('Hoja De Calculo'!BH13&gt;='Hoja De Calculo'!BG13,IF(BG$18=100,($AF$21*BG$18*$B$2)-SUM($I52:BF52),IF(BG$18&gt;BF$19,((BG$18-BF$19+1)*$B$2*$AF$21),IF(BG$18&gt;=BF$19,$AF$21*$B$2))),0)</f>
        <v>0</v>
      </c>
      <c r="BH52" s="298" t="b">
        <f>IF('Hoja De Calculo'!BI13&gt;='Hoja De Calculo'!BH13,IF(BH$18=100,($AF$21*BH$18*$B$2)-SUM($I52:BG52),IF(BH$18&gt;BG$19,((BH$18-BG$19+1)*$B$2*$AF$21),IF(BH$18&gt;=BG$19,$AF$21*$B$2))),0)</f>
        <v>0</v>
      </c>
      <c r="BI52" s="298" t="b">
        <f>IF('Hoja De Calculo'!BJ13&gt;='Hoja De Calculo'!BI13,IF(BI$18=100,($AF$21*BI$18*$B$2)-SUM($I52:BH52),IF(BI$18&gt;BH$19,((BI$18-BH$19+1)*$B$2*$AF$21),IF(BI$18&gt;=BH$19,$AF$21*$B$2))),0)</f>
        <v>0</v>
      </c>
      <c r="BJ52" s="298" t="b">
        <f>IF('Hoja De Calculo'!BK13&gt;='Hoja De Calculo'!BJ13,IF(BJ$18=100,($AF$21*BJ$18*$B$2)-SUM($I52:BI52),IF(BJ$18&gt;BI$19,((BJ$18-BI$19+1)*$B$2*$AF$21),IF(BJ$18&gt;=BI$19,$AF$21*$B$2))),0)</f>
        <v>0</v>
      </c>
      <c r="BK52" s="298" t="b">
        <f>IF('Hoja De Calculo'!BL13&gt;='Hoja De Calculo'!BK13,IF(BK$18=100,($AF$21*BK$18*$B$2)-SUM($I52:BJ52),IF(BK$18&gt;BJ$19,((BK$18-BJ$19+1)*$B$2*$AF$21),IF(BK$18&gt;=BJ$19,$AF$21*$B$2))),0)</f>
        <v>0</v>
      </c>
      <c r="BL52" s="298" t="b">
        <f>IF('Hoja De Calculo'!BM13&gt;='Hoja De Calculo'!BL13,IF(BL$18=100,($AF$21*BL$18*$B$2)-SUM($I52:BK52),IF(BL$18&gt;BK$19,((BL$18-BK$19+1)*$B$2*$AF$21),IF(BL$18&gt;=BK$19,$AF$21*$B$2))),0)</f>
        <v>0</v>
      </c>
      <c r="BM52" s="298" t="b">
        <f>IF('Hoja De Calculo'!BN13&gt;='Hoja De Calculo'!BM13,IF(BM$18=100,($AF$21*BM$18*$B$2)-SUM($I52:BL52),IF(BM$18&gt;BL$19,((BM$18-BL$19+1)*$B$2*$AF$21),IF(BM$18&gt;=BL$19,$AF$21*$B$2))),0)</f>
        <v>0</v>
      </c>
      <c r="BN52" s="298" t="b">
        <f>IF('Hoja De Calculo'!BO13&gt;='Hoja De Calculo'!BN13,IF(BN$18=100,($AF$21*BN$18*$B$2)-SUM($I52:BM52),IF(BN$18&gt;BM$19,((BN$18-BM$19+1)*$B$2*$AF$21),IF(BN$18&gt;=BM$19,$AF$21*$B$2))),0)</f>
        <v>0</v>
      </c>
      <c r="BO52" s="298" t="b">
        <f>IF('Hoja De Calculo'!BP13&gt;='Hoja De Calculo'!BO13,IF(BO$18=100,($AF$21*BO$18*$B$2)-SUM($I52:BN52),IF(BO$18&gt;BN$19,((BO$18-BN$19+1)*$B$2*$AF$21),IF(BO$18&gt;=BN$19,$AF$21*$B$2))),0)</f>
        <v>0</v>
      </c>
      <c r="BP52" s="298" t="b">
        <f>IF('Hoja De Calculo'!BQ13&gt;='Hoja De Calculo'!BP13,IF(BP$18=100,($AF$21*BP$18*$B$2)-SUM($I52:BO52),IF(BP$18&gt;BO$19,((BP$18-BO$19+1)*$B$2*$AF$21),IF(BP$18&gt;=BO$19,$AF$21*$B$2))),0)</f>
        <v>0</v>
      </c>
      <c r="BQ52" s="298" t="b">
        <f>IF('Hoja De Calculo'!BR13&gt;='Hoja De Calculo'!BQ13,IF(BQ$18=100,($AF$21*BQ$18*$B$2)-SUM($I52:BP52),IF(BQ$18&gt;BP$19,((BQ$18-BP$19+1)*$B$2*$AF$21),IF(BQ$18&gt;=BP$19,$AF$21*$B$2))),0)</f>
        <v>0</v>
      </c>
      <c r="BR52" s="298" t="b">
        <f>IF('Hoja De Calculo'!BS13&gt;='Hoja De Calculo'!BR13,IF(BR$18=100,($AF$21*BR$18*$B$2)-SUM($I52:BQ52),IF(BR$18&gt;BQ$19,((BR$18-BQ$19+1)*$B$2*$AF$21),IF(BR$18&gt;=BQ$19,$AF$21*$B$2))),0)</f>
        <v>0</v>
      </c>
      <c r="BS52" s="298" t="b">
        <f>IF('Hoja De Calculo'!BT13&gt;='Hoja De Calculo'!BS13,IF(BS$18=100,($AF$21*BS$18*$B$2)-SUM($I52:BR52),IF(BS$18&gt;BR$19,((BS$18-BR$19+1)*$B$2*$AF$21),IF(BS$18&gt;=BR$19,$AF$21*$B$2))),0)</f>
        <v>0</v>
      </c>
      <c r="BT52" s="298" t="b">
        <f>IF('Hoja De Calculo'!BU13&gt;='Hoja De Calculo'!BT13,IF(BT$18=100,($AF$21*BT$18*$B$2)-SUM($I52:BS52),IF(BT$18&gt;BS$19,((BT$18-BS$19+1)*$B$2*$AF$21),IF(BT$18&gt;=BS$19,$AF$21*$B$2))),0)</f>
        <v>0</v>
      </c>
      <c r="BU52" s="298" t="b">
        <f>IF('Hoja De Calculo'!BV13&gt;='Hoja De Calculo'!BU13,IF(BU$18=100,($AF$21*BU$18*$B$2)-SUM($I52:BT52),IF(BU$18&gt;BT$19,((BU$18-BT$19+1)*$B$2*$AF$21),IF(BU$18&gt;=BT$19,$AF$21*$B$2))),0)</f>
        <v>0</v>
      </c>
      <c r="BV52" s="298" t="b">
        <f>IF('Hoja De Calculo'!BW13&gt;='Hoja De Calculo'!BV13,IF(BV$18=100,($AF$21*BV$18*$B$2)-SUM($I52:BU52),IF(BV$18&gt;BU$19,((BV$18-BU$19+1)*$B$2*$AF$21),IF(BV$18&gt;=BU$19,$AF$21*$B$2))),0)</f>
        <v>0</v>
      </c>
      <c r="BW52" s="298" t="b">
        <f>IF('Hoja De Calculo'!BX13&gt;='Hoja De Calculo'!BW13,IF(BW$18=100,($AF$21*BW$18*$B$2)-SUM($I52:BV52),IF(BW$18&gt;BV$19,((BW$18-BV$19+1)*$B$2*$AF$21),IF(BW$18&gt;=BV$19,$AF$21*$B$2))),0)</f>
        <v>0</v>
      </c>
      <c r="BX52" s="298" t="b">
        <f>IF('Hoja De Calculo'!BY13&gt;='Hoja De Calculo'!BX13,IF(BX$18=100,($AF$21*BX$18*$B$2)-SUM($I52:BW52),IF(BX$18&gt;BW$19,((BX$18-BW$19+1)*$B$2*$AF$21),IF(BX$18&gt;=BW$19,$AF$21*$B$2))),0)</f>
        <v>0</v>
      </c>
      <c r="BY52" s="298" t="b">
        <f>IF('Hoja De Calculo'!BZ13&gt;='Hoja De Calculo'!BY13,IF(BY$18=100,($AF$21*BY$18*$B$2)-SUM($I52:BX52),IF(BY$18&gt;BX$19,((BY$18-BX$19+1)*$B$2*$AF$21),IF(BY$18&gt;=BX$19,$AF$21*$B$2))),0)</f>
        <v>0</v>
      </c>
      <c r="BZ52" s="298" t="b">
        <f>IF('Hoja De Calculo'!CA13&gt;='Hoja De Calculo'!BZ13,IF(BZ$18=100,($AF$21*BZ$18*$B$2)-SUM($I52:BY52),IF(BZ$18&gt;BY$19,((BZ$18-BY$19+1)*$B$2*$AF$21),IF(BZ$18&gt;=BY$19,$AF$21*$B$2))),0)</f>
        <v>0</v>
      </c>
      <c r="CA52" s="298" t="b">
        <f>IF('Hoja De Calculo'!CB13&gt;='Hoja De Calculo'!CA13,IF(CA$18=100,($AF$21*CA$18*$B$2)-SUM($I52:BZ52),IF(CA$18&gt;BZ$19,((CA$18-BZ$19+1)*$B$2*$AF$21),IF(CA$18&gt;=BZ$19,$AF$21*$B$2))),0)</f>
        <v>0</v>
      </c>
      <c r="CB52" s="298" t="b">
        <f>IF('Hoja De Calculo'!CC13&gt;='Hoja De Calculo'!CB13,IF(CB$18=100,($AF$21*CB$18*$B$2)-SUM($I52:CA52),IF(CB$18&gt;CA$19,((CB$18-CA$19+1)*$B$2*$AF$21),IF(CB$18&gt;=CA$19,$AF$21*$B$2))),0)</f>
        <v>0</v>
      </c>
      <c r="CC52" s="298" t="b">
        <f>IF('Hoja De Calculo'!CD13&gt;='Hoja De Calculo'!CC13,IF(CC$18=100,($AF$21*CC$18*$B$2)-SUM($I52:CB52),IF(CC$18&gt;CB$19,((CC$18-CB$19+1)*$B$2*$AF$21),IF(CC$18&gt;=CB$19,$AF$21*$B$2))),0)</f>
        <v>0</v>
      </c>
      <c r="CD52" s="298" t="b">
        <f>IF('Hoja De Calculo'!CE13&gt;='Hoja De Calculo'!CD13,IF(CD$18=100,($AF$21*CD$18*$B$2)-SUM($I52:CC52),IF(CD$18&gt;CC$19,((CD$18-CC$19+1)*$B$2*$AF$21),IF(CD$18&gt;=CC$19,$AF$21*$B$2))),0)</f>
        <v>0</v>
      </c>
      <c r="CE52" s="298" t="b">
        <f>IF('Hoja De Calculo'!CF13&gt;='Hoja De Calculo'!CE13,IF(CE$18=100,($AF$21*CE$18*$B$2)-SUM($I52:CD52),IF(CE$18&gt;CD$19,((CE$18-CD$19+1)*$B$2*$AF$21),IF(CE$18&gt;=CD$19,$AF$21*$B$2))),0)</f>
        <v>0</v>
      </c>
      <c r="CF52" s="298" t="b">
        <f>IF('Hoja De Calculo'!CG13&gt;='Hoja De Calculo'!CF13,IF(CF$18=100,($AF$21*CF$18*$B$2)-SUM($I52:CE52),IF(CF$18&gt;CE$19,((CF$18-CE$19+1)*$B$2*$AF$21),IF(CF$18&gt;=CE$19,$AF$21*$B$2))),0)</f>
        <v>0</v>
      </c>
      <c r="CG52" s="298" t="b">
        <f>IF('Hoja De Calculo'!CH13&gt;='Hoja De Calculo'!CG13,IF(CG$18=100,($AF$21*CG$18*$B$2)-SUM($I52:CF52),IF(CG$18&gt;CF$19,((CG$18-CF$19+1)*$B$2*$AF$21),IF(CG$18&gt;=CF$19,$AF$21*$B$2))),0)</f>
        <v>0</v>
      </c>
      <c r="CH52" s="298" t="b">
        <f>IF('Hoja De Calculo'!CI13&gt;='Hoja De Calculo'!CH13,IF(CH$18=100,($AF$21*CH$18*$B$2)-SUM($I52:CG52),IF(CH$18&gt;CG$19,((CH$18-CG$19+1)*$B$2*$AF$21),IF(CH$18&gt;=CG$19,$AF$21*$B$2))),0)</f>
        <v>0</v>
      </c>
      <c r="CI52" s="298" t="b">
        <f>IF('Hoja De Calculo'!CJ13&gt;='Hoja De Calculo'!CI13,IF(CI$18=100,($AF$21*CI$18*$B$2)-SUM($I52:CH52),IF(CI$18&gt;CH$19,((CI$18-CH$19+1)*$B$2*$AF$21),IF(CI$18&gt;=CH$19,$AF$21*$B$2))),0)</f>
        <v>0</v>
      </c>
      <c r="CJ52" s="298" t="b">
        <f>IF('Hoja De Calculo'!CK13&gt;='Hoja De Calculo'!CJ13,IF(CJ$18=100,($AF$21*CJ$18*$B$2)-SUM($I52:CI52),IF(CJ$18&gt;CI$19,((CJ$18-CI$19+1)*$B$2*$AF$21),IF(CJ$18&gt;=CI$19,$AF$21*$B$2))),0)</f>
        <v>0</v>
      </c>
      <c r="CK52" s="298" t="b">
        <f>IF('Hoja De Calculo'!CL13&gt;='Hoja De Calculo'!CK13,IF(CK$18=100,($AF$21*CK$18*$B$2)-SUM($I52:CJ52),IF(CK$18&gt;CJ$19,((CK$18-CJ$19+1)*$B$2*$AF$21),IF(CK$18&gt;=CJ$19,$AF$21*$B$2))),0)</f>
        <v>0</v>
      </c>
      <c r="CL52" s="298" t="b">
        <f>IF('Hoja De Calculo'!CM13&gt;='Hoja De Calculo'!CL13,IF(CL$18=100,($AF$21*CL$18*$B$2)-SUM($I52:CK52),IF(CL$18&gt;CK$19,((CL$18-CK$19+1)*$B$2*$AF$21),IF(CL$18&gt;=CK$19,$AF$21*$B$2))),0)</f>
        <v>0</v>
      </c>
      <c r="CM52" s="298" t="b">
        <f>IF('Hoja De Calculo'!CN13&gt;='Hoja De Calculo'!CM13,IF(CM$18=100,($AF$21*CM$18*$B$2)-SUM($I52:CL52),IF(CM$18&gt;CL$19,((CM$18-CL$19+1)*$B$2*$AF$21),IF(CM$18&gt;=CL$19,$AF$21*$B$2))),0)</f>
        <v>0</v>
      </c>
      <c r="CN52" s="298" t="b">
        <f>IF('Hoja De Calculo'!CO13&gt;='Hoja De Calculo'!CN13,IF(CN$18=100,($AF$21*CN$18*$B$2)-SUM($I52:CM52),IF(CN$18&gt;CM$19,((CN$18-CM$19+1)*$B$2*$AF$21),IF(CN$18&gt;=CM$19,$AF$21*$B$2))),0)</f>
        <v>0</v>
      </c>
      <c r="CO52" s="298" t="b">
        <f>IF('Hoja De Calculo'!CP13&gt;='Hoja De Calculo'!CO13,IF(CO$18=100,($AF$21*CO$18*$B$2)-SUM($I52:CN52),IF(CO$18&gt;CN$19,((CO$18-CN$19+1)*$B$2*$AF$21),IF(CO$18&gt;=CN$19,$AF$21*$B$2))),0)</f>
        <v>0</v>
      </c>
      <c r="CP52" s="298" t="b">
        <f>IF('Hoja De Calculo'!CQ13&gt;='Hoja De Calculo'!CP13,IF(CP$18=100,($AF$21*CP$18*$B$2)-SUM($I52:CO52),IF(CP$18&gt;CO$19,((CP$18-CO$19+1)*$B$2*$AF$21),IF(CP$18&gt;=CO$19,$AF$21*$B$2))),0)</f>
        <v>0</v>
      </c>
      <c r="CQ52" s="298" t="b">
        <f>IF('Hoja De Calculo'!CR13&gt;='Hoja De Calculo'!CQ13,IF(CQ$18=100,($AF$21*CQ$18*$B$2)-SUM($I52:CP52),IF(CQ$18&gt;CP$19,((CQ$18-CP$19+1)*$B$2*$AF$21),IF(CQ$18&gt;=CP$19,$AF$21*$B$2))),0)</f>
        <v>0</v>
      </c>
      <c r="CR52" s="298" t="b">
        <f>IF('Hoja De Calculo'!CS13&gt;='Hoja De Calculo'!CR13,IF(CR$18=100,($AF$21*CR$18*$B$2)-SUM($I52:CQ52),IF(CR$18&gt;CQ$19,((CR$18-CQ$19+1)*$B$2*$AF$21),IF(CR$18&gt;=CQ$19,$AF$21*$B$2))),0)</f>
        <v>0</v>
      </c>
      <c r="CS52" s="298" t="b">
        <f>IF('Hoja De Calculo'!CT13&gt;='Hoja De Calculo'!CS13,IF(CS$18=100,($AF$21*CS$18*$B$2)-SUM($I52:CR52),IF(CS$18&gt;CR$19,((CS$18-CR$19+1)*$B$2*$AF$21),IF(CS$18&gt;=CR$19,$AF$21*$B$2))),0)</f>
        <v>0</v>
      </c>
      <c r="CT52" s="298" t="b">
        <f>IF('Hoja De Calculo'!CU13&gt;='Hoja De Calculo'!CT13,IF(CT$18=100,($AF$21*CT$18*$B$2)-SUM($I52:CS52),IF(CT$18&gt;CS$19,((CT$18-CS$19+1)*$B$2*$AF$21),IF(CT$18&gt;=CS$19,$AF$21*$B$2))),0)</f>
        <v>0</v>
      </c>
      <c r="CU52" s="298" t="b">
        <f>IF('Hoja De Calculo'!CV13&gt;='Hoja De Calculo'!CU13,IF(CU$18=100,($AF$21*CU$18*$B$2)-SUM($I52:CT52),IF(CU$18&gt;CT$19,((CU$18-CT$19+1)*$B$2*$AF$21),IF(CU$18&gt;=CT$19,$AF$21*$B$2))),0)</f>
        <v>0</v>
      </c>
      <c r="CV52" s="298" t="b">
        <f>IF('Hoja De Calculo'!CW13&gt;='Hoja De Calculo'!CV13,IF(CV$18=100,($AF$21*CV$18*$B$2)-SUM($I52:CU52),IF(CV$18&gt;CU$19,((CV$18-CU$19+1)*$B$2*$AF$21),IF(CV$18&gt;=CU$19,$AF$21*$B$2))),0)</f>
        <v>0</v>
      </c>
      <c r="CW52" s="298" t="b">
        <f>IF('Hoja De Calculo'!CX13&gt;='Hoja De Calculo'!CW13,IF(CW$18=100,($AF$21*CW$18*$B$2)-SUM($I52:CV52),IF(CW$18&gt;CV$19,((CW$18-CV$19+1)*$B$2*$AF$21),IF(CW$18&gt;=CV$19,$AF$21*$B$2))),0)</f>
        <v>0</v>
      </c>
    </row>
    <row r="53" spans="1:101" x14ac:dyDescent="0.25">
      <c r="A53" t="s">
        <v>190</v>
      </c>
      <c r="C53" s="263"/>
      <c r="D53" s="263"/>
      <c r="E53" s="263"/>
      <c r="F53" s="263"/>
      <c r="G53" s="263"/>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285">
        <f>(AG$21*$B$2*(AG$19+(IF(AG$19=100,0,1))))</f>
        <v>0</v>
      </c>
      <c r="AH53" s="298" t="b">
        <f>IF('Hoja De Calculo'!AI13&gt;='Hoja De Calculo'!AH13,IF(AH$18=100,($AG$21*AH$18*$B$2)-SUM($I53:AG53),IF(AH$18&gt;AG$19,((AH$18-AG$19+1)*$B$2*$AG$21),IF(AH$18&gt;=AG$19,$AG$21*$B$2))),0)</f>
        <v>0</v>
      </c>
      <c r="AI53" s="298" t="b">
        <f>IF('Hoja De Calculo'!AJ13&gt;='Hoja De Calculo'!AI13,IF(AI$18=100,($AG$21*AI$18*$B$2)-SUM($I53:AH53),IF(AI$18&gt;AH$19,((AI$18-AH$19+1)*$B$2*$AG$21),IF(AI$18&gt;=AH$19,$AG$21*$B$2))),0)</f>
        <v>0</v>
      </c>
      <c r="AJ53" s="298" t="b">
        <f>IF('Hoja De Calculo'!AK13&gt;='Hoja De Calculo'!AJ13,IF(AJ$18=100,($AG$21*AJ$18*$B$2)-SUM($I53:AI53),IF(AJ$18&gt;AI$19,((AJ$18-AI$19+1)*$B$2*$AG$21),IF(AJ$18&gt;=AI$19,$AG$21*$B$2))),0)</f>
        <v>0</v>
      </c>
      <c r="AK53" s="298" t="b">
        <f>IF('Hoja De Calculo'!AL13&gt;='Hoja De Calculo'!AK13,IF(AK$18=100,($AG$21*AK$18*$B$2)-SUM($I53:AJ53),IF(AK$18&gt;AJ$19,((AK$18-AJ$19+1)*$B$2*$AG$21),IF(AK$18&gt;=AJ$19,$AG$21*$B$2))),0)</f>
        <v>0</v>
      </c>
      <c r="AL53" s="298" t="b">
        <f>IF('Hoja De Calculo'!AM13&gt;='Hoja De Calculo'!AL13,IF(AL$18=100,($AG$21*AL$18*$B$2)-SUM($I53:AK53),IF(AL$18&gt;AK$19,((AL$18-AK$19+1)*$B$2*$AG$21),IF(AL$18&gt;=AK$19,$AG$21*$B$2))),0)</f>
        <v>0</v>
      </c>
      <c r="AM53" s="298" t="b">
        <f>IF('Hoja De Calculo'!AN13&gt;='Hoja De Calculo'!AM13,IF(AM$18=100,($AG$21*AM$18*$B$2)-SUM($I53:AL53),IF(AM$18&gt;AL$19,((AM$18-AL$19+1)*$B$2*$AG$21),IF(AM$18&gt;=AL$19,$AG$21*$B$2))),0)</f>
        <v>0</v>
      </c>
      <c r="AN53" s="298" t="b">
        <f>IF('Hoja De Calculo'!AO13&gt;='Hoja De Calculo'!AN13,IF(AN$18=100,($AG$21*AN$18*$B$2)-SUM($I53:AM53),IF(AN$18&gt;AM$19,((AN$18-AM$19+1)*$B$2*$AG$21),IF(AN$18&gt;=AM$19,$AG$21*$B$2))),0)</f>
        <v>0</v>
      </c>
      <c r="AO53" s="298" t="b">
        <f>IF('Hoja De Calculo'!AP13&gt;='Hoja De Calculo'!AO13,IF(AO$18=100,($AG$21*AO$18*$B$2)-SUM($I53:AN53),IF(AO$18&gt;AN$19,((AO$18-AN$19+1)*$B$2*$AG$21),IF(AO$18&gt;=AN$19,$AG$21*$B$2))),0)</f>
        <v>0</v>
      </c>
      <c r="AP53" s="298" t="b">
        <f>IF('Hoja De Calculo'!AQ13&gt;='Hoja De Calculo'!AP13,IF(AP$18=100,($AG$21*AP$18*$B$2)-SUM($I53:AO53),IF(AP$18&gt;AO$19,((AP$18-AO$19+1)*$B$2*$AG$21),IF(AP$18&gt;=AO$19,$AG$21*$B$2))),0)</f>
        <v>0</v>
      </c>
      <c r="AQ53" s="298" t="b">
        <f>IF('Hoja De Calculo'!AR13&gt;='Hoja De Calculo'!AQ13,IF(AQ$18=100,($AG$21*AQ$18*$B$2)-SUM($I53:AP53),IF(AQ$18&gt;AP$19,((AQ$18-AP$19+1)*$B$2*$AG$21),IF(AQ$18&gt;=AP$19,$AG$21*$B$2))),0)</f>
        <v>0</v>
      </c>
      <c r="AR53" s="298" t="b">
        <f>IF('Hoja De Calculo'!AS13&gt;='Hoja De Calculo'!AR13,IF(AR$18=100,($AG$21*AR$18*$B$2)-SUM($I53:AQ53),IF(AR$18&gt;AQ$19,((AR$18-AQ$19+1)*$B$2*$AG$21),IF(AR$18&gt;=AQ$19,$AG$21*$B$2))),0)</f>
        <v>0</v>
      </c>
      <c r="AS53" s="298" t="b">
        <f>IF('Hoja De Calculo'!AT13&gt;='Hoja De Calculo'!AS13,IF(AS$18=100,($AG$21*AS$18*$B$2)-SUM($I53:AR53),IF(AS$18&gt;AR$19,((AS$18-AR$19+1)*$B$2*$AG$21),IF(AS$18&gt;=AR$19,$AG$21*$B$2))),0)</f>
        <v>0</v>
      </c>
      <c r="AT53" s="298" t="b">
        <f>IF('Hoja De Calculo'!AU13&gt;='Hoja De Calculo'!AT13,IF(AT$18=100,($AG$21*AT$18*$B$2)-SUM($I53:AS53),IF(AT$18&gt;AS$19,((AT$18-AS$19+1)*$B$2*$AG$21),IF(AT$18&gt;=AS$19,$AG$21*$B$2))),0)</f>
        <v>0</v>
      </c>
      <c r="AU53" s="298" t="b">
        <f>IF('Hoja De Calculo'!AV13&gt;='Hoja De Calculo'!AU13,IF(AU$18=100,($AG$21*AU$18*$B$2)-SUM($I53:AT53),IF(AU$18&gt;AT$19,((AU$18-AT$19+1)*$B$2*$AG$21),IF(AU$18&gt;=AT$19,$AG$21*$B$2))),0)</f>
        <v>0</v>
      </c>
      <c r="AV53" s="298" t="b">
        <f>IF('Hoja De Calculo'!AW13&gt;='Hoja De Calculo'!AV13,IF(AV$18=100,($AG$21*AV$18*$B$2)-SUM($I53:AU53),IF(AV$18&gt;AU$19,((AV$18-AU$19+1)*$B$2*$AG$21),IF(AV$18&gt;=AU$19,$AG$21*$B$2))),0)</f>
        <v>0</v>
      </c>
      <c r="AW53" s="298" t="b">
        <f>IF('Hoja De Calculo'!AX13&gt;='Hoja De Calculo'!AW13,IF(AW$18=100,($AG$21*AW$18*$B$2)-SUM($I53:AV53),IF(AW$18&gt;AV$19,((AW$18-AV$19+1)*$B$2*$AG$21),IF(AW$18&gt;=AV$19,$AG$21*$B$2))),0)</f>
        <v>0</v>
      </c>
      <c r="AX53" s="298" t="b">
        <f>IF('Hoja De Calculo'!AY13&gt;='Hoja De Calculo'!AX13,IF(AX$18=100,($AG$21*AX$18*$B$2)-SUM($I53:AW53),IF(AX$18&gt;AW$19,((AX$18-AW$19+1)*$B$2*$AG$21),IF(AX$18&gt;=AW$19,$AG$21*$B$2))),0)</f>
        <v>0</v>
      </c>
      <c r="AY53" s="298" t="b">
        <f>IF('Hoja De Calculo'!AZ13&gt;='Hoja De Calculo'!AY13,IF(AY$18=100,($AG$21*AY$18*$B$2)-SUM($I53:AX53),IF(AY$18&gt;AX$19,((AY$18-AX$19+1)*$B$2*$AG$21),IF(AY$18&gt;=AX$19,$AG$21*$B$2))),0)</f>
        <v>0</v>
      </c>
      <c r="AZ53" s="298" t="b">
        <f>IF('Hoja De Calculo'!BA13&gt;='Hoja De Calculo'!AZ13,IF(AZ$18=100,($AG$21*AZ$18*$B$2)-SUM($I53:AY53),IF(AZ$18&gt;AY$19,((AZ$18-AY$19+1)*$B$2*$AG$21),IF(AZ$18&gt;=AY$19,$AG$21*$B$2))),0)</f>
        <v>0</v>
      </c>
      <c r="BA53" s="298" t="b">
        <f>IF('Hoja De Calculo'!BB13&gt;='Hoja De Calculo'!BA13,IF(BA$18=100,($AG$21*BA$18*$B$2)-SUM($I53:AZ53),IF(BA$18&gt;AZ$19,((BA$18-AZ$19+1)*$B$2*$AG$21),IF(BA$18&gt;=AZ$19,$AG$21*$B$2))),0)</f>
        <v>0</v>
      </c>
      <c r="BB53" s="298" t="b">
        <f>IF('Hoja De Calculo'!BC13&gt;='Hoja De Calculo'!BB13,IF(BB$18=100,($AG$21*BB$18*$B$2)-SUM($I53:BA53),IF(BB$18&gt;BA$19,((BB$18-BA$19+1)*$B$2*$AG$21),IF(BB$18&gt;=BA$19,$AG$21*$B$2))),0)</f>
        <v>0</v>
      </c>
      <c r="BC53" s="298" t="b">
        <f>IF('Hoja De Calculo'!BD13&gt;='Hoja De Calculo'!BC13,IF(BC$18=100,($AG$21*BC$18*$B$2)-SUM($I53:BB53),IF(BC$18&gt;BB$19,((BC$18-BB$19+1)*$B$2*$AG$21),IF(BC$18&gt;=BB$19,$AG$21*$B$2))),0)</f>
        <v>0</v>
      </c>
      <c r="BD53" s="298" t="b">
        <f>IF('Hoja De Calculo'!BE13&gt;='Hoja De Calculo'!BD13,IF(BD$18=100,($AG$21*BD$18*$B$2)-SUM($I53:BC53),IF(BD$18&gt;BC$19,((BD$18-BC$19+1)*$B$2*$AG$21),IF(BD$18&gt;=BC$19,$AG$21*$B$2))),0)</f>
        <v>0</v>
      </c>
      <c r="BE53" s="298" t="b">
        <f>IF('Hoja De Calculo'!BF13&gt;='Hoja De Calculo'!BE13,IF(BE$18=100,($AG$21*BE$18*$B$2)-SUM($I53:BD53),IF(BE$18&gt;BD$19,((BE$18-BD$19+1)*$B$2*$AG$21),IF(BE$18&gt;=BD$19,$AG$21*$B$2))),0)</f>
        <v>0</v>
      </c>
      <c r="BF53" s="298" t="b">
        <f>IF('Hoja De Calculo'!BG13&gt;='Hoja De Calculo'!BF13,IF(BF$18=100,($AG$21*BF$18*$B$2)-SUM($I53:BE53),IF(BF$18&gt;BE$19,((BF$18-BE$19+1)*$B$2*$AG$21),IF(BF$18&gt;=BE$19,$AG$21*$B$2))),0)</f>
        <v>0</v>
      </c>
      <c r="BG53" s="298" t="b">
        <f>IF('Hoja De Calculo'!BH13&gt;='Hoja De Calculo'!BG13,IF(BG$18=100,($AG$21*BG$18*$B$2)-SUM($I53:BF53),IF(BG$18&gt;BF$19,((BG$18-BF$19+1)*$B$2*$AG$21),IF(BG$18&gt;=BF$19,$AG$21*$B$2))),0)</f>
        <v>0</v>
      </c>
      <c r="BH53" s="298" t="b">
        <f>IF('Hoja De Calculo'!BI13&gt;='Hoja De Calculo'!BH13,IF(BH$18=100,($AG$21*BH$18*$B$2)-SUM($I53:BG53),IF(BH$18&gt;BG$19,((BH$18-BG$19+1)*$B$2*$AG$21),IF(BH$18&gt;=BG$19,$AG$21*$B$2))),0)</f>
        <v>0</v>
      </c>
      <c r="BI53" s="298" t="b">
        <f>IF('Hoja De Calculo'!BJ13&gt;='Hoja De Calculo'!BI13,IF(BI$18=100,($AG$21*BI$18*$B$2)-SUM($I53:BH53),IF(BI$18&gt;BH$19,((BI$18-BH$19+1)*$B$2*$AG$21),IF(BI$18&gt;=BH$19,$AG$21*$B$2))),0)</f>
        <v>0</v>
      </c>
      <c r="BJ53" s="298" t="b">
        <f>IF('Hoja De Calculo'!BK13&gt;='Hoja De Calculo'!BJ13,IF(BJ$18=100,($AG$21*BJ$18*$B$2)-SUM($I53:BI53),IF(BJ$18&gt;BI$19,((BJ$18-BI$19+1)*$B$2*$AG$21),IF(BJ$18&gt;=BI$19,$AG$21*$B$2))),0)</f>
        <v>0</v>
      </c>
      <c r="BK53" s="298" t="b">
        <f>IF('Hoja De Calculo'!BL13&gt;='Hoja De Calculo'!BK13,IF(BK$18=100,($AG$21*BK$18*$B$2)-SUM($I53:BJ53),IF(BK$18&gt;BJ$19,((BK$18-BJ$19+1)*$B$2*$AG$21),IF(BK$18&gt;=BJ$19,$AG$21*$B$2))),0)</f>
        <v>0</v>
      </c>
      <c r="BL53" s="298" t="b">
        <f>IF('Hoja De Calculo'!BM13&gt;='Hoja De Calculo'!BL13,IF(BL$18=100,($AG$21*BL$18*$B$2)-SUM($I53:BK53),IF(BL$18&gt;BK$19,((BL$18-BK$19+1)*$B$2*$AG$21),IF(BL$18&gt;=BK$19,$AG$21*$B$2))),0)</f>
        <v>0</v>
      </c>
      <c r="BM53" s="298" t="b">
        <f>IF('Hoja De Calculo'!BN13&gt;='Hoja De Calculo'!BM13,IF(BM$18=100,($AG$21*BM$18*$B$2)-SUM($I53:BL53),IF(BM$18&gt;BL$19,((BM$18-BL$19+1)*$B$2*$AG$21),IF(BM$18&gt;=BL$19,$AG$21*$B$2))),0)</f>
        <v>0</v>
      </c>
      <c r="BN53" s="298" t="b">
        <f>IF('Hoja De Calculo'!BO13&gt;='Hoja De Calculo'!BN13,IF(BN$18=100,($AG$21*BN$18*$B$2)-SUM($I53:BM53),IF(BN$18&gt;BM$19,((BN$18-BM$19+1)*$B$2*$AG$21),IF(BN$18&gt;=BM$19,$AG$21*$B$2))),0)</f>
        <v>0</v>
      </c>
      <c r="BO53" s="298" t="b">
        <f>IF('Hoja De Calculo'!BP13&gt;='Hoja De Calculo'!BO13,IF(BO$18=100,($AG$21*BO$18*$B$2)-SUM($I53:BN53),IF(BO$18&gt;BN$19,((BO$18-BN$19+1)*$B$2*$AG$21),IF(BO$18&gt;=BN$19,$AG$21*$B$2))),0)</f>
        <v>0</v>
      </c>
      <c r="BP53" s="298" t="b">
        <f>IF('Hoja De Calculo'!BQ13&gt;='Hoja De Calculo'!BP13,IF(BP$18=100,($AG$21*BP$18*$B$2)-SUM($I53:BO53),IF(BP$18&gt;BO$19,((BP$18-BO$19+1)*$B$2*$AG$21),IF(BP$18&gt;=BO$19,$AG$21*$B$2))),0)</f>
        <v>0</v>
      </c>
      <c r="BQ53" s="298" t="b">
        <f>IF('Hoja De Calculo'!BR13&gt;='Hoja De Calculo'!BQ13,IF(BQ$18=100,($AG$21*BQ$18*$B$2)-SUM($I53:BP53),IF(BQ$18&gt;BP$19,((BQ$18-BP$19+1)*$B$2*$AG$21),IF(BQ$18&gt;=BP$19,$AG$21*$B$2))),0)</f>
        <v>0</v>
      </c>
      <c r="BR53" s="298" t="b">
        <f>IF('Hoja De Calculo'!BS13&gt;='Hoja De Calculo'!BR13,IF(BR$18=100,($AG$21*BR$18*$B$2)-SUM($I53:BQ53),IF(BR$18&gt;BQ$19,((BR$18-BQ$19+1)*$B$2*$AG$21),IF(BR$18&gt;=BQ$19,$AG$21*$B$2))),0)</f>
        <v>0</v>
      </c>
      <c r="BS53" s="298" t="b">
        <f>IF('Hoja De Calculo'!BT13&gt;='Hoja De Calculo'!BS13,IF(BS$18=100,($AG$21*BS$18*$B$2)-SUM($I53:BR53),IF(BS$18&gt;BR$19,((BS$18-BR$19+1)*$B$2*$AG$21),IF(BS$18&gt;=BR$19,$AG$21*$B$2))),0)</f>
        <v>0</v>
      </c>
      <c r="BT53" s="298" t="b">
        <f>IF('Hoja De Calculo'!BU13&gt;='Hoja De Calculo'!BT13,IF(BT$18=100,($AG$21*BT$18*$B$2)-SUM($I53:BS53),IF(BT$18&gt;BS$19,((BT$18-BS$19+1)*$B$2*$AG$21),IF(BT$18&gt;=BS$19,$AG$21*$B$2))),0)</f>
        <v>0</v>
      </c>
      <c r="BU53" s="298" t="b">
        <f>IF('Hoja De Calculo'!BV13&gt;='Hoja De Calculo'!BU13,IF(BU$18=100,($AG$21*BU$18*$B$2)-SUM($I53:BT53),IF(BU$18&gt;BT$19,((BU$18-BT$19+1)*$B$2*$AG$21),IF(BU$18&gt;=BT$19,$AG$21*$B$2))),0)</f>
        <v>0</v>
      </c>
      <c r="BV53" s="298" t="b">
        <f>IF('Hoja De Calculo'!BW13&gt;='Hoja De Calculo'!BV13,IF(BV$18=100,($AG$21*BV$18*$B$2)-SUM($I53:BU53),IF(BV$18&gt;BU$19,((BV$18-BU$19+1)*$B$2*$AG$21),IF(BV$18&gt;=BU$19,$AG$21*$B$2))),0)</f>
        <v>0</v>
      </c>
      <c r="BW53" s="298" t="b">
        <f>IF('Hoja De Calculo'!BX13&gt;='Hoja De Calculo'!BW13,IF(BW$18=100,($AG$21*BW$18*$B$2)-SUM($I53:BV53),IF(BW$18&gt;BV$19,((BW$18-BV$19+1)*$B$2*$AG$21),IF(BW$18&gt;=BV$19,$AG$21*$B$2))),0)</f>
        <v>0</v>
      </c>
      <c r="BX53" s="298" t="b">
        <f>IF('Hoja De Calculo'!BY13&gt;='Hoja De Calculo'!BX13,IF(BX$18=100,($AG$21*BX$18*$B$2)-SUM($I53:BW53),IF(BX$18&gt;BW$19,((BX$18-BW$19+1)*$B$2*$AG$21),IF(BX$18&gt;=BW$19,$AG$21*$B$2))),0)</f>
        <v>0</v>
      </c>
      <c r="BY53" s="298" t="b">
        <f>IF('Hoja De Calculo'!BZ13&gt;='Hoja De Calculo'!BY13,IF(BY$18=100,($AG$21*BY$18*$B$2)-SUM($I53:BX53),IF(BY$18&gt;BX$19,((BY$18-BX$19+1)*$B$2*$AG$21),IF(BY$18&gt;=BX$19,$AG$21*$B$2))),0)</f>
        <v>0</v>
      </c>
      <c r="BZ53" s="298" t="b">
        <f>IF('Hoja De Calculo'!CA13&gt;='Hoja De Calculo'!BZ13,IF(BZ$18=100,($AG$21*BZ$18*$B$2)-SUM($I53:BY53),IF(BZ$18&gt;BY$19,((BZ$18-BY$19+1)*$B$2*$AG$21),IF(BZ$18&gt;=BY$19,$AG$21*$B$2))),0)</f>
        <v>0</v>
      </c>
      <c r="CA53" s="298" t="b">
        <f>IF('Hoja De Calculo'!CB13&gt;='Hoja De Calculo'!CA13,IF(CA$18=100,($AG$21*CA$18*$B$2)-SUM($I53:BZ53),IF(CA$18&gt;BZ$19,((CA$18-BZ$19+1)*$B$2*$AG$21),IF(CA$18&gt;=BZ$19,$AG$21*$B$2))),0)</f>
        <v>0</v>
      </c>
      <c r="CB53" s="298" t="b">
        <f>IF('Hoja De Calculo'!CC13&gt;='Hoja De Calculo'!CB13,IF(CB$18=100,($AG$21*CB$18*$B$2)-SUM($I53:CA53),IF(CB$18&gt;CA$19,((CB$18-CA$19+1)*$B$2*$AG$21),IF(CB$18&gt;=CA$19,$AG$21*$B$2))),0)</f>
        <v>0</v>
      </c>
      <c r="CC53" s="298" t="b">
        <f>IF('Hoja De Calculo'!CD13&gt;='Hoja De Calculo'!CC13,IF(CC$18=100,($AG$21*CC$18*$B$2)-SUM($I53:CB53),IF(CC$18&gt;CB$19,((CC$18-CB$19+1)*$B$2*$AG$21),IF(CC$18&gt;=CB$19,$AG$21*$B$2))),0)</f>
        <v>0</v>
      </c>
      <c r="CD53" s="298" t="b">
        <f>IF('Hoja De Calculo'!CE13&gt;='Hoja De Calculo'!CD13,IF(CD$18=100,($AG$21*CD$18*$B$2)-SUM($I53:CC53),IF(CD$18&gt;CC$19,((CD$18-CC$19+1)*$B$2*$AG$21),IF(CD$18&gt;=CC$19,$AG$21*$B$2))),0)</f>
        <v>0</v>
      </c>
      <c r="CE53" s="298" t="b">
        <f>IF('Hoja De Calculo'!CF13&gt;='Hoja De Calculo'!CE13,IF(CE$18=100,($AG$21*CE$18*$B$2)-SUM($I53:CD53),IF(CE$18&gt;CD$19,((CE$18-CD$19+1)*$B$2*$AG$21),IF(CE$18&gt;=CD$19,$AG$21*$B$2))),0)</f>
        <v>0</v>
      </c>
      <c r="CF53" s="298" t="b">
        <f>IF('Hoja De Calculo'!CG13&gt;='Hoja De Calculo'!CF13,IF(CF$18=100,($AG$21*CF$18*$B$2)-SUM($I53:CE53),IF(CF$18&gt;CE$19,((CF$18-CE$19+1)*$B$2*$AG$21),IF(CF$18&gt;=CE$19,$AG$21*$B$2))),0)</f>
        <v>0</v>
      </c>
      <c r="CG53" s="298" t="b">
        <f>IF('Hoja De Calculo'!CH13&gt;='Hoja De Calculo'!CG13,IF(CG$18=100,($AG$21*CG$18*$B$2)-SUM($I53:CF53),IF(CG$18&gt;CF$19,((CG$18-CF$19+1)*$B$2*$AG$21),IF(CG$18&gt;=CF$19,$AG$21*$B$2))),0)</f>
        <v>0</v>
      </c>
      <c r="CH53" s="298" t="b">
        <f>IF('Hoja De Calculo'!CI13&gt;='Hoja De Calculo'!CH13,IF(CH$18=100,($AG$21*CH$18*$B$2)-SUM($I53:CG53),IF(CH$18&gt;CG$19,((CH$18-CG$19+1)*$B$2*$AG$21),IF(CH$18&gt;=CG$19,$AG$21*$B$2))),0)</f>
        <v>0</v>
      </c>
      <c r="CI53" s="298" t="b">
        <f>IF('Hoja De Calculo'!CJ13&gt;='Hoja De Calculo'!CI13,IF(CI$18=100,($AG$21*CI$18*$B$2)-SUM($I53:CH53),IF(CI$18&gt;CH$19,((CI$18-CH$19+1)*$B$2*$AG$21),IF(CI$18&gt;=CH$19,$AG$21*$B$2))),0)</f>
        <v>0</v>
      </c>
      <c r="CJ53" s="298" t="b">
        <f>IF('Hoja De Calculo'!CK13&gt;='Hoja De Calculo'!CJ13,IF(CJ$18=100,($AG$21*CJ$18*$B$2)-SUM($I53:CI53),IF(CJ$18&gt;CI$19,((CJ$18-CI$19+1)*$B$2*$AG$21),IF(CJ$18&gt;=CI$19,$AG$21*$B$2))),0)</f>
        <v>0</v>
      </c>
      <c r="CK53" s="298" t="b">
        <f>IF('Hoja De Calculo'!CL13&gt;='Hoja De Calculo'!CK13,IF(CK$18=100,($AG$21*CK$18*$B$2)-SUM($I53:CJ53),IF(CK$18&gt;CJ$19,((CK$18-CJ$19+1)*$B$2*$AG$21),IF(CK$18&gt;=CJ$19,$AG$21*$B$2))),0)</f>
        <v>0</v>
      </c>
      <c r="CL53" s="298" t="b">
        <f>IF('Hoja De Calculo'!CM13&gt;='Hoja De Calculo'!CL13,IF(CL$18=100,($AG$21*CL$18*$B$2)-SUM($I53:CK53),IF(CL$18&gt;CK$19,((CL$18-CK$19+1)*$B$2*$AG$21),IF(CL$18&gt;=CK$19,$AG$21*$B$2))),0)</f>
        <v>0</v>
      </c>
      <c r="CM53" s="298" t="b">
        <f>IF('Hoja De Calculo'!CN13&gt;='Hoja De Calculo'!CM13,IF(CM$18=100,($AG$21*CM$18*$B$2)-SUM($I53:CL53),IF(CM$18&gt;CL$19,((CM$18-CL$19+1)*$B$2*$AG$21),IF(CM$18&gt;=CL$19,$AG$21*$B$2))),0)</f>
        <v>0</v>
      </c>
      <c r="CN53" s="298" t="b">
        <f>IF('Hoja De Calculo'!CO13&gt;='Hoja De Calculo'!CN13,IF(CN$18=100,($AG$21*CN$18*$B$2)-SUM($I53:CM53),IF(CN$18&gt;CM$19,((CN$18-CM$19+1)*$B$2*$AG$21),IF(CN$18&gt;=CM$19,$AG$21*$B$2))),0)</f>
        <v>0</v>
      </c>
      <c r="CO53" s="298" t="b">
        <f>IF('Hoja De Calculo'!CP13&gt;='Hoja De Calculo'!CO13,IF(CO$18=100,($AG$21*CO$18*$B$2)-SUM($I53:CN53),IF(CO$18&gt;CN$19,((CO$18-CN$19+1)*$B$2*$AG$21),IF(CO$18&gt;=CN$19,$AG$21*$B$2))),0)</f>
        <v>0</v>
      </c>
      <c r="CP53" s="298" t="b">
        <f>IF('Hoja De Calculo'!CQ13&gt;='Hoja De Calculo'!CP13,IF(CP$18=100,($AG$21*CP$18*$B$2)-SUM($I53:CO53),IF(CP$18&gt;CO$19,((CP$18-CO$19+1)*$B$2*$AG$21),IF(CP$18&gt;=CO$19,$AG$21*$B$2))),0)</f>
        <v>0</v>
      </c>
      <c r="CQ53" s="298" t="b">
        <f>IF('Hoja De Calculo'!CR13&gt;='Hoja De Calculo'!CQ13,IF(CQ$18=100,($AG$21*CQ$18*$B$2)-SUM($I53:CP53),IF(CQ$18&gt;CP$19,((CQ$18-CP$19+1)*$B$2*$AG$21),IF(CQ$18&gt;=CP$19,$AG$21*$B$2))),0)</f>
        <v>0</v>
      </c>
      <c r="CR53" s="298" t="b">
        <f>IF('Hoja De Calculo'!CS13&gt;='Hoja De Calculo'!CR13,IF(CR$18=100,($AG$21*CR$18*$B$2)-SUM($I53:CQ53),IF(CR$18&gt;CQ$19,((CR$18-CQ$19+1)*$B$2*$AG$21),IF(CR$18&gt;=CQ$19,$AG$21*$B$2))),0)</f>
        <v>0</v>
      </c>
      <c r="CS53" s="298" t="b">
        <f>IF('Hoja De Calculo'!CT13&gt;='Hoja De Calculo'!CS13,IF(CS$18=100,($AG$21*CS$18*$B$2)-SUM($I53:CR53),IF(CS$18&gt;CR$19,((CS$18-CR$19+1)*$B$2*$AG$21),IF(CS$18&gt;=CR$19,$AG$21*$B$2))),0)</f>
        <v>0</v>
      </c>
      <c r="CT53" s="298" t="b">
        <f>IF('Hoja De Calculo'!CU13&gt;='Hoja De Calculo'!CT13,IF(CT$18=100,($AG$21*CT$18*$B$2)-SUM($I53:CS53),IF(CT$18&gt;CS$19,((CT$18-CS$19+1)*$B$2*$AG$21),IF(CT$18&gt;=CS$19,$AG$21*$B$2))),0)</f>
        <v>0</v>
      </c>
      <c r="CU53" s="298" t="b">
        <f>IF('Hoja De Calculo'!CV13&gt;='Hoja De Calculo'!CU13,IF(CU$18=100,($AG$21*CU$18*$B$2)-SUM($I53:CT53),IF(CU$18&gt;CT$19,((CU$18-CT$19+1)*$B$2*$AG$21),IF(CU$18&gt;=CT$19,$AG$21*$B$2))),0)</f>
        <v>0</v>
      </c>
      <c r="CV53" s="298" t="b">
        <f>IF('Hoja De Calculo'!CW13&gt;='Hoja De Calculo'!CV13,IF(CV$18=100,($AG$21*CV$18*$B$2)-SUM($I53:CU53),IF(CV$18&gt;CU$19,((CV$18-CU$19+1)*$B$2*$AG$21),IF(CV$18&gt;=CU$19,$AG$21*$B$2))),0)</f>
        <v>0</v>
      </c>
      <c r="CW53" s="298" t="b">
        <f>IF('Hoja De Calculo'!CX13&gt;='Hoja De Calculo'!CW13,IF(CW$18=100,($AG$21*CW$18*$B$2)-SUM($I53:CV53),IF(CW$18&gt;CV$19,((CW$18-CV$19+1)*$B$2*$AG$21),IF(CW$18&gt;=CV$19,$AG$21*$B$2))),0)</f>
        <v>0</v>
      </c>
    </row>
    <row r="54" spans="1:101" x14ac:dyDescent="0.25">
      <c r="A54" t="s">
        <v>191</v>
      </c>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263"/>
      <c r="AH54" s="285">
        <f>(AH$21*$B$2*(AH$19+(IF(AH$19=100,0,1))))</f>
        <v>0</v>
      </c>
      <c r="AI54" s="298" t="b">
        <f>IF('Hoja De Calculo'!AJ13&gt;='Hoja De Calculo'!AI13,IF(AI$18=100,($AH$21*AI$18*$B$2)-SUM($I54:AH54),IF(AI$18&gt;AH$19,((AI$18-AH$19+1)*$B$2*$AH$21),IF(AI$18&gt;=AH$19,$AH$21*$B$2))),0)</f>
        <v>0</v>
      </c>
      <c r="AJ54" s="298" t="b">
        <f>IF('Hoja De Calculo'!AK13&gt;='Hoja De Calculo'!AJ13,IF(AJ$18=100,($AH$21*AJ$18*$B$2)-SUM($I54:AI54),IF(AJ$18&gt;AI$19,((AJ$18-AI$19+1)*$B$2*$AH$21),IF(AJ$18&gt;=AI$19,$AH$21*$B$2))),0)</f>
        <v>0</v>
      </c>
      <c r="AK54" s="298" t="b">
        <f>IF('Hoja De Calculo'!AL13&gt;='Hoja De Calculo'!AK13,IF(AK$18=100,($AH$21*AK$18*$B$2)-SUM($I54:AJ54),IF(AK$18&gt;AJ$19,((AK$18-AJ$19+1)*$B$2*$AH$21),IF(AK$18&gt;=AJ$19,$AH$21*$B$2))),0)</f>
        <v>0</v>
      </c>
      <c r="AL54" s="298" t="b">
        <f>IF('Hoja De Calculo'!AM13&gt;='Hoja De Calculo'!AL13,IF(AL$18=100,($AH$21*AL$18*$B$2)-SUM($I54:AK54),IF(AL$18&gt;AK$19,((AL$18-AK$19+1)*$B$2*$AH$21),IF(AL$18&gt;=AK$19,$AH$21*$B$2))),0)</f>
        <v>0</v>
      </c>
      <c r="AM54" s="298" t="b">
        <f>IF('Hoja De Calculo'!AN13&gt;='Hoja De Calculo'!AM13,IF(AM$18=100,($AH$21*AM$18*$B$2)-SUM($I54:AL54),IF(AM$18&gt;AL$19,((AM$18-AL$19+1)*$B$2*$AH$21),IF(AM$18&gt;=AL$19,$AH$21*$B$2))),0)</f>
        <v>0</v>
      </c>
      <c r="AN54" s="298" t="b">
        <f>IF('Hoja De Calculo'!AO13&gt;='Hoja De Calculo'!AN13,IF(AN$18=100,($AH$21*AN$18*$B$2)-SUM($I54:AM54),IF(AN$18&gt;AM$19,((AN$18-AM$19+1)*$B$2*$AH$21),IF(AN$18&gt;=AM$19,$AH$21*$B$2))),0)</f>
        <v>0</v>
      </c>
      <c r="AO54" s="298" t="b">
        <f>IF('Hoja De Calculo'!AP13&gt;='Hoja De Calculo'!AO13,IF(AO$18=100,($AH$21*AO$18*$B$2)-SUM($I54:AN54),IF(AO$18&gt;AN$19,((AO$18-AN$19+1)*$B$2*$AH$21),IF(AO$18&gt;=AN$19,$AH$21*$B$2))),0)</f>
        <v>0</v>
      </c>
      <c r="AP54" s="298" t="b">
        <f>IF('Hoja De Calculo'!AQ13&gt;='Hoja De Calculo'!AP13,IF(AP$18=100,($AH$21*AP$18*$B$2)-SUM($I54:AO54),IF(AP$18&gt;AO$19,((AP$18-AO$19+1)*$B$2*$AH$21),IF(AP$18&gt;=AO$19,$AH$21*$B$2))),0)</f>
        <v>0</v>
      </c>
      <c r="AQ54" s="298" t="b">
        <f>IF('Hoja De Calculo'!AR13&gt;='Hoja De Calculo'!AQ13,IF(AQ$18=100,($AH$21*AQ$18*$B$2)-SUM($I54:AP54),IF(AQ$18&gt;AP$19,((AQ$18-AP$19+1)*$B$2*$AH$21),IF(AQ$18&gt;=AP$19,$AH$21*$B$2))),0)</f>
        <v>0</v>
      </c>
      <c r="AR54" s="298" t="b">
        <f>IF('Hoja De Calculo'!AS13&gt;='Hoja De Calculo'!AR13,IF(AR$18=100,($AH$21*AR$18*$B$2)-SUM($I54:AQ54),IF(AR$18&gt;AQ$19,((AR$18-AQ$19+1)*$B$2*$AH$21),IF(AR$18&gt;=AQ$19,$AH$21*$B$2))),0)</f>
        <v>0</v>
      </c>
      <c r="AS54" s="298" t="b">
        <f>IF('Hoja De Calculo'!AT13&gt;='Hoja De Calculo'!AS13,IF(AS$18=100,($AH$21*AS$18*$B$2)-SUM($I54:AR54),IF(AS$18&gt;AR$19,((AS$18-AR$19+1)*$B$2*$AH$21),IF(AS$18&gt;=AR$19,$AH$21*$B$2))),0)</f>
        <v>0</v>
      </c>
      <c r="AT54" s="298" t="b">
        <f>IF('Hoja De Calculo'!AU13&gt;='Hoja De Calculo'!AT13,IF(AT$18=100,($AH$21*AT$18*$B$2)-SUM($I54:AS54),IF(AT$18&gt;AS$19,((AT$18-AS$19+1)*$B$2*$AH$21),IF(AT$18&gt;=AS$19,$AH$21*$B$2))),0)</f>
        <v>0</v>
      </c>
      <c r="AU54" s="298" t="b">
        <f>IF('Hoja De Calculo'!AV13&gt;='Hoja De Calculo'!AU13,IF(AU$18=100,($AH$21*AU$18*$B$2)-SUM($I54:AT54),IF(AU$18&gt;AT$19,((AU$18-AT$19+1)*$B$2*$AH$21),IF(AU$18&gt;=AT$19,$AH$21*$B$2))),0)</f>
        <v>0</v>
      </c>
      <c r="AV54" s="298" t="b">
        <f>IF('Hoja De Calculo'!AW13&gt;='Hoja De Calculo'!AV13,IF(AV$18=100,($AH$21*AV$18*$B$2)-SUM($I54:AU54),IF(AV$18&gt;AU$19,((AV$18-AU$19+1)*$B$2*$AH$21),IF(AV$18&gt;=AU$19,$AH$21*$B$2))),0)</f>
        <v>0</v>
      </c>
      <c r="AW54" s="298" t="b">
        <f>IF('Hoja De Calculo'!AX13&gt;='Hoja De Calculo'!AW13,IF(AW$18=100,($AH$21*AW$18*$B$2)-SUM($I54:AV54),IF(AW$18&gt;AV$19,((AW$18-AV$19+1)*$B$2*$AH$21),IF(AW$18&gt;=AV$19,$AH$21*$B$2))),0)</f>
        <v>0</v>
      </c>
      <c r="AX54" s="298" t="b">
        <f>IF('Hoja De Calculo'!AY13&gt;='Hoja De Calculo'!AX13,IF(AX$18=100,($AH$21*AX$18*$B$2)-SUM($I54:AW54),IF(AX$18&gt;AW$19,((AX$18-AW$19+1)*$B$2*$AH$21),IF(AX$18&gt;=AW$19,$AH$21*$B$2))),0)</f>
        <v>0</v>
      </c>
      <c r="AY54" s="298" t="b">
        <f>IF('Hoja De Calculo'!AZ13&gt;='Hoja De Calculo'!AY13,IF(AY$18=100,($AH$21*AY$18*$B$2)-SUM($I54:AX54),IF(AY$18&gt;AX$19,((AY$18-AX$19+1)*$B$2*$AH$21),IF(AY$18&gt;=AX$19,$AH$21*$B$2))),0)</f>
        <v>0</v>
      </c>
      <c r="AZ54" s="298" t="b">
        <f>IF('Hoja De Calculo'!BA13&gt;='Hoja De Calculo'!AZ13,IF(AZ$18=100,($AH$21*AZ$18*$B$2)-SUM($I54:AY54),IF(AZ$18&gt;AY$19,((AZ$18-AY$19+1)*$B$2*$AH$21),IF(AZ$18&gt;=AY$19,$AH$21*$B$2))),0)</f>
        <v>0</v>
      </c>
      <c r="BA54" s="298" t="b">
        <f>IF('Hoja De Calculo'!BB13&gt;='Hoja De Calculo'!BA13,IF(BA$18=100,($AH$21*BA$18*$B$2)-SUM($I54:AZ54),IF(BA$18&gt;AZ$19,((BA$18-AZ$19+1)*$B$2*$AH$21),IF(BA$18&gt;=AZ$19,$AH$21*$B$2))),0)</f>
        <v>0</v>
      </c>
      <c r="BB54" s="298" t="b">
        <f>IF('Hoja De Calculo'!BC13&gt;='Hoja De Calculo'!BB13,IF(BB$18=100,($AH$21*BB$18*$B$2)-SUM($I54:BA54),IF(BB$18&gt;BA$19,((BB$18-BA$19+1)*$B$2*$AH$21),IF(BB$18&gt;=BA$19,$AH$21*$B$2))),0)</f>
        <v>0</v>
      </c>
      <c r="BC54" s="298" t="b">
        <f>IF('Hoja De Calculo'!BD13&gt;='Hoja De Calculo'!BC13,IF(BC$18=100,($AH$21*BC$18*$B$2)-SUM($I54:BB54),IF(BC$18&gt;BB$19,((BC$18-BB$19+1)*$B$2*$AH$21),IF(BC$18&gt;=BB$19,$AH$21*$B$2))),0)</f>
        <v>0</v>
      </c>
      <c r="BD54" s="298" t="b">
        <f>IF('Hoja De Calculo'!BE13&gt;='Hoja De Calculo'!BD13,IF(BD$18=100,($AH$21*BD$18*$B$2)-SUM($I54:BC54),IF(BD$18&gt;BC$19,((BD$18-BC$19+1)*$B$2*$AH$21),IF(BD$18&gt;=BC$19,$AH$21*$B$2))),0)</f>
        <v>0</v>
      </c>
      <c r="BE54" s="298" t="b">
        <f>IF('Hoja De Calculo'!BF13&gt;='Hoja De Calculo'!BE13,IF(BE$18=100,($AH$21*BE$18*$B$2)-SUM($I54:BD54),IF(BE$18&gt;BD$19,((BE$18-BD$19+1)*$B$2*$AH$21),IF(BE$18&gt;=BD$19,$AH$21*$B$2))),0)</f>
        <v>0</v>
      </c>
      <c r="BF54" s="298" t="b">
        <f>IF('Hoja De Calculo'!BG13&gt;='Hoja De Calculo'!BF13,IF(BF$18=100,($AH$21*BF$18*$B$2)-SUM($I54:BE54),IF(BF$18&gt;BE$19,((BF$18-BE$19+1)*$B$2*$AH$21),IF(BF$18&gt;=BE$19,$AH$21*$B$2))),0)</f>
        <v>0</v>
      </c>
      <c r="BG54" s="298" t="b">
        <f>IF('Hoja De Calculo'!BH13&gt;='Hoja De Calculo'!BG13,IF(BG$18=100,($AH$21*BG$18*$B$2)-SUM($I54:BF54),IF(BG$18&gt;BF$19,((BG$18-BF$19+1)*$B$2*$AH$21),IF(BG$18&gt;=BF$19,$AH$21*$B$2))),0)</f>
        <v>0</v>
      </c>
      <c r="BH54" s="298" t="b">
        <f>IF('Hoja De Calculo'!BI13&gt;='Hoja De Calculo'!BH13,IF(BH$18=100,($AH$21*BH$18*$B$2)-SUM($I54:BG54),IF(BH$18&gt;BG$19,((BH$18-BG$19+1)*$B$2*$AH$21),IF(BH$18&gt;=BG$19,$AH$21*$B$2))),0)</f>
        <v>0</v>
      </c>
      <c r="BI54" s="298" t="b">
        <f>IF('Hoja De Calculo'!BJ13&gt;='Hoja De Calculo'!BI13,IF(BI$18=100,($AH$21*BI$18*$B$2)-SUM($I54:BH54),IF(BI$18&gt;BH$19,((BI$18-BH$19+1)*$B$2*$AH$21),IF(BI$18&gt;=BH$19,$AH$21*$B$2))),0)</f>
        <v>0</v>
      </c>
      <c r="BJ54" s="298" t="b">
        <f>IF('Hoja De Calculo'!BK13&gt;='Hoja De Calculo'!BJ13,IF(BJ$18=100,($AH$21*BJ$18*$B$2)-SUM($I54:BI54),IF(BJ$18&gt;BI$19,((BJ$18-BI$19+1)*$B$2*$AH$21),IF(BJ$18&gt;=BI$19,$AH$21*$B$2))),0)</f>
        <v>0</v>
      </c>
      <c r="BK54" s="298" t="b">
        <f>IF('Hoja De Calculo'!BL13&gt;='Hoja De Calculo'!BK13,IF(BK$18=100,($AH$21*BK$18*$B$2)-SUM($I54:BJ54),IF(BK$18&gt;BJ$19,((BK$18-BJ$19+1)*$B$2*$AH$21),IF(BK$18&gt;=BJ$19,$AH$21*$B$2))),0)</f>
        <v>0</v>
      </c>
      <c r="BL54" s="298" t="b">
        <f>IF('Hoja De Calculo'!BM13&gt;='Hoja De Calculo'!BL13,IF(BL$18=100,($AH$21*BL$18*$B$2)-SUM($I54:BK54),IF(BL$18&gt;BK$19,((BL$18-BK$19+1)*$B$2*$AH$21),IF(BL$18&gt;=BK$19,$AH$21*$B$2))),0)</f>
        <v>0</v>
      </c>
      <c r="BM54" s="298" t="b">
        <f>IF('Hoja De Calculo'!BN13&gt;='Hoja De Calculo'!BM13,IF(BM$18=100,($AH$21*BM$18*$B$2)-SUM($I54:BL54),IF(BM$18&gt;BL$19,((BM$18-BL$19+1)*$B$2*$AH$21),IF(BM$18&gt;=BL$19,$AH$21*$B$2))),0)</f>
        <v>0</v>
      </c>
      <c r="BN54" s="298" t="b">
        <f>IF('Hoja De Calculo'!BO13&gt;='Hoja De Calculo'!BN13,IF(BN$18=100,($AH$21*BN$18*$B$2)-SUM($I54:BM54),IF(BN$18&gt;BM$19,((BN$18-BM$19+1)*$B$2*$AH$21),IF(BN$18&gt;=BM$19,$AH$21*$B$2))),0)</f>
        <v>0</v>
      </c>
      <c r="BO54" s="298" t="b">
        <f>IF('Hoja De Calculo'!BP13&gt;='Hoja De Calculo'!BO13,IF(BO$18=100,($AH$21*BO$18*$B$2)-SUM($I54:BN54),IF(BO$18&gt;BN$19,((BO$18-BN$19+1)*$B$2*$AH$21),IF(BO$18&gt;=BN$19,$AH$21*$B$2))),0)</f>
        <v>0</v>
      </c>
      <c r="BP54" s="298" t="b">
        <f>IF('Hoja De Calculo'!BQ13&gt;='Hoja De Calculo'!BP13,IF(BP$18=100,($AH$21*BP$18*$B$2)-SUM($I54:BO54),IF(BP$18&gt;BO$19,((BP$18-BO$19+1)*$B$2*$AH$21),IF(BP$18&gt;=BO$19,$AH$21*$B$2))),0)</f>
        <v>0</v>
      </c>
      <c r="BQ54" s="298" t="b">
        <f>IF('Hoja De Calculo'!BR13&gt;='Hoja De Calculo'!BQ13,IF(BQ$18=100,($AH$21*BQ$18*$B$2)-SUM($I54:BP54),IF(BQ$18&gt;BP$19,((BQ$18-BP$19+1)*$B$2*$AH$21),IF(BQ$18&gt;=BP$19,$AH$21*$B$2))),0)</f>
        <v>0</v>
      </c>
      <c r="BR54" s="298" t="b">
        <f>IF('Hoja De Calculo'!BS13&gt;='Hoja De Calculo'!BR13,IF(BR$18=100,($AH$21*BR$18*$B$2)-SUM($I54:BQ54),IF(BR$18&gt;BQ$19,((BR$18-BQ$19+1)*$B$2*$AH$21),IF(BR$18&gt;=BQ$19,$AH$21*$B$2))),0)</f>
        <v>0</v>
      </c>
      <c r="BS54" s="298" t="b">
        <f>IF('Hoja De Calculo'!BT13&gt;='Hoja De Calculo'!BS13,IF(BS$18=100,($AH$21*BS$18*$B$2)-SUM($I54:BR54),IF(BS$18&gt;BR$19,((BS$18-BR$19+1)*$B$2*$AH$21),IF(BS$18&gt;=BR$19,$AH$21*$B$2))),0)</f>
        <v>0</v>
      </c>
      <c r="BT54" s="298" t="b">
        <f>IF('Hoja De Calculo'!BU13&gt;='Hoja De Calculo'!BT13,IF(BT$18=100,($AH$21*BT$18*$B$2)-SUM($I54:BS54),IF(BT$18&gt;BS$19,((BT$18-BS$19+1)*$B$2*$AH$21),IF(BT$18&gt;=BS$19,$AH$21*$B$2))),0)</f>
        <v>0</v>
      </c>
      <c r="BU54" s="298" t="b">
        <f>IF('Hoja De Calculo'!BV13&gt;='Hoja De Calculo'!BU13,IF(BU$18=100,($AH$21*BU$18*$B$2)-SUM($I54:BT54),IF(BU$18&gt;BT$19,((BU$18-BT$19+1)*$B$2*$AH$21),IF(BU$18&gt;=BT$19,$AH$21*$B$2))),0)</f>
        <v>0</v>
      </c>
      <c r="BV54" s="298" t="b">
        <f>IF('Hoja De Calculo'!BW13&gt;='Hoja De Calculo'!BV13,IF(BV$18=100,($AH$21*BV$18*$B$2)-SUM($I54:BU54),IF(BV$18&gt;BU$19,((BV$18-BU$19+1)*$B$2*$AH$21),IF(BV$18&gt;=BU$19,$AH$21*$B$2))),0)</f>
        <v>0</v>
      </c>
      <c r="BW54" s="298" t="b">
        <f>IF('Hoja De Calculo'!BX13&gt;='Hoja De Calculo'!BW13,IF(BW$18=100,($AH$21*BW$18*$B$2)-SUM($I54:BV54),IF(BW$18&gt;BV$19,((BW$18-BV$19+1)*$B$2*$AH$21),IF(BW$18&gt;=BV$19,$AH$21*$B$2))),0)</f>
        <v>0</v>
      </c>
      <c r="BX54" s="298" t="b">
        <f>IF('Hoja De Calculo'!BY13&gt;='Hoja De Calculo'!BX13,IF(BX$18=100,($AH$21*BX$18*$B$2)-SUM($I54:BW54),IF(BX$18&gt;BW$19,((BX$18-BW$19+1)*$B$2*$AH$21),IF(BX$18&gt;=BW$19,$AH$21*$B$2))),0)</f>
        <v>0</v>
      </c>
      <c r="BY54" s="298" t="b">
        <f>IF('Hoja De Calculo'!BZ13&gt;='Hoja De Calculo'!BY13,IF(BY$18=100,($AH$21*BY$18*$B$2)-SUM($I54:BX54),IF(BY$18&gt;BX$19,((BY$18-BX$19+1)*$B$2*$AH$21),IF(BY$18&gt;=BX$19,$AH$21*$B$2))),0)</f>
        <v>0</v>
      </c>
      <c r="BZ54" s="298" t="b">
        <f>IF('Hoja De Calculo'!CA13&gt;='Hoja De Calculo'!BZ13,IF(BZ$18=100,($AH$21*BZ$18*$B$2)-SUM($I54:BY54),IF(BZ$18&gt;BY$19,((BZ$18-BY$19+1)*$B$2*$AH$21),IF(BZ$18&gt;=BY$19,$AH$21*$B$2))),0)</f>
        <v>0</v>
      </c>
      <c r="CA54" s="298" t="b">
        <f>IF('Hoja De Calculo'!CB13&gt;='Hoja De Calculo'!CA13,IF(CA$18=100,($AH$21*CA$18*$B$2)-SUM($I54:BZ54),IF(CA$18&gt;BZ$19,((CA$18-BZ$19+1)*$B$2*$AH$21),IF(CA$18&gt;=BZ$19,$AH$21*$B$2))),0)</f>
        <v>0</v>
      </c>
      <c r="CB54" s="298" t="b">
        <f>IF('Hoja De Calculo'!CC13&gt;='Hoja De Calculo'!CB13,IF(CB$18=100,($AH$21*CB$18*$B$2)-SUM($I54:CA54),IF(CB$18&gt;CA$19,((CB$18-CA$19+1)*$B$2*$AH$21),IF(CB$18&gt;=CA$19,$AH$21*$B$2))),0)</f>
        <v>0</v>
      </c>
      <c r="CC54" s="298" t="b">
        <f>IF('Hoja De Calculo'!CD13&gt;='Hoja De Calculo'!CC13,IF(CC$18=100,($AH$21*CC$18*$B$2)-SUM($I54:CB54),IF(CC$18&gt;CB$19,((CC$18-CB$19+1)*$B$2*$AH$21),IF(CC$18&gt;=CB$19,$AH$21*$B$2))),0)</f>
        <v>0</v>
      </c>
      <c r="CD54" s="298" t="b">
        <f>IF('Hoja De Calculo'!CE13&gt;='Hoja De Calculo'!CD13,IF(CD$18=100,($AH$21*CD$18*$B$2)-SUM($I54:CC54),IF(CD$18&gt;CC$19,((CD$18-CC$19+1)*$B$2*$AH$21),IF(CD$18&gt;=CC$19,$AH$21*$B$2))),0)</f>
        <v>0</v>
      </c>
      <c r="CE54" s="298" t="b">
        <f>IF('Hoja De Calculo'!CF13&gt;='Hoja De Calculo'!CE13,IF(CE$18=100,($AH$21*CE$18*$B$2)-SUM($I54:CD54),IF(CE$18&gt;CD$19,((CE$18-CD$19+1)*$B$2*$AH$21),IF(CE$18&gt;=CD$19,$AH$21*$B$2))),0)</f>
        <v>0</v>
      </c>
      <c r="CF54" s="298" t="b">
        <f>IF('Hoja De Calculo'!CG13&gt;='Hoja De Calculo'!CF13,IF(CF$18=100,($AH$21*CF$18*$B$2)-SUM($I54:CE54),IF(CF$18&gt;CE$19,((CF$18-CE$19+1)*$B$2*$AH$21),IF(CF$18&gt;=CE$19,$AH$21*$B$2))),0)</f>
        <v>0</v>
      </c>
      <c r="CG54" s="298" t="b">
        <f>IF('Hoja De Calculo'!CH13&gt;='Hoja De Calculo'!CG13,IF(CG$18=100,($AH$21*CG$18*$B$2)-SUM($I54:CF54),IF(CG$18&gt;CF$19,((CG$18-CF$19+1)*$B$2*$AH$21),IF(CG$18&gt;=CF$19,$AH$21*$B$2))),0)</f>
        <v>0</v>
      </c>
      <c r="CH54" s="298" t="b">
        <f>IF('Hoja De Calculo'!CI13&gt;='Hoja De Calculo'!CH13,IF(CH$18=100,($AH$21*CH$18*$B$2)-SUM($I54:CG54),IF(CH$18&gt;CG$19,((CH$18-CG$19+1)*$B$2*$AH$21),IF(CH$18&gt;=CG$19,$AH$21*$B$2))),0)</f>
        <v>0</v>
      </c>
      <c r="CI54" s="298" t="b">
        <f>IF('Hoja De Calculo'!CJ13&gt;='Hoja De Calculo'!CI13,IF(CI$18=100,($AH$21*CI$18*$B$2)-SUM($I54:CH54),IF(CI$18&gt;CH$19,((CI$18-CH$19+1)*$B$2*$AH$21),IF(CI$18&gt;=CH$19,$AH$21*$B$2))),0)</f>
        <v>0</v>
      </c>
      <c r="CJ54" s="298" t="b">
        <f>IF('Hoja De Calculo'!CK13&gt;='Hoja De Calculo'!CJ13,IF(CJ$18=100,($AH$21*CJ$18*$B$2)-SUM($I54:CI54),IF(CJ$18&gt;CI$19,((CJ$18-CI$19+1)*$B$2*$AH$21),IF(CJ$18&gt;=CI$19,$AH$21*$B$2))),0)</f>
        <v>0</v>
      </c>
      <c r="CK54" s="298" t="b">
        <f>IF('Hoja De Calculo'!CL13&gt;='Hoja De Calculo'!CK13,IF(CK$18=100,($AH$21*CK$18*$B$2)-SUM($I54:CJ54),IF(CK$18&gt;CJ$19,((CK$18-CJ$19+1)*$B$2*$AH$21),IF(CK$18&gt;=CJ$19,$AH$21*$B$2))),0)</f>
        <v>0</v>
      </c>
      <c r="CL54" s="298" t="b">
        <f>IF('Hoja De Calculo'!CM13&gt;='Hoja De Calculo'!CL13,IF(CL$18=100,($AH$21*CL$18*$B$2)-SUM($I54:CK54),IF(CL$18&gt;CK$19,((CL$18-CK$19+1)*$B$2*$AH$21),IF(CL$18&gt;=CK$19,$AH$21*$B$2))),0)</f>
        <v>0</v>
      </c>
      <c r="CM54" s="298" t="b">
        <f>IF('Hoja De Calculo'!CN13&gt;='Hoja De Calculo'!CM13,IF(CM$18=100,($AH$21*CM$18*$B$2)-SUM($I54:CL54),IF(CM$18&gt;CL$19,((CM$18-CL$19+1)*$B$2*$AH$21),IF(CM$18&gt;=CL$19,$AH$21*$B$2))),0)</f>
        <v>0</v>
      </c>
      <c r="CN54" s="298" t="b">
        <f>IF('Hoja De Calculo'!CO13&gt;='Hoja De Calculo'!CN13,IF(CN$18=100,($AH$21*CN$18*$B$2)-SUM($I54:CM54),IF(CN$18&gt;CM$19,((CN$18-CM$19+1)*$B$2*$AH$21),IF(CN$18&gt;=CM$19,$AH$21*$B$2))),0)</f>
        <v>0</v>
      </c>
      <c r="CO54" s="298" t="b">
        <f>IF('Hoja De Calculo'!CP13&gt;='Hoja De Calculo'!CO13,IF(CO$18=100,($AH$21*CO$18*$B$2)-SUM($I54:CN54),IF(CO$18&gt;CN$19,((CO$18-CN$19+1)*$B$2*$AH$21),IF(CO$18&gt;=CN$19,$AH$21*$B$2))),0)</f>
        <v>0</v>
      </c>
      <c r="CP54" s="298" t="b">
        <f>IF('Hoja De Calculo'!CQ13&gt;='Hoja De Calculo'!CP13,IF(CP$18=100,($AH$21*CP$18*$B$2)-SUM($I54:CO54),IF(CP$18&gt;CO$19,((CP$18-CO$19+1)*$B$2*$AH$21),IF(CP$18&gt;=CO$19,$AH$21*$B$2))),0)</f>
        <v>0</v>
      </c>
      <c r="CQ54" s="298" t="b">
        <f>IF('Hoja De Calculo'!CR13&gt;='Hoja De Calculo'!CQ13,IF(CQ$18=100,($AH$21*CQ$18*$B$2)-SUM($I54:CP54),IF(CQ$18&gt;CP$19,((CQ$18-CP$19+1)*$B$2*$AH$21),IF(CQ$18&gt;=CP$19,$AH$21*$B$2))),0)</f>
        <v>0</v>
      </c>
      <c r="CR54" s="298" t="b">
        <f>IF('Hoja De Calculo'!CS13&gt;='Hoja De Calculo'!CR13,IF(CR$18=100,($AH$21*CR$18*$B$2)-SUM($I54:CQ54),IF(CR$18&gt;CQ$19,((CR$18-CQ$19+1)*$B$2*$AH$21),IF(CR$18&gt;=CQ$19,$AH$21*$B$2))),0)</f>
        <v>0</v>
      </c>
      <c r="CS54" s="298" t="b">
        <f>IF('Hoja De Calculo'!CT13&gt;='Hoja De Calculo'!CS13,IF(CS$18=100,($AH$21*CS$18*$B$2)-SUM($I54:CR54),IF(CS$18&gt;CR$19,((CS$18-CR$19+1)*$B$2*$AH$21),IF(CS$18&gt;=CR$19,$AH$21*$B$2))),0)</f>
        <v>0</v>
      </c>
      <c r="CT54" s="298" t="b">
        <f>IF('Hoja De Calculo'!CU13&gt;='Hoja De Calculo'!CT13,IF(CT$18=100,($AH$21*CT$18*$B$2)-SUM($I54:CS54),IF(CT$18&gt;CS$19,((CT$18-CS$19+1)*$B$2*$AH$21),IF(CT$18&gt;=CS$19,$AH$21*$B$2))),0)</f>
        <v>0</v>
      </c>
      <c r="CU54" s="298" t="b">
        <f>IF('Hoja De Calculo'!CV13&gt;='Hoja De Calculo'!CU13,IF(CU$18=100,($AH$21*CU$18*$B$2)-SUM($I54:CT54),IF(CU$18&gt;CT$19,((CU$18-CT$19+1)*$B$2*$AH$21),IF(CU$18&gt;=CT$19,$AH$21*$B$2))),0)</f>
        <v>0</v>
      </c>
      <c r="CV54" s="298" t="b">
        <f>IF('Hoja De Calculo'!CW13&gt;='Hoja De Calculo'!CV13,IF(CV$18=100,($AH$21*CV$18*$B$2)-SUM($I54:CU54),IF(CV$18&gt;CU$19,((CV$18-CU$19+1)*$B$2*$AH$21),IF(CV$18&gt;=CU$19,$AH$21*$B$2))),0)</f>
        <v>0</v>
      </c>
      <c r="CW54" s="298" t="b">
        <f>IF('Hoja De Calculo'!CX13&gt;='Hoja De Calculo'!CW13,IF(CW$18=100,($AH$21*CW$18*$B$2)-SUM($I54:CV54),IF(CW$18&gt;CV$19,((CW$18-CV$19+1)*$B$2*$AH$21),IF(CW$18&gt;=CV$19,$AH$21*$B$2))),0)</f>
        <v>0</v>
      </c>
    </row>
    <row r="55" spans="1:101" x14ac:dyDescent="0.25">
      <c r="A55" t="s">
        <v>192</v>
      </c>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85">
        <f>(AI$21*$B$2*(AI$19+(IF(AI$19=100,0,1))))</f>
        <v>0</v>
      </c>
      <c r="AJ55" s="298" t="b">
        <f>IF('Hoja De Calculo'!AK13&gt;='Hoja De Calculo'!AJ13,IF(AJ$18=100,($AI$21*AJ$18*$B$2)-SUM($I55:AI55),IF(AJ$18&gt;AI$19,((AJ$18-AI$19+1)*$B$2*$AI$21),IF(AJ$18&gt;=AI$19,$AI$21*$B$2))),0)</f>
        <v>0</v>
      </c>
      <c r="AK55" s="298" t="b">
        <f>IF('Hoja De Calculo'!AL13&gt;='Hoja De Calculo'!AK13,IF(AK$18=100,($AI$21*AK$18*$B$2)-SUM($I55:AJ55),IF(AK$18&gt;AJ$19,((AK$18-AJ$19+1)*$B$2*$AI$21),IF(AK$18&gt;=AJ$19,$AI$21*$B$2))),0)</f>
        <v>0</v>
      </c>
      <c r="AL55" s="298" t="b">
        <f>IF('Hoja De Calculo'!AM13&gt;='Hoja De Calculo'!AL13,IF(AL$18=100,($AI$21*AL$18*$B$2)-SUM($I55:AK55),IF(AL$18&gt;AK$19,((AL$18-AK$19+1)*$B$2*$AI$21),IF(AL$18&gt;=AK$19,$AI$21*$B$2))),0)</f>
        <v>0</v>
      </c>
      <c r="AM55" s="298" t="b">
        <f>IF('Hoja De Calculo'!AN13&gt;='Hoja De Calculo'!AM13,IF(AM$18=100,($AI$21*AM$18*$B$2)-SUM($I55:AL55),IF(AM$18&gt;AL$19,((AM$18-AL$19+1)*$B$2*$AI$21),IF(AM$18&gt;=AL$19,$AI$21*$B$2))),0)</f>
        <v>0</v>
      </c>
      <c r="AN55" s="298" t="b">
        <f>IF('Hoja De Calculo'!AO13&gt;='Hoja De Calculo'!AN13,IF(AN$18=100,($AI$21*AN$18*$B$2)-SUM($I55:AM55),IF(AN$18&gt;AM$19,((AN$18-AM$19+1)*$B$2*$AI$21),IF(AN$18&gt;=AM$19,$AI$21*$B$2))),0)</f>
        <v>0</v>
      </c>
      <c r="AO55" s="298" t="b">
        <f>IF('Hoja De Calculo'!AP13&gt;='Hoja De Calculo'!AO13,IF(AO$18=100,($AI$21*AO$18*$B$2)-SUM($I55:AN55),IF(AO$18&gt;AN$19,((AO$18-AN$19+1)*$B$2*$AI$21),IF(AO$18&gt;=AN$19,$AI$21*$B$2))),0)</f>
        <v>0</v>
      </c>
      <c r="AP55" s="298" t="b">
        <f>IF('Hoja De Calculo'!AQ13&gt;='Hoja De Calculo'!AP13,IF(AP$18=100,($AI$21*AP$18*$B$2)-SUM($I55:AO55),IF(AP$18&gt;AO$19,((AP$18-AO$19+1)*$B$2*$AI$21),IF(AP$18&gt;=AO$19,$AI$21*$B$2))),0)</f>
        <v>0</v>
      </c>
      <c r="AQ55" s="298" t="b">
        <f>IF('Hoja De Calculo'!AR13&gt;='Hoja De Calculo'!AQ13,IF(AQ$18=100,($AI$21*AQ$18*$B$2)-SUM($I55:AP55),IF(AQ$18&gt;AP$19,((AQ$18-AP$19+1)*$B$2*$AI$21),IF(AQ$18&gt;=AP$19,$AI$21*$B$2))),0)</f>
        <v>0</v>
      </c>
      <c r="AR55" s="298" t="b">
        <f>IF('Hoja De Calculo'!AS13&gt;='Hoja De Calculo'!AR13,IF(AR$18=100,($AI$21*AR$18*$B$2)-SUM($I55:AQ55),IF(AR$18&gt;AQ$19,((AR$18-AQ$19+1)*$B$2*$AI$21),IF(AR$18&gt;=AQ$19,$AI$21*$B$2))),0)</f>
        <v>0</v>
      </c>
      <c r="AS55" s="298" t="b">
        <f>IF('Hoja De Calculo'!AT13&gt;='Hoja De Calculo'!AS13,IF(AS$18=100,($AI$21*AS$18*$B$2)-SUM($I55:AR55),IF(AS$18&gt;AR$19,((AS$18-AR$19+1)*$B$2*$AI$21),IF(AS$18&gt;=AR$19,$AI$21*$B$2))),0)</f>
        <v>0</v>
      </c>
      <c r="AT55" s="298" t="b">
        <f>IF('Hoja De Calculo'!AU13&gt;='Hoja De Calculo'!AT13,IF(AT$18=100,($AI$21*AT$18*$B$2)-SUM($I55:AS55),IF(AT$18&gt;AS$19,((AT$18-AS$19+1)*$B$2*$AI$21),IF(AT$18&gt;=AS$19,$AI$21*$B$2))),0)</f>
        <v>0</v>
      </c>
      <c r="AU55" s="298" t="b">
        <f>IF('Hoja De Calculo'!AV13&gt;='Hoja De Calculo'!AU13,IF(AU$18=100,($AI$21*AU$18*$B$2)-SUM($I55:AT55),IF(AU$18&gt;AT$19,((AU$18-AT$19+1)*$B$2*$AI$21),IF(AU$18&gt;=AT$19,$AI$21*$B$2))),0)</f>
        <v>0</v>
      </c>
      <c r="AV55" s="298" t="b">
        <f>IF('Hoja De Calculo'!AW13&gt;='Hoja De Calculo'!AV13,IF(AV$18=100,($AI$21*AV$18*$B$2)-SUM($I55:AU55),IF(AV$18&gt;AU$19,((AV$18-AU$19+1)*$B$2*$AI$21),IF(AV$18&gt;=AU$19,$AI$21*$B$2))),0)</f>
        <v>0</v>
      </c>
      <c r="AW55" s="298" t="b">
        <f>IF('Hoja De Calculo'!AX13&gt;='Hoja De Calculo'!AW13,IF(AW$18=100,($AI$21*AW$18*$B$2)-SUM($I55:AV55),IF(AW$18&gt;AV$19,((AW$18-AV$19+1)*$B$2*$AI$21),IF(AW$18&gt;=AV$19,$AI$21*$B$2))),0)</f>
        <v>0</v>
      </c>
      <c r="AX55" s="298" t="b">
        <f>IF('Hoja De Calculo'!AY13&gt;='Hoja De Calculo'!AX13,IF(AX$18=100,($AI$21*AX$18*$B$2)-SUM($I55:AW55),IF(AX$18&gt;AW$19,((AX$18-AW$19+1)*$B$2*$AI$21),IF(AX$18&gt;=AW$19,$AI$21*$B$2))),0)</f>
        <v>0</v>
      </c>
      <c r="AY55" s="298" t="b">
        <f>IF('Hoja De Calculo'!AZ13&gt;='Hoja De Calculo'!AY13,IF(AY$18=100,($AI$21*AY$18*$B$2)-SUM($I55:AX55),IF(AY$18&gt;AX$19,((AY$18-AX$19+1)*$B$2*$AI$21),IF(AY$18&gt;=AX$19,$AI$21*$B$2))),0)</f>
        <v>0</v>
      </c>
      <c r="AZ55" s="298" t="b">
        <f>IF('Hoja De Calculo'!BA13&gt;='Hoja De Calculo'!AZ13,IF(AZ$18=100,($AI$21*AZ$18*$B$2)-SUM($I55:AY55),IF(AZ$18&gt;AY$19,((AZ$18-AY$19+1)*$B$2*$AI$21),IF(AZ$18&gt;=AY$19,$AI$21*$B$2))),0)</f>
        <v>0</v>
      </c>
      <c r="BA55" s="298" t="b">
        <f>IF('Hoja De Calculo'!BB13&gt;='Hoja De Calculo'!BA13,IF(BA$18=100,($AI$21*BA$18*$B$2)-SUM($I55:AZ55),IF(BA$18&gt;AZ$19,((BA$18-AZ$19+1)*$B$2*$AI$21),IF(BA$18&gt;=AZ$19,$AI$21*$B$2))),0)</f>
        <v>0</v>
      </c>
      <c r="BB55" s="298" t="b">
        <f>IF('Hoja De Calculo'!BC13&gt;='Hoja De Calculo'!BB13,IF(BB$18=100,($AI$21*BB$18*$B$2)-SUM($I55:BA55),IF(BB$18&gt;BA$19,((BB$18-BA$19+1)*$B$2*$AI$21),IF(BB$18&gt;=BA$19,$AI$21*$B$2))),0)</f>
        <v>0</v>
      </c>
      <c r="BC55" s="298" t="b">
        <f>IF('Hoja De Calculo'!BD13&gt;='Hoja De Calculo'!BC13,IF(BC$18=100,($AI$21*BC$18*$B$2)-SUM($I55:BB55),IF(BC$18&gt;BB$19,((BC$18-BB$19+1)*$B$2*$AI$21),IF(BC$18&gt;=BB$19,$AI$21*$B$2))),0)</f>
        <v>0</v>
      </c>
      <c r="BD55" s="298" t="b">
        <f>IF('Hoja De Calculo'!BE13&gt;='Hoja De Calculo'!BD13,IF(BD$18=100,($AI$21*BD$18*$B$2)-SUM($I55:BC55),IF(BD$18&gt;BC$19,((BD$18-BC$19+1)*$B$2*$AI$21),IF(BD$18&gt;=BC$19,$AI$21*$B$2))),0)</f>
        <v>0</v>
      </c>
      <c r="BE55" s="298" t="b">
        <f>IF('Hoja De Calculo'!BF13&gt;='Hoja De Calculo'!BE13,IF(BE$18=100,($AI$21*BE$18*$B$2)-SUM($I55:BD55),IF(BE$18&gt;BD$19,((BE$18-BD$19+1)*$B$2*$AI$21),IF(BE$18&gt;=BD$19,$AI$21*$B$2))),0)</f>
        <v>0</v>
      </c>
      <c r="BF55" s="298" t="b">
        <f>IF('Hoja De Calculo'!BG13&gt;='Hoja De Calculo'!BF13,IF(BF$18=100,($AI$21*BF$18*$B$2)-SUM($I55:BE55),IF(BF$18&gt;BE$19,((BF$18-BE$19+1)*$B$2*$AI$21),IF(BF$18&gt;=BE$19,$AI$21*$B$2))),0)</f>
        <v>0</v>
      </c>
      <c r="BG55" s="298" t="b">
        <f>IF('Hoja De Calculo'!BH13&gt;='Hoja De Calculo'!BG13,IF(BG$18=100,($AI$21*BG$18*$B$2)-SUM($I55:BF55),IF(BG$18&gt;BF$19,((BG$18-BF$19+1)*$B$2*$AI$21),IF(BG$18&gt;=BF$19,$AI$21*$B$2))),0)</f>
        <v>0</v>
      </c>
      <c r="BH55" s="298" t="b">
        <f>IF('Hoja De Calculo'!BI13&gt;='Hoja De Calculo'!BH13,IF(BH$18=100,($AI$21*BH$18*$B$2)-SUM($I55:BG55),IF(BH$18&gt;BG$19,((BH$18-BG$19+1)*$B$2*$AI$21),IF(BH$18&gt;=BG$19,$AI$21*$B$2))),0)</f>
        <v>0</v>
      </c>
      <c r="BI55" s="298" t="b">
        <f>IF('Hoja De Calculo'!BJ13&gt;='Hoja De Calculo'!BI13,IF(BI$18=100,($AI$21*BI$18*$B$2)-SUM($I55:BH55),IF(BI$18&gt;BH$19,((BI$18-BH$19+1)*$B$2*$AI$21),IF(BI$18&gt;=BH$19,$AI$21*$B$2))),0)</f>
        <v>0</v>
      </c>
      <c r="BJ55" s="298" t="b">
        <f>IF('Hoja De Calculo'!BK13&gt;='Hoja De Calculo'!BJ13,IF(BJ$18=100,($AI$21*BJ$18*$B$2)-SUM($I55:BI55),IF(BJ$18&gt;BI$19,((BJ$18-BI$19+1)*$B$2*$AI$21),IF(BJ$18&gt;=BI$19,$AI$21*$B$2))),0)</f>
        <v>0</v>
      </c>
      <c r="BK55" s="298" t="b">
        <f>IF('Hoja De Calculo'!BL13&gt;='Hoja De Calculo'!BK13,IF(BK$18=100,($AI$21*BK$18*$B$2)-SUM($I55:BJ55),IF(BK$18&gt;BJ$19,((BK$18-BJ$19+1)*$B$2*$AI$21),IF(BK$18&gt;=BJ$19,$AI$21*$B$2))),0)</f>
        <v>0</v>
      </c>
      <c r="BL55" s="298" t="b">
        <f>IF('Hoja De Calculo'!BM13&gt;='Hoja De Calculo'!BL13,IF(BL$18=100,($AI$21*BL$18*$B$2)-SUM($I55:BK55),IF(BL$18&gt;BK$19,((BL$18-BK$19+1)*$B$2*$AI$21),IF(BL$18&gt;=BK$19,$AI$21*$B$2))),0)</f>
        <v>0</v>
      </c>
      <c r="BM55" s="298" t="b">
        <f>IF('Hoja De Calculo'!BN13&gt;='Hoja De Calculo'!BM13,IF(BM$18=100,($AI$21*BM$18*$B$2)-SUM($I55:BL55),IF(BM$18&gt;BL$19,((BM$18-BL$19+1)*$B$2*$AI$21),IF(BM$18&gt;=BL$19,$AI$21*$B$2))),0)</f>
        <v>0</v>
      </c>
      <c r="BN55" s="298" t="b">
        <f>IF('Hoja De Calculo'!BO13&gt;='Hoja De Calculo'!BN13,IF(BN$18=100,($AI$21*BN$18*$B$2)-SUM($I55:BM55),IF(BN$18&gt;BM$19,((BN$18-BM$19+1)*$B$2*$AI$21),IF(BN$18&gt;=BM$19,$AI$21*$B$2))),0)</f>
        <v>0</v>
      </c>
      <c r="BO55" s="298" t="b">
        <f>IF('Hoja De Calculo'!BP13&gt;='Hoja De Calculo'!BO13,IF(BO$18=100,($AI$21*BO$18*$B$2)-SUM($I55:BN55),IF(BO$18&gt;BN$19,((BO$18-BN$19+1)*$B$2*$AI$21),IF(BO$18&gt;=BN$19,$AI$21*$B$2))),0)</f>
        <v>0</v>
      </c>
      <c r="BP55" s="298" t="b">
        <f>IF('Hoja De Calculo'!BQ13&gt;='Hoja De Calculo'!BP13,IF(BP$18=100,($AI$21*BP$18*$B$2)-SUM($I55:BO55),IF(BP$18&gt;BO$19,((BP$18-BO$19+1)*$B$2*$AI$21),IF(BP$18&gt;=BO$19,$AI$21*$B$2))),0)</f>
        <v>0</v>
      </c>
      <c r="BQ55" s="298" t="b">
        <f>IF('Hoja De Calculo'!BR13&gt;='Hoja De Calculo'!BQ13,IF(BQ$18=100,($AI$21*BQ$18*$B$2)-SUM($I55:BP55),IF(BQ$18&gt;BP$19,((BQ$18-BP$19+1)*$B$2*$AI$21),IF(BQ$18&gt;=BP$19,$AI$21*$B$2))),0)</f>
        <v>0</v>
      </c>
      <c r="BR55" s="298" t="b">
        <f>IF('Hoja De Calculo'!BS13&gt;='Hoja De Calculo'!BR13,IF(BR$18=100,($AI$21*BR$18*$B$2)-SUM($I55:BQ55),IF(BR$18&gt;BQ$19,((BR$18-BQ$19+1)*$B$2*$AI$21),IF(BR$18&gt;=BQ$19,$AI$21*$B$2))),0)</f>
        <v>0</v>
      </c>
      <c r="BS55" s="298" t="b">
        <f>IF('Hoja De Calculo'!BT13&gt;='Hoja De Calculo'!BS13,IF(BS$18=100,($AI$21*BS$18*$B$2)-SUM($I55:BR55),IF(BS$18&gt;BR$19,((BS$18-BR$19+1)*$B$2*$AI$21),IF(BS$18&gt;=BR$19,$AI$21*$B$2))),0)</f>
        <v>0</v>
      </c>
      <c r="BT55" s="298" t="b">
        <f>IF('Hoja De Calculo'!BU13&gt;='Hoja De Calculo'!BT13,IF(BT$18=100,($AI$21*BT$18*$B$2)-SUM($I55:BS55),IF(BT$18&gt;BS$19,((BT$18-BS$19+1)*$B$2*$AI$21),IF(BT$18&gt;=BS$19,$AI$21*$B$2))),0)</f>
        <v>0</v>
      </c>
      <c r="BU55" s="298" t="b">
        <f>IF('Hoja De Calculo'!BV13&gt;='Hoja De Calculo'!BU13,IF(BU$18=100,($AI$21*BU$18*$B$2)-SUM($I55:BT55),IF(BU$18&gt;BT$19,((BU$18-BT$19+1)*$B$2*$AI$21),IF(BU$18&gt;=BT$19,$AI$21*$B$2))),0)</f>
        <v>0</v>
      </c>
      <c r="BV55" s="298" t="b">
        <f>IF('Hoja De Calculo'!BW13&gt;='Hoja De Calculo'!BV13,IF(BV$18=100,($AI$21*BV$18*$B$2)-SUM($I55:BU55),IF(BV$18&gt;BU$19,((BV$18-BU$19+1)*$B$2*$AI$21),IF(BV$18&gt;=BU$19,$AI$21*$B$2))),0)</f>
        <v>0</v>
      </c>
      <c r="BW55" s="298" t="b">
        <f>IF('Hoja De Calculo'!BX13&gt;='Hoja De Calculo'!BW13,IF(BW$18=100,($AI$21*BW$18*$B$2)-SUM($I55:BV55),IF(BW$18&gt;BV$19,((BW$18-BV$19+1)*$B$2*$AI$21),IF(BW$18&gt;=BV$19,$AI$21*$B$2))),0)</f>
        <v>0</v>
      </c>
      <c r="BX55" s="298" t="b">
        <f>IF('Hoja De Calculo'!BY13&gt;='Hoja De Calculo'!BX13,IF(BX$18=100,($AI$21*BX$18*$B$2)-SUM($I55:BW55),IF(BX$18&gt;BW$19,((BX$18-BW$19+1)*$B$2*$AI$21),IF(BX$18&gt;=BW$19,$AI$21*$B$2))),0)</f>
        <v>0</v>
      </c>
      <c r="BY55" s="298" t="b">
        <f>IF('Hoja De Calculo'!BZ13&gt;='Hoja De Calculo'!BY13,IF(BY$18=100,($AI$21*BY$18*$B$2)-SUM($I55:BX55),IF(BY$18&gt;BX$19,((BY$18-BX$19+1)*$B$2*$AI$21),IF(BY$18&gt;=BX$19,$AI$21*$B$2))),0)</f>
        <v>0</v>
      </c>
      <c r="BZ55" s="298" t="b">
        <f>IF('Hoja De Calculo'!CA13&gt;='Hoja De Calculo'!BZ13,IF(BZ$18=100,($AI$21*BZ$18*$B$2)-SUM($I55:BY55),IF(BZ$18&gt;BY$19,((BZ$18-BY$19+1)*$B$2*$AI$21),IF(BZ$18&gt;=BY$19,$AI$21*$B$2))),0)</f>
        <v>0</v>
      </c>
      <c r="CA55" s="298" t="b">
        <f>IF('Hoja De Calculo'!CB13&gt;='Hoja De Calculo'!CA13,IF(CA$18=100,($AI$21*CA$18*$B$2)-SUM($I55:BZ55),IF(CA$18&gt;BZ$19,((CA$18-BZ$19+1)*$B$2*$AI$21),IF(CA$18&gt;=BZ$19,$AI$21*$B$2))),0)</f>
        <v>0</v>
      </c>
      <c r="CB55" s="298" t="b">
        <f>IF('Hoja De Calculo'!CC13&gt;='Hoja De Calculo'!CB13,IF(CB$18=100,($AI$21*CB$18*$B$2)-SUM($I55:CA55),IF(CB$18&gt;CA$19,((CB$18-CA$19+1)*$B$2*$AI$21),IF(CB$18&gt;=CA$19,$AI$21*$B$2))),0)</f>
        <v>0</v>
      </c>
      <c r="CC55" s="298" t="b">
        <f>IF('Hoja De Calculo'!CD13&gt;='Hoja De Calculo'!CC13,IF(CC$18=100,($AI$21*CC$18*$B$2)-SUM($I55:CB55),IF(CC$18&gt;CB$19,((CC$18-CB$19+1)*$B$2*$AI$21),IF(CC$18&gt;=CB$19,$AI$21*$B$2))),0)</f>
        <v>0</v>
      </c>
      <c r="CD55" s="298" t="b">
        <f>IF('Hoja De Calculo'!CE13&gt;='Hoja De Calculo'!CD13,IF(CD$18=100,($AI$21*CD$18*$B$2)-SUM($I55:CC55),IF(CD$18&gt;CC$19,((CD$18-CC$19+1)*$B$2*$AI$21),IF(CD$18&gt;=CC$19,$AI$21*$B$2))),0)</f>
        <v>0</v>
      </c>
      <c r="CE55" s="298" t="b">
        <f>IF('Hoja De Calculo'!CF13&gt;='Hoja De Calculo'!CE13,IF(CE$18=100,($AI$21*CE$18*$B$2)-SUM($I55:CD55),IF(CE$18&gt;CD$19,((CE$18-CD$19+1)*$B$2*$AI$21),IF(CE$18&gt;=CD$19,$AI$21*$B$2))),0)</f>
        <v>0</v>
      </c>
      <c r="CF55" s="298" t="b">
        <f>IF('Hoja De Calculo'!CG13&gt;='Hoja De Calculo'!CF13,IF(CF$18=100,($AI$21*CF$18*$B$2)-SUM($I55:CE55),IF(CF$18&gt;CE$19,((CF$18-CE$19+1)*$B$2*$AI$21),IF(CF$18&gt;=CE$19,$AI$21*$B$2))),0)</f>
        <v>0</v>
      </c>
      <c r="CG55" s="298" t="b">
        <f>IF('Hoja De Calculo'!CH13&gt;='Hoja De Calculo'!CG13,IF(CG$18=100,($AI$21*CG$18*$B$2)-SUM($I55:CF55),IF(CG$18&gt;CF$19,((CG$18-CF$19+1)*$B$2*$AI$21),IF(CG$18&gt;=CF$19,$AI$21*$B$2))),0)</f>
        <v>0</v>
      </c>
      <c r="CH55" s="298" t="b">
        <f>IF('Hoja De Calculo'!CI13&gt;='Hoja De Calculo'!CH13,IF(CH$18=100,($AI$21*CH$18*$B$2)-SUM($I55:CG55),IF(CH$18&gt;CG$19,((CH$18-CG$19+1)*$B$2*$AI$21),IF(CH$18&gt;=CG$19,$AI$21*$B$2))),0)</f>
        <v>0</v>
      </c>
      <c r="CI55" s="298" t="b">
        <f>IF('Hoja De Calculo'!CJ13&gt;='Hoja De Calculo'!CI13,IF(CI$18=100,($AI$21*CI$18*$B$2)-SUM($I55:CH55),IF(CI$18&gt;CH$19,((CI$18-CH$19+1)*$B$2*$AI$21),IF(CI$18&gt;=CH$19,$AI$21*$B$2))),0)</f>
        <v>0</v>
      </c>
      <c r="CJ55" s="298" t="b">
        <f>IF('Hoja De Calculo'!CK13&gt;='Hoja De Calculo'!CJ13,IF(CJ$18=100,($AI$21*CJ$18*$B$2)-SUM($I55:CI55),IF(CJ$18&gt;CI$19,((CJ$18-CI$19+1)*$B$2*$AI$21),IF(CJ$18&gt;=CI$19,$AI$21*$B$2))),0)</f>
        <v>0</v>
      </c>
      <c r="CK55" s="298" t="b">
        <f>IF('Hoja De Calculo'!CL13&gt;='Hoja De Calculo'!CK13,IF(CK$18=100,($AI$21*CK$18*$B$2)-SUM($I55:CJ55),IF(CK$18&gt;CJ$19,((CK$18-CJ$19+1)*$B$2*$AI$21),IF(CK$18&gt;=CJ$19,$AI$21*$B$2))),0)</f>
        <v>0</v>
      </c>
      <c r="CL55" s="298" t="b">
        <f>IF('Hoja De Calculo'!CM13&gt;='Hoja De Calculo'!CL13,IF(CL$18=100,($AI$21*CL$18*$B$2)-SUM($I55:CK55),IF(CL$18&gt;CK$19,((CL$18-CK$19+1)*$B$2*$AI$21),IF(CL$18&gt;=CK$19,$AI$21*$B$2))),0)</f>
        <v>0</v>
      </c>
      <c r="CM55" s="298" t="b">
        <f>IF('Hoja De Calculo'!CN13&gt;='Hoja De Calculo'!CM13,IF(CM$18=100,($AI$21*CM$18*$B$2)-SUM($I55:CL55),IF(CM$18&gt;CL$19,((CM$18-CL$19+1)*$B$2*$AI$21),IF(CM$18&gt;=CL$19,$AI$21*$B$2))),0)</f>
        <v>0</v>
      </c>
      <c r="CN55" s="298" t="b">
        <f>IF('Hoja De Calculo'!CO13&gt;='Hoja De Calculo'!CN13,IF(CN$18=100,($AI$21*CN$18*$B$2)-SUM($I55:CM55),IF(CN$18&gt;CM$19,((CN$18-CM$19+1)*$B$2*$AI$21),IF(CN$18&gt;=CM$19,$AI$21*$B$2))),0)</f>
        <v>0</v>
      </c>
      <c r="CO55" s="298" t="b">
        <f>IF('Hoja De Calculo'!CP13&gt;='Hoja De Calculo'!CO13,IF(CO$18=100,($AI$21*CO$18*$B$2)-SUM($I55:CN55),IF(CO$18&gt;CN$19,((CO$18-CN$19+1)*$B$2*$AI$21),IF(CO$18&gt;=CN$19,$AI$21*$B$2))),0)</f>
        <v>0</v>
      </c>
      <c r="CP55" s="298" t="b">
        <f>IF('Hoja De Calculo'!CQ13&gt;='Hoja De Calculo'!CP13,IF(CP$18=100,($AI$21*CP$18*$B$2)-SUM($I55:CO55),IF(CP$18&gt;CO$19,((CP$18-CO$19+1)*$B$2*$AI$21),IF(CP$18&gt;=CO$19,$AI$21*$B$2))),0)</f>
        <v>0</v>
      </c>
      <c r="CQ55" s="298" t="b">
        <f>IF('Hoja De Calculo'!CR13&gt;='Hoja De Calculo'!CQ13,IF(CQ$18=100,($AI$21*CQ$18*$B$2)-SUM($I55:CP55),IF(CQ$18&gt;CP$19,((CQ$18-CP$19+1)*$B$2*$AI$21),IF(CQ$18&gt;=CP$19,$AI$21*$B$2))),0)</f>
        <v>0</v>
      </c>
      <c r="CR55" s="298" t="b">
        <f>IF('Hoja De Calculo'!CS13&gt;='Hoja De Calculo'!CR13,IF(CR$18=100,($AI$21*CR$18*$B$2)-SUM($I55:CQ55),IF(CR$18&gt;CQ$19,((CR$18-CQ$19+1)*$B$2*$AI$21),IF(CR$18&gt;=CQ$19,$AI$21*$B$2))),0)</f>
        <v>0</v>
      </c>
      <c r="CS55" s="298" t="b">
        <f>IF('Hoja De Calculo'!CT13&gt;='Hoja De Calculo'!CS13,IF(CS$18=100,($AI$21*CS$18*$B$2)-SUM($I55:CR55),IF(CS$18&gt;CR$19,((CS$18-CR$19+1)*$B$2*$AI$21),IF(CS$18&gt;=CR$19,$AI$21*$B$2))),0)</f>
        <v>0</v>
      </c>
      <c r="CT55" s="298" t="b">
        <f>IF('Hoja De Calculo'!CU13&gt;='Hoja De Calculo'!CT13,IF(CT$18=100,($AI$21*CT$18*$B$2)-SUM($I55:CS55),IF(CT$18&gt;CS$19,((CT$18-CS$19+1)*$B$2*$AI$21),IF(CT$18&gt;=CS$19,$AI$21*$B$2))),0)</f>
        <v>0</v>
      </c>
      <c r="CU55" s="298" t="b">
        <f>IF('Hoja De Calculo'!CV13&gt;='Hoja De Calculo'!CU13,IF(CU$18=100,($AI$21*CU$18*$B$2)-SUM($I55:CT55),IF(CU$18&gt;CT$19,((CU$18-CT$19+1)*$B$2*$AI$21),IF(CU$18&gt;=CT$19,$AI$21*$B$2))),0)</f>
        <v>0</v>
      </c>
      <c r="CV55" s="298" t="b">
        <f>IF('Hoja De Calculo'!CW13&gt;='Hoja De Calculo'!CV13,IF(CV$18=100,($AI$21*CV$18*$B$2)-SUM($I55:CU55),IF(CV$18&gt;CU$19,((CV$18-CU$19+1)*$B$2*$AI$21),IF(CV$18&gt;=CU$19,$AI$21*$B$2))),0)</f>
        <v>0</v>
      </c>
      <c r="CW55" s="298" t="b">
        <f>IF('Hoja De Calculo'!CX13&gt;='Hoja De Calculo'!CW13,IF(CW$18=100,($AI$21*CW$18*$B$2)-SUM($I55:CV55),IF(CW$18&gt;CV$19,((CW$18-CV$19+1)*$B$2*$AI$21),IF(CW$18&gt;=CV$19,$AI$21*$B$2))),0)</f>
        <v>0</v>
      </c>
    </row>
    <row r="56" spans="1:101" x14ac:dyDescent="0.25">
      <c r="A56" t="s">
        <v>193</v>
      </c>
      <c r="C56" s="263"/>
      <c r="D56" s="263"/>
      <c r="E56" s="263"/>
      <c r="F56" s="263"/>
      <c r="G56" s="263"/>
      <c r="H56" s="263"/>
      <c r="I56" s="263"/>
      <c r="J56" s="263"/>
      <c r="K56" s="263"/>
      <c r="L56" s="263"/>
      <c r="M56" s="263"/>
      <c r="N56" s="263"/>
      <c r="O56" s="263"/>
      <c r="P56" s="263"/>
      <c r="Q56" s="263"/>
      <c r="R56" s="263"/>
      <c r="S56" s="263"/>
      <c r="T56" s="263"/>
      <c r="U56" s="263"/>
      <c r="V56" s="263"/>
      <c r="W56" s="263"/>
      <c r="X56" s="263"/>
      <c r="Y56" s="263"/>
      <c r="Z56" s="263"/>
      <c r="AA56" s="263"/>
      <c r="AB56" s="263"/>
      <c r="AC56" s="263"/>
      <c r="AD56" s="263"/>
      <c r="AE56" s="263"/>
      <c r="AF56" s="263"/>
      <c r="AG56" s="263"/>
      <c r="AH56" s="263"/>
      <c r="AI56" s="263"/>
      <c r="AJ56" s="285">
        <f>(AJ$21*$B$2*(AJ$19+(IF(AJ$19=100,0,1))))</f>
        <v>0</v>
      </c>
      <c r="AK56" s="298" t="b">
        <f>IF('Hoja De Calculo'!AL13&gt;='Hoja De Calculo'!AK13,IF(AK$18=100,($AJ$21*AK$18*$B$2)-SUM($I56:AJ56),IF(AK$18&gt;AJ$19,((AK$18-AJ$19+1)*$B$2*$AJ$21),IF(AK$18&gt;=AJ$19,$AJ$21*$B$2))),0)</f>
        <v>0</v>
      </c>
      <c r="AL56" s="298" t="b">
        <f>IF('Hoja De Calculo'!AM13&gt;='Hoja De Calculo'!AL13,IF(AL$18=100,($AJ$21*AL$18*$B$2)-SUM($I56:AK56),IF(AL$18&gt;AK$19,((AL$18-AK$19+1)*$B$2*$AJ$21),IF(AL$18&gt;=AK$19,$AJ$21*$B$2))),0)</f>
        <v>0</v>
      </c>
      <c r="AM56" s="298" t="b">
        <f>IF('Hoja De Calculo'!AN13&gt;='Hoja De Calculo'!AM13,IF(AM$18=100,($AJ$21*AM$18*$B$2)-SUM($I56:AL56),IF(AM$18&gt;AL$19,((AM$18-AL$19+1)*$B$2*$AJ$21),IF(AM$18&gt;=AL$19,$AJ$21*$B$2))),0)</f>
        <v>0</v>
      </c>
      <c r="AN56" s="298" t="b">
        <f>IF('Hoja De Calculo'!AO13&gt;='Hoja De Calculo'!AN13,IF(AN$18=100,($AJ$21*AN$18*$B$2)-SUM($I56:AM56),IF(AN$18&gt;AM$19,((AN$18-AM$19+1)*$B$2*$AJ$21),IF(AN$18&gt;=AM$19,$AJ$21*$B$2))),0)</f>
        <v>0</v>
      </c>
      <c r="AO56" s="298" t="b">
        <f>IF('Hoja De Calculo'!AP13&gt;='Hoja De Calculo'!AO13,IF(AO$18=100,($AJ$21*AO$18*$B$2)-SUM($I56:AN56),IF(AO$18&gt;AN$19,((AO$18-AN$19+1)*$B$2*$AJ$21),IF(AO$18&gt;=AN$19,$AJ$21*$B$2))),0)</f>
        <v>0</v>
      </c>
      <c r="AP56" s="298" t="b">
        <f>IF('Hoja De Calculo'!AQ13&gt;='Hoja De Calculo'!AP13,IF(AP$18=100,($AJ$21*AP$18*$B$2)-SUM($I56:AO56),IF(AP$18&gt;AO$19,((AP$18-AO$19+1)*$B$2*$AJ$21),IF(AP$18&gt;=AO$19,$AJ$21*$B$2))),0)</f>
        <v>0</v>
      </c>
      <c r="AQ56" s="298" t="b">
        <f>IF('Hoja De Calculo'!AR13&gt;='Hoja De Calculo'!AQ13,IF(AQ$18=100,($AJ$21*AQ$18*$B$2)-SUM($I56:AP56),IF(AQ$18&gt;AP$19,((AQ$18-AP$19+1)*$B$2*$AJ$21),IF(AQ$18&gt;=AP$19,$AJ$21*$B$2))),0)</f>
        <v>0</v>
      </c>
      <c r="AR56" s="298" t="b">
        <f>IF('Hoja De Calculo'!AS13&gt;='Hoja De Calculo'!AR13,IF(AR$18=100,($AJ$21*AR$18*$B$2)-SUM($I56:AQ56),IF(AR$18&gt;AQ$19,((AR$18-AQ$19+1)*$B$2*$AJ$21),IF(AR$18&gt;=AQ$19,$AJ$21*$B$2))),0)</f>
        <v>0</v>
      </c>
      <c r="AS56" s="298" t="b">
        <f>IF('Hoja De Calculo'!AT13&gt;='Hoja De Calculo'!AS13,IF(AS$18=100,($AJ$21*AS$18*$B$2)-SUM($I56:AR56),IF(AS$18&gt;AR$19,((AS$18-AR$19+1)*$B$2*$AJ$21),IF(AS$18&gt;=AR$19,$AJ$21*$B$2))),0)</f>
        <v>0</v>
      </c>
      <c r="AT56" s="298" t="b">
        <f>IF('Hoja De Calculo'!AU13&gt;='Hoja De Calculo'!AT13,IF(AT$18=100,($AJ$21*AT$18*$B$2)-SUM($I56:AS56),IF(AT$18&gt;AS$19,((AT$18-AS$19+1)*$B$2*$AJ$21),IF(AT$18&gt;=AS$19,$AJ$21*$B$2))),0)</f>
        <v>0</v>
      </c>
      <c r="AU56" s="298" t="b">
        <f>IF('Hoja De Calculo'!AV13&gt;='Hoja De Calculo'!AU13,IF(AU$18=100,($AJ$21*AU$18*$B$2)-SUM($I56:AT56),IF(AU$18&gt;AT$19,((AU$18-AT$19+1)*$B$2*$AJ$21),IF(AU$18&gt;=AT$19,$AJ$21*$B$2))),0)</f>
        <v>0</v>
      </c>
      <c r="AV56" s="298" t="b">
        <f>IF('Hoja De Calculo'!AW13&gt;='Hoja De Calculo'!AV13,IF(AV$18=100,($AJ$21*AV$18*$B$2)-SUM($I56:AU56),IF(AV$18&gt;AU$19,((AV$18-AU$19+1)*$B$2*$AJ$21),IF(AV$18&gt;=AU$19,$AJ$21*$B$2))),0)</f>
        <v>0</v>
      </c>
      <c r="AW56" s="298" t="b">
        <f>IF('Hoja De Calculo'!AX13&gt;='Hoja De Calculo'!AW13,IF(AW$18=100,($AJ$21*AW$18*$B$2)-SUM($I56:AV56),IF(AW$18&gt;AV$19,((AW$18-AV$19+1)*$B$2*$AJ$21),IF(AW$18&gt;=AV$19,$AJ$21*$B$2))),0)</f>
        <v>0</v>
      </c>
      <c r="AX56" s="298" t="b">
        <f>IF('Hoja De Calculo'!AY13&gt;='Hoja De Calculo'!AX13,IF(AX$18=100,($AJ$21*AX$18*$B$2)-SUM($I56:AW56),IF(AX$18&gt;AW$19,((AX$18-AW$19+1)*$B$2*$AJ$21),IF(AX$18&gt;=AW$19,$AJ$21*$B$2))),0)</f>
        <v>0</v>
      </c>
      <c r="AY56" s="298" t="b">
        <f>IF('Hoja De Calculo'!AZ13&gt;='Hoja De Calculo'!AY13,IF(AY$18=100,($AJ$21*AY$18*$B$2)-SUM($I56:AX56),IF(AY$18&gt;AX$19,((AY$18-AX$19+1)*$B$2*$AJ$21),IF(AY$18&gt;=AX$19,$AJ$21*$B$2))),0)</f>
        <v>0</v>
      </c>
      <c r="AZ56" s="298" t="b">
        <f>IF('Hoja De Calculo'!BA13&gt;='Hoja De Calculo'!AZ13,IF(AZ$18=100,($AJ$21*AZ$18*$B$2)-SUM($I56:AY56),IF(AZ$18&gt;AY$19,((AZ$18-AY$19+1)*$B$2*$AJ$21),IF(AZ$18&gt;=AY$19,$AJ$21*$B$2))),0)</f>
        <v>0</v>
      </c>
      <c r="BA56" s="298" t="b">
        <f>IF('Hoja De Calculo'!BB13&gt;='Hoja De Calculo'!BA13,IF(BA$18=100,($AJ$21*BA$18*$B$2)-SUM($I56:AZ56),IF(BA$18&gt;AZ$19,((BA$18-AZ$19+1)*$B$2*$AJ$21),IF(BA$18&gt;=AZ$19,$AJ$21*$B$2))),0)</f>
        <v>0</v>
      </c>
      <c r="BB56" s="298" t="b">
        <f>IF('Hoja De Calculo'!BC13&gt;='Hoja De Calculo'!BB13,IF(BB$18=100,($AJ$21*BB$18*$B$2)-SUM($I56:BA56),IF(BB$18&gt;BA$19,((BB$18-BA$19+1)*$B$2*$AJ$21),IF(BB$18&gt;=BA$19,$AJ$21*$B$2))),0)</f>
        <v>0</v>
      </c>
      <c r="BC56" s="298" t="b">
        <f>IF('Hoja De Calculo'!BD13&gt;='Hoja De Calculo'!BC13,IF(BC$18=100,($AJ$21*BC$18*$B$2)-SUM($I56:BB56),IF(BC$18&gt;BB$19,((BC$18-BB$19+1)*$B$2*$AJ$21),IF(BC$18&gt;=BB$19,$AJ$21*$B$2))),0)</f>
        <v>0</v>
      </c>
      <c r="BD56" s="298" t="b">
        <f>IF('Hoja De Calculo'!BE13&gt;='Hoja De Calculo'!BD13,IF(BD$18=100,($AJ$21*BD$18*$B$2)-SUM($I56:BC56),IF(BD$18&gt;BC$19,((BD$18-BC$19+1)*$B$2*$AJ$21),IF(BD$18&gt;=BC$19,$AJ$21*$B$2))),0)</f>
        <v>0</v>
      </c>
      <c r="BE56" s="298" t="b">
        <f>IF('Hoja De Calculo'!BF13&gt;='Hoja De Calculo'!BE13,IF(BE$18=100,($AJ$21*BE$18*$B$2)-SUM($I56:BD56),IF(BE$18&gt;BD$19,((BE$18-BD$19+1)*$B$2*$AJ$21),IF(BE$18&gt;=BD$19,$AJ$21*$B$2))),0)</f>
        <v>0</v>
      </c>
      <c r="BF56" s="298" t="b">
        <f>IF('Hoja De Calculo'!BG13&gt;='Hoja De Calculo'!BF13,IF(BF$18=100,($AJ$21*BF$18*$B$2)-SUM($I56:BE56),IF(BF$18&gt;BE$19,((BF$18-BE$19+1)*$B$2*$AJ$21),IF(BF$18&gt;=BE$19,$AJ$21*$B$2))),0)</f>
        <v>0</v>
      </c>
      <c r="BG56" s="298" t="b">
        <f>IF('Hoja De Calculo'!BH13&gt;='Hoja De Calculo'!BG13,IF(BG$18=100,($AJ$21*BG$18*$B$2)-SUM($I56:BF56),IF(BG$18&gt;BF$19,((BG$18-BF$19+1)*$B$2*$AJ$21),IF(BG$18&gt;=BF$19,$AJ$21*$B$2))),0)</f>
        <v>0</v>
      </c>
      <c r="BH56" s="298" t="b">
        <f>IF('Hoja De Calculo'!BI13&gt;='Hoja De Calculo'!BH13,IF(BH$18=100,($AJ$21*BH$18*$B$2)-SUM($I56:BG56),IF(BH$18&gt;BG$19,((BH$18-BG$19+1)*$B$2*$AJ$21),IF(BH$18&gt;=BG$19,$AJ$21*$B$2))),0)</f>
        <v>0</v>
      </c>
      <c r="BI56" s="298" t="b">
        <f>IF('Hoja De Calculo'!BJ13&gt;='Hoja De Calculo'!BI13,IF(BI$18=100,($AJ$21*BI$18*$B$2)-SUM($I56:BH56),IF(BI$18&gt;BH$19,((BI$18-BH$19+1)*$B$2*$AJ$21),IF(BI$18&gt;=BH$19,$AJ$21*$B$2))),0)</f>
        <v>0</v>
      </c>
      <c r="BJ56" s="298" t="b">
        <f>IF('Hoja De Calculo'!BK13&gt;='Hoja De Calculo'!BJ13,IF(BJ$18=100,($AJ$21*BJ$18*$B$2)-SUM($I56:BI56),IF(BJ$18&gt;BI$19,((BJ$18-BI$19+1)*$B$2*$AJ$21),IF(BJ$18&gt;=BI$19,$AJ$21*$B$2))),0)</f>
        <v>0</v>
      </c>
      <c r="BK56" s="298" t="b">
        <f>IF('Hoja De Calculo'!BL13&gt;='Hoja De Calculo'!BK13,IF(BK$18=100,($AJ$21*BK$18*$B$2)-SUM($I56:BJ56),IF(BK$18&gt;BJ$19,((BK$18-BJ$19+1)*$B$2*$AJ$21),IF(BK$18&gt;=BJ$19,$AJ$21*$B$2))),0)</f>
        <v>0</v>
      </c>
      <c r="BL56" s="298" t="b">
        <f>IF('Hoja De Calculo'!BM13&gt;='Hoja De Calculo'!BL13,IF(BL$18=100,($AJ$21*BL$18*$B$2)-SUM($I56:BK56),IF(BL$18&gt;BK$19,((BL$18-BK$19+1)*$B$2*$AJ$21),IF(BL$18&gt;=BK$19,$AJ$21*$B$2))),0)</f>
        <v>0</v>
      </c>
      <c r="BM56" s="298" t="b">
        <f>IF('Hoja De Calculo'!BN13&gt;='Hoja De Calculo'!BM13,IF(BM$18=100,($AJ$21*BM$18*$B$2)-SUM($I56:BL56),IF(BM$18&gt;BL$19,((BM$18-BL$19+1)*$B$2*$AJ$21),IF(BM$18&gt;=BL$19,$AJ$21*$B$2))),0)</f>
        <v>0</v>
      </c>
      <c r="BN56" s="298" t="b">
        <f>IF('Hoja De Calculo'!BO13&gt;='Hoja De Calculo'!BN13,IF(BN$18=100,($AJ$21*BN$18*$B$2)-SUM($I56:BM56),IF(BN$18&gt;BM$19,((BN$18-BM$19+1)*$B$2*$AJ$21),IF(BN$18&gt;=BM$19,$AJ$21*$B$2))),0)</f>
        <v>0</v>
      </c>
      <c r="BO56" s="298" t="b">
        <f>IF('Hoja De Calculo'!BP13&gt;='Hoja De Calculo'!BO13,IF(BO$18=100,($AJ$21*BO$18*$B$2)-SUM($I56:BN56),IF(BO$18&gt;BN$19,((BO$18-BN$19+1)*$B$2*$AJ$21),IF(BO$18&gt;=BN$19,$AJ$21*$B$2))),0)</f>
        <v>0</v>
      </c>
      <c r="BP56" s="298" t="b">
        <f>IF('Hoja De Calculo'!BQ13&gt;='Hoja De Calculo'!BP13,IF(BP$18=100,($AJ$21*BP$18*$B$2)-SUM($I56:BO56),IF(BP$18&gt;BO$19,((BP$18-BO$19+1)*$B$2*$AJ$21),IF(BP$18&gt;=BO$19,$AJ$21*$B$2))),0)</f>
        <v>0</v>
      </c>
      <c r="BQ56" s="298" t="b">
        <f>IF('Hoja De Calculo'!BR13&gt;='Hoja De Calculo'!BQ13,IF(BQ$18=100,($AJ$21*BQ$18*$B$2)-SUM($I56:BP56),IF(BQ$18&gt;BP$19,((BQ$18-BP$19+1)*$B$2*$AJ$21),IF(BQ$18&gt;=BP$19,$AJ$21*$B$2))),0)</f>
        <v>0</v>
      </c>
      <c r="BR56" s="298" t="b">
        <f>IF('Hoja De Calculo'!BS13&gt;='Hoja De Calculo'!BR13,IF(BR$18=100,($AJ$21*BR$18*$B$2)-SUM($I56:BQ56),IF(BR$18&gt;BQ$19,((BR$18-BQ$19+1)*$B$2*$AJ$21),IF(BR$18&gt;=BQ$19,$AJ$21*$B$2))),0)</f>
        <v>0</v>
      </c>
      <c r="BS56" s="298" t="b">
        <f>IF('Hoja De Calculo'!BT13&gt;='Hoja De Calculo'!BS13,IF(BS$18=100,($AJ$21*BS$18*$B$2)-SUM($I56:BR56),IF(BS$18&gt;BR$19,((BS$18-BR$19+1)*$B$2*$AJ$21),IF(BS$18&gt;=BR$19,$AJ$21*$B$2))),0)</f>
        <v>0</v>
      </c>
      <c r="BT56" s="298" t="b">
        <f>IF('Hoja De Calculo'!BU13&gt;='Hoja De Calculo'!BT13,IF(BT$18=100,($AJ$21*BT$18*$B$2)-SUM($I56:BS56),IF(BT$18&gt;BS$19,((BT$18-BS$19+1)*$B$2*$AJ$21),IF(BT$18&gt;=BS$19,$AJ$21*$B$2))),0)</f>
        <v>0</v>
      </c>
      <c r="BU56" s="298" t="b">
        <f>IF('Hoja De Calculo'!BV13&gt;='Hoja De Calculo'!BU13,IF(BU$18=100,($AJ$21*BU$18*$B$2)-SUM($I56:BT56),IF(BU$18&gt;BT$19,((BU$18-BT$19+1)*$B$2*$AJ$21),IF(BU$18&gt;=BT$19,$AJ$21*$B$2))),0)</f>
        <v>0</v>
      </c>
      <c r="BV56" s="298" t="b">
        <f>IF('Hoja De Calculo'!BW13&gt;='Hoja De Calculo'!BV13,IF(BV$18=100,($AJ$21*BV$18*$B$2)-SUM($I56:BU56),IF(BV$18&gt;BU$19,((BV$18-BU$19+1)*$B$2*$AJ$21),IF(BV$18&gt;=BU$19,$AJ$21*$B$2))),0)</f>
        <v>0</v>
      </c>
      <c r="BW56" s="298" t="b">
        <f>IF('Hoja De Calculo'!BX13&gt;='Hoja De Calculo'!BW13,IF(BW$18=100,($AJ$21*BW$18*$B$2)-SUM($I56:BV56),IF(BW$18&gt;BV$19,((BW$18-BV$19+1)*$B$2*$AJ$21),IF(BW$18&gt;=BV$19,$AJ$21*$B$2))),0)</f>
        <v>0</v>
      </c>
      <c r="BX56" s="298" t="b">
        <f>IF('Hoja De Calculo'!BY13&gt;='Hoja De Calculo'!BX13,IF(BX$18=100,($AJ$21*BX$18*$B$2)-SUM($I56:BW56),IF(BX$18&gt;BW$19,((BX$18-BW$19+1)*$B$2*$AJ$21),IF(BX$18&gt;=BW$19,$AJ$21*$B$2))),0)</f>
        <v>0</v>
      </c>
      <c r="BY56" s="298" t="b">
        <f>IF('Hoja De Calculo'!BZ13&gt;='Hoja De Calculo'!BY13,IF(BY$18=100,($AJ$21*BY$18*$B$2)-SUM($I56:BX56),IF(BY$18&gt;BX$19,((BY$18-BX$19+1)*$B$2*$AJ$21),IF(BY$18&gt;=BX$19,$AJ$21*$B$2))),0)</f>
        <v>0</v>
      </c>
      <c r="BZ56" s="298" t="b">
        <f>IF('Hoja De Calculo'!CA13&gt;='Hoja De Calculo'!BZ13,IF(BZ$18=100,($AJ$21*BZ$18*$B$2)-SUM($I56:BY56),IF(BZ$18&gt;BY$19,((BZ$18-BY$19+1)*$B$2*$AJ$21),IF(BZ$18&gt;=BY$19,$AJ$21*$B$2))),0)</f>
        <v>0</v>
      </c>
      <c r="CA56" s="298" t="b">
        <f>IF('Hoja De Calculo'!CB13&gt;='Hoja De Calculo'!CA13,IF(CA$18=100,($AJ$21*CA$18*$B$2)-SUM($I56:BZ56),IF(CA$18&gt;BZ$19,((CA$18-BZ$19+1)*$B$2*$AJ$21),IF(CA$18&gt;=BZ$19,$AJ$21*$B$2))),0)</f>
        <v>0</v>
      </c>
      <c r="CB56" s="298" t="b">
        <f>IF('Hoja De Calculo'!CC13&gt;='Hoja De Calculo'!CB13,IF(CB$18=100,($AJ$21*CB$18*$B$2)-SUM($I56:CA56),IF(CB$18&gt;CA$19,((CB$18-CA$19+1)*$B$2*$AJ$21),IF(CB$18&gt;=CA$19,$AJ$21*$B$2))),0)</f>
        <v>0</v>
      </c>
      <c r="CC56" s="298" t="b">
        <f>IF('Hoja De Calculo'!CD13&gt;='Hoja De Calculo'!CC13,IF(CC$18=100,($AJ$21*CC$18*$B$2)-SUM($I56:CB56),IF(CC$18&gt;CB$19,((CC$18-CB$19+1)*$B$2*$AJ$21),IF(CC$18&gt;=CB$19,$AJ$21*$B$2))),0)</f>
        <v>0</v>
      </c>
      <c r="CD56" s="298" t="b">
        <f>IF('Hoja De Calculo'!CE13&gt;='Hoja De Calculo'!CD13,IF(CD$18=100,($AJ$21*CD$18*$B$2)-SUM($I56:CC56),IF(CD$18&gt;CC$19,((CD$18-CC$19+1)*$B$2*$AJ$21),IF(CD$18&gt;=CC$19,$AJ$21*$B$2))),0)</f>
        <v>0</v>
      </c>
      <c r="CE56" s="298" t="b">
        <f>IF('Hoja De Calculo'!CF13&gt;='Hoja De Calculo'!CE13,IF(CE$18=100,($AJ$21*CE$18*$B$2)-SUM($I56:CD56),IF(CE$18&gt;CD$19,((CE$18-CD$19+1)*$B$2*$AJ$21),IF(CE$18&gt;=CD$19,$AJ$21*$B$2))),0)</f>
        <v>0</v>
      </c>
      <c r="CF56" s="298" t="b">
        <f>IF('Hoja De Calculo'!CG13&gt;='Hoja De Calculo'!CF13,IF(CF$18=100,($AJ$21*CF$18*$B$2)-SUM($I56:CE56),IF(CF$18&gt;CE$19,((CF$18-CE$19+1)*$B$2*$AJ$21),IF(CF$18&gt;=CE$19,$AJ$21*$B$2))),0)</f>
        <v>0</v>
      </c>
      <c r="CG56" s="298" t="b">
        <f>IF('Hoja De Calculo'!CH13&gt;='Hoja De Calculo'!CG13,IF(CG$18=100,($AJ$21*CG$18*$B$2)-SUM($I56:CF56),IF(CG$18&gt;CF$19,((CG$18-CF$19+1)*$B$2*$AJ$21),IF(CG$18&gt;=CF$19,$AJ$21*$B$2))),0)</f>
        <v>0</v>
      </c>
      <c r="CH56" s="298" t="b">
        <f>IF('Hoja De Calculo'!CI13&gt;='Hoja De Calculo'!CH13,IF(CH$18=100,($AJ$21*CH$18*$B$2)-SUM($I56:CG56),IF(CH$18&gt;CG$19,((CH$18-CG$19+1)*$B$2*$AJ$21),IF(CH$18&gt;=CG$19,$AJ$21*$B$2))),0)</f>
        <v>0</v>
      </c>
      <c r="CI56" s="298" t="b">
        <f>IF('Hoja De Calculo'!CJ13&gt;='Hoja De Calculo'!CI13,IF(CI$18=100,($AJ$21*CI$18*$B$2)-SUM($I56:CH56),IF(CI$18&gt;CH$19,((CI$18-CH$19+1)*$B$2*$AJ$21),IF(CI$18&gt;=CH$19,$AJ$21*$B$2))),0)</f>
        <v>0</v>
      </c>
      <c r="CJ56" s="298" t="b">
        <f>IF('Hoja De Calculo'!CK13&gt;='Hoja De Calculo'!CJ13,IF(CJ$18=100,($AJ$21*CJ$18*$B$2)-SUM($I56:CI56),IF(CJ$18&gt;CI$19,((CJ$18-CI$19+1)*$B$2*$AJ$21),IF(CJ$18&gt;=CI$19,$AJ$21*$B$2))),0)</f>
        <v>0</v>
      </c>
      <c r="CK56" s="298" t="b">
        <f>IF('Hoja De Calculo'!CL13&gt;='Hoja De Calculo'!CK13,IF(CK$18=100,($AJ$21*CK$18*$B$2)-SUM($I56:CJ56),IF(CK$18&gt;CJ$19,((CK$18-CJ$19+1)*$B$2*$AJ$21),IF(CK$18&gt;=CJ$19,$AJ$21*$B$2))),0)</f>
        <v>0</v>
      </c>
      <c r="CL56" s="298" t="b">
        <f>IF('Hoja De Calculo'!CM13&gt;='Hoja De Calculo'!CL13,IF(CL$18=100,($AJ$21*CL$18*$B$2)-SUM($I56:CK56),IF(CL$18&gt;CK$19,((CL$18-CK$19+1)*$B$2*$AJ$21),IF(CL$18&gt;=CK$19,$AJ$21*$B$2))),0)</f>
        <v>0</v>
      </c>
      <c r="CM56" s="298" t="b">
        <f>IF('Hoja De Calculo'!CN13&gt;='Hoja De Calculo'!CM13,IF(CM$18=100,($AJ$21*CM$18*$B$2)-SUM($I56:CL56),IF(CM$18&gt;CL$19,((CM$18-CL$19+1)*$B$2*$AJ$21),IF(CM$18&gt;=CL$19,$AJ$21*$B$2))),0)</f>
        <v>0</v>
      </c>
      <c r="CN56" s="298" t="b">
        <f>IF('Hoja De Calculo'!CO13&gt;='Hoja De Calculo'!CN13,IF(CN$18=100,($AJ$21*CN$18*$B$2)-SUM($I56:CM56),IF(CN$18&gt;CM$19,((CN$18-CM$19+1)*$B$2*$AJ$21),IF(CN$18&gt;=CM$19,$AJ$21*$B$2))),0)</f>
        <v>0</v>
      </c>
      <c r="CO56" s="298" t="b">
        <f>IF('Hoja De Calculo'!CP13&gt;='Hoja De Calculo'!CO13,IF(CO$18=100,($AJ$21*CO$18*$B$2)-SUM($I56:CN56),IF(CO$18&gt;CN$19,((CO$18-CN$19+1)*$B$2*$AJ$21),IF(CO$18&gt;=CN$19,$AJ$21*$B$2))),0)</f>
        <v>0</v>
      </c>
      <c r="CP56" s="298" t="b">
        <f>IF('Hoja De Calculo'!CQ13&gt;='Hoja De Calculo'!CP13,IF(CP$18=100,($AJ$21*CP$18*$B$2)-SUM($I56:CO56),IF(CP$18&gt;CO$19,((CP$18-CO$19+1)*$B$2*$AJ$21),IF(CP$18&gt;=CO$19,$AJ$21*$B$2))),0)</f>
        <v>0</v>
      </c>
      <c r="CQ56" s="298" t="b">
        <f>IF('Hoja De Calculo'!CR13&gt;='Hoja De Calculo'!CQ13,IF(CQ$18=100,($AJ$21*CQ$18*$B$2)-SUM($I56:CP56),IF(CQ$18&gt;CP$19,((CQ$18-CP$19+1)*$B$2*$AJ$21),IF(CQ$18&gt;=CP$19,$AJ$21*$B$2))),0)</f>
        <v>0</v>
      </c>
      <c r="CR56" s="298" t="b">
        <f>IF('Hoja De Calculo'!CS13&gt;='Hoja De Calculo'!CR13,IF(CR$18=100,($AJ$21*CR$18*$B$2)-SUM($I56:CQ56),IF(CR$18&gt;CQ$19,((CR$18-CQ$19+1)*$B$2*$AJ$21),IF(CR$18&gt;=CQ$19,$AJ$21*$B$2))),0)</f>
        <v>0</v>
      </c>
      <c r="CS56" s="298" t="b">
        <f>IF('Hoja De Calculo'!CT13&gt;='Hoja De Calculo'!CS13,IF(CS$18=100,($AJ$21*CS$18*$B$2)-SUM($I56:CR56),IF(CS$18&gt;CR$19,((CS$18-CR$19+1)*$B$2*$AJ$21),IF(CS$18&gt;=CR$19,$AJ$21*$B$2))),0)</f>
        <v>0</v>
      </c>
      <c r="CT56" s="298" t="b">
        <f>IF('Hoja De Calculo'!CU13&gt;='Hoja De Calculo'!CT13,IF(CT$18=100,($AJ$21*CT$18*$B$2)-SUM($I56:CS56),IF(CT$18&gt;CS$19,((CT$18-CS$19+1)*$B$2*$AJ$21),IF(CT$18&gt;=CS$19,$AJ$21*$B$2))),0)</f>
        <v>0</v>
      </c>
      <c r="CU56" s="298" t="b">
        <f>IF('Hoja De Calculo'!CV13&gt;='Hoja De Calculo'!CU13,IF(CU$18=100,($AJ$21*CU$18*$B$2)-SUM($I56:CT56),IF(CU$18&gt;CT$19,((CU$18-CT$19+1)*$B$2*$AJ$21),IF(CU$18&gt;=CT$19,$AJ$21*$B$2))),0)</f>
        <v>0</v>
      </c>
      <c r="CV56" s="298" t="b">
        <f>IF('Hoja De Calculo'!CW13&gt;='Hoja De Calculo'!CV13,IF(CV$18=100,($AJ$21*CV$18*$B$2)-SUM($I56:CU56),IF(CV$18&gt;CU$19,((CV$18-CU$19+1)*$B$2*$AJ$21),IF(CV$18&gt;=CU$19,$AJ$21*$B$2))),0)</f>
        <v>0</v>
      </c>
      <c r="CW56" s="298" t="b">
        <f>IF('Hoja De Calculo'!CX13&gt;='Hoja De Calculo'!CW13,IF(CW$18=100,($AJ$21*CW$18*$B$2)-SUM($I56:CV56),IF(CW$18&gt;CV$19,((CW$18-CV$19+1)*$B$2*$AJ$21),IF(CW$18&gt;=CV$19,$AJ$21*$B$2))),0)</f>
        <v>0</v>
      </c>
    </row>
    <row r="57" spans="1:101" x14ac:dyDescent="0.25">
      <c r="A57" t="s">
        <v>194</v>
      </c>
      <c r="B57" s="263"/>
      <c r="C57" s="263"/>
      <c r="D57" s="263"/>
      <c r="E57" s="263"/>
      <c r="F57" s="263"/>
      <c r="G57" s="263"/>
      <c r="H57" s="263"/>
      <c r="I57" s="263"/>
      <c r="J57" s="263"/>
      <c r="K57" s="263"/>
      <c r="L57" s="263"/>
      <c r="M57" s="263"/>
      <c r="N57" s="263"/>
      <c r="O57" s="263"/>
      <c r="P57" s="263"/>
      <c r="Q57" s="263"/>
      <c r="R57" s="263"/>
      <c r="S57" s="263"/>
      <c r="T57" s="263"/>
      <c r="U57" s="263"/>
      <c r="V57" s="263"/>
      <c r="W57" s="263"/>
      <c r="X57" s="263"/>
      <c r="Y57" s="263"/>
      <c r="Z57" s="263"/>
      <c r="AA57" s="263"/>
      <c r="AB57" s="263"/>
      <c r="AC57" s="263"/>
      <c r="AD57" s="263"/>
      <c r="AE57" s="263"/>
      <c r="AF57" s="263"/>
      <c r="AG57" s="263"/>
      <c r="AH57" s="263"/>
      <c r="AI57" s="263"/>
      <c r="AJ57" s="263"/>
      <c r="AK57" s="285">
        <f>(AK$21*$B$2*(AK$19+(IF(AK$19=100,0,1))))</f>
        <v>0</v>
      </c>
      <c r="AL57" s="298" t="b">
        <f>IF('Hoja De Calculo'!AM13&gt;='Hoja De Calculo'!AL13,IF(AL$18=100,($AK$21*AL$18*$B$2)-SUM($I57:AK57),IF(AL$18&gt;AK$19,((AL$18-AK$19+1)*$B$2*$AK$21),IF(AL$18&gt;=AK$19,$AK$21*$B$2))),0)</f>
        <v>0</v>
      </c>
      <c r="AM57" s="298" t="b">
        <f>IF('Hoja De Calculo'!AN13&gt;='Hoja De Calculo'!AM13,IF(AM$18=100,($AK$21*AM$18*$B$2)-SUM($I57:AL57),IF(AM$18&gt;AL$19,((AM$18-AL$19+1)*$B$2*$AK$21),IF(AM$18&gt;=AL$19,$AK$21*$B$2))),0)</f>
        <v>0</v>
      </c>
      <c r="AN57" s="298" t="b">
        <f>IF('Hoja De Calculo'!AO13&gt;='Hoja De Calculo'!AN13,IF(AN$18=100,($AK$21*AN$18*$B$2)-SUM($I57:AM57),IF(AN$18&gt;AM$19,((AN$18-AM$19+1)*$B$2*$AK$21),IF(AN$18&gt;=AM$19,$AK$21*$B$2))),0)</f>
        <v>0</v>
      </c>
      <c r="AO57" s="298" t="b">
        <f>IF('Hoja De Calculo'!AP13&gt;='Hoja De Calculo'!AO13,IF(AO$18=100,($AK$21*AO$18*$B$2)-SUM($I57:AN57),IF(AO$18&gt;AN$19,((AO$18-AN$19+1)*$B$2*$AK$21),IF(AO$18&gt;=AN$19,$AK$21*$B$2))),0)</f>
        <v>0</v>
      </c>
      <c r="AP57" s="298" t="b">
        <f>IF('Hoja De Calculo'!AQ13&gt;='Hoja De Calculo'!AP13,IF(AP$18=100,($AK$21*AP$18*$B$2)-SUM($I57:AO57),IF(AP$18&gt;AO$19,((AP$18-AO$19+1)*$B$2*$AK$21),IF(AP$18&gt;=AO$19,$AK$21*$B$2))),0)</f>
        <v>0</v>
      </c>
      <c r="AQ57" s="298" t="b">
        <f>IF('Hoja De Calculo'!AR13&gt;='Hoja De Calculo'!AQ13,IF(AQ$18=100,($AK$21*AQ$18*$B$2)-SUM($I57:AP57),IF(AQ$18&gt;AP$19,((AQ$18-AP$19+1)*$B$2*$AK$21),IF(AQ$18&gt;=AP$19,$AK$21*$B$2))),0)</f>
        <v>0</v>
      </c>
      <c r="AR57" s="298" t="b">
        <f>IF('Hoja De Calculo'!AS13&gt;='Hoja De Calculo'!AR13,IF(AR$18=100,($AK$21*AR$18*$B$2)-SUM($I57:AQ57),IF(AR$18&gt;AQ$19,((AR$18-AQ$19+1)*$B$2*$AK$21),IF(AR$18&gt;=AQ$19,$AK$21*$B$2))),0)</f>
        <v>0</v>
      </c>
      <c r="AS57" s="298" t="b">
        <f>IF('Hoja De Calculo'!AT13&gt;='Hoja De Calculo'!AS13,IF(AS$18=100,($AK$21*AS$18*$B$2)-SUM($I57:AR57),IF(AS$18&gt;AR$19,((AS$18-AR$19+1)*$B$2*$AK$21),IF(AS$18&gt;=AR$19,$AK$21*$B$2))),0)</f>
        <v>0</v>
      </c>
      <c r="AT57" s="298" t="b">
        <f>IF('Hoja De Calculo'!AU13&gt;='Hoja De Calculo'!AT13,IF(AT$18=100,($AK$21*AT$18*$B$2)-SUM($I57:AS57),IF(AT$18&gt;AS$19,((AT$18-AS$19+1)*$B$2*$AK$21),IF(AT$18&gt;=AS$19,$AK$21*$B$2))),0)</f>
        <v>0</v>
      </c>
      <c r="AU57" s="298" t="b">
        <f>IF('Hoja De Calculo'!AV13&gt;='Hoja De Calculo'!AU13,IF(AU$18=100,($AK$21*AU$18*$B$2)-SUM($I57:AT57),IF(AU$18&gt;AT$19,((AU$18-AT$19+1)*$B$2*$AK$21),IF(AU$18&gt;=AT$19,$AK$21*$B$2))),0)</f>
        <v>0</v>
      </c>
      <c r="AV57" s="298" t="b">
        <f>IF('Hoja De Calculo'!AW13&gt;='Hoja De Calculo'!AV13,IF(AV$18=100,($AK$21*AV$18*$B$2)-SUM($I57:AU57),IF(AV$18&gt;AU$19,((AV$18-AU$19+1)*$B$2*$AK$21),IF(AV$18&gt;=AU$19,$AK$21*$B$2))),0)</f>
        <v>0</v>
      </c>
      <c r="AW57" s="298" t="b">
        <f>IF('Hoja De Calculo'!AX13&gt;='Hoja De Calculo'!AW13,IF(AW$18=100,($AK$21*AW$18*$B$2)-SUM($I57:AV57),IF(AW$18&gt;AV$19,((AW$18-AV$19+1)*$B$2*$AK$21),IF(AW$18&gt;=AV$19,$AK$21*$B$2))),0)</f>
        <v>0</v>
      </c>
      <c r="AX57" s="298" t="b">
        <f>IF('Hoja De Calculo'!AY13&gt;='Hoja De Calculo'!AX13,IF(AX$18=100,($AK$21*AX$18*$B$2)-SUM($I57:AW57),IF(AX$18&gt;AW$19,((AX$18-AW$19+1)*$B$2*$AK$21),IF(AX$18&gt;=AW$19,$AK$21*$B$2))),0)</f>
        <v>0</v>
      </c>
      <c r="AY57" s="298" t="b">
        <f>IF('Hoja De Calculo'!AZ13&gt;='Hoja De Calculo'!AY13,IF(AY$18=100,($AK$21*AY$18*$B$2)-SUM($I57:AX57),IF(AY$18&gt;AX$19,((AY$18-AX$19+1)*$B$2*$AK$21),IF(AY$18&gt;=AX$19,$AK$21*$B$2))),0)</f>
        <v>0</v>
      </c>
      <c r="AZ57" s="298" t="b">
        <f>IF('Hoja De Calculo'!BA13&gt;='Hoja De Calculo'!AZ13,IF(AZ$18=100,($AK$21*AZ$18*$B$2)-SUM($I57:AY57),IF(AZ$18&gt;AY$19,((AZ$18-AY$19+1)*$B$2*$AK$21),IF(AZ$18&gt;=AY$19,$AK$21*$B$2))),0)</f>
        <v>0</v>
      </c>
      <c r="BA57" s="298" t="b">
        <f>IF('Hoja De Calculo'!BB13&gt;='Hoja De Calculo'!BA13,IF(BA$18=100,($AK$21*BA$18*$B$2)-SUM($I57:AZ57),IF(BA$18&gt;AZ$19,((BA$18-AZ$19+1)*$B$2*$AK$21),IF(BA$18&gt;=AZ$19,$AK$21*$B$2))),0)</f>
        <v>0</v>
      </c>
      <c r="BB57" s="298" t="b">
        <f>IF('Hoja De Calculo'!BC13&gt;='Hoja De Calculo'!BB13,IF(BB$18=100,($AK$21*BB$18*$B$2)-SUM($I57:BA57),IF(BB$18&gt;BA$19,((BB$18-BA$19+1)*$B$2*$AK$21),IF(BB$18&gt;=BA$19,$AK$21*$B$2))),0)</f>
        <v>0</v>
      </c>
      <c r="BC57" s="298" t="b">
        <f>IF('Hoja De Calculo'!BD13&gt;='Hoja De Calculo'!BC13,IF(BC$18=100,($AK$21*BC$18*$B$2)-SUM($I57:BB57),IF(BC$18&gt;BB$19,((BC$18-BB$19+1)*$B$2*$AK$21),IF(BC$18&gt;=BB$19,$AK$21*$B$2))),0)</f>
        <v>0</v>
      </c>
      <c r="BD57" s="298" t="b">
        <f>IF('Hoja De Calculo'!BE13&gt;='Hoja De Calculo'!BD13,IF(BD$18=100,($AK$21*BD$18*$B$2)-SUM($I57:BC57),IF(BD$18&gt;BC$19,((BD$18-BC$19+1)*$B$2*$AK$21),IF(BD$18&gt;=BC$19,$AK$21*$B$2))),0)</f>
        <v>0</v>
      </c>
      <c r="BE57" s="298" t="b">
        <f>IF('Hoja De Calculo'!BF13&gt;='Hoja De Calculo'!BE13,IF(BE$18=100,($AK$21*BE$18*$B$2)-SUM($I57:BD57),IF(BE$18&gt;BD$19,((BE$18-BD$19+1)*$B$2*$AK$21),IF(BE$18&gt;=BD$19,$AK$21*$B$2))),0)</f>
        <v>0</v>
      </c>
      <c r="BF57" s="298" t="b">
        <f>IF('Hoja De Calculo'!BG13&gt;='Hoja De Calculo'!BF13,IF(BF$18=100,($AK$21*BF$18*$B$2)-SUM($I57:BE57),IF(BF$18&gt;BE$19,((BF$18-BE$19+1)*$B$2*$AK$21),IF(BF$18&gt;=BE$19,$AK$21*$B$2))),0)</f>
        <v>0</v>
      </c>
      <c r="BG57" s="298" t="b">
        <f>IF('Hoja De Calculo'!BH13&gt;='Hoja De Calculo'!BG13,IF(BG$18=100,($AK$21*BG$18*$B$2)-SUM($I57:BF57),IF(BG$18&gt;BF$19,((BG$18-BF$19+1)*$B$2*$AK$21),IF(BG$18&gt;=BF$19,$AK$21*$B$2))),0)</f>
        <v>0</v>
      </c>
      <c r="BH57" s="298" t="b">
        <f>IF('Hoja De Calculo'!BI13&gt;='Hoja De Calculo'!BH13,IF(BH$18=100,($AK$21*BH$18*$B$2)-SUM($I57:BG57),IF(BH$18&gt;BG$19,((BH$18-BG$19+1)*$B$2*$AK$21),IF(BH$18&gt;=BG$19,$AK$21*$B$2))),0)</f>
        <v>0</v>
      </c>
      <c r="BI57" s="298" t="b">
        <f>IF('Hoja De Calculo'!BJ13&gt;='Hoja De Calculo'!BI13,IF(BI$18=100,($AK$21*BI$18*$B$2)-SUM($I57:BH57),IF(BI$18&gt;BH$19,((BI$18-BH$19+1)*$B$2*$AK$21),IF(BI$18&gt;=BH$19,$AK$21*$B$2))),0)</f>
        <v>0</v>
      </c>
      <c r="BJ57" s="298" t="b">
        <f>IF('Hoja De Calculo'!BK13&gt;='Hoja De Calculo'!BJ13,IF(BJ$18=100,($AK$21*BJ$18*$B$2)-SUM($I57:BI57),IF(BJ$18&gt;BI$19,((BJ$18-BI$19+1)*$B$2*$AK$21),IF(BJ$18&gt;=BI$19,$AK$21*$B$2))),0)</f>
        <v>0</v>
      </c>
      <c r="BK57" s="298" t="b">
        <f>IF('Hoja De Calculo'!BL13&gt;='Hoja De Calculo'!BK13,IF(BK$18=100,($AK$21*BK$18*$B$2)-SUM($I57:BJ57),IF(BK$18&gt;BJ$19,((BK$18-BJ$19+1)*$B$2*$AK$21),IF(BK$18&gt;=BJ$19,$AK$21*$B$2))),0)</f>
        <v>0</v>
      </c>
      <c r="BL57" s="298" t="b">
        <f>IF('Hoja De Calculo'!BM13&gt;='Hoja De Calculo'!BL13,IF(BL$18=100,($AK$21*BL$18*$B$2)-SUM($I57:BK57),IF(BL$18&gt;BK$19,((BL$18-BK$19+1)*$B$2*$AK$21),IF(BL$18&gt;=BK$19,$AK$21*$B$2))),0)</f>
        <v>0</v>
      </c>
      <c r="BM57" s="298" t="b">
        <f>IF('Hoja De Calculo'!BN13&gt;='Hoja De Calculo'!BM13,IF(BM$18=100,($AK$21*BM$18*$B$2)-SUM($I57:BL57),IF(BM$18&gt;BL$19,((BM$18-BL$19+1)*$B$2*$AK$21),IF(BM$18&gt;=BL$19,$AK$21*$B$2))),0)</f>
        <v>0</v>
      </c>
      <c r="BN57" s="298" t="b">
        <f>IF('Hoja De Calculo'!BO13&gt;='Hoja De Calculo'!BN13,IF(BN$18=100,($AK$21*BN$18*$B$2)-SUM($I57:BM57),IF(BN$18&gt;BM$19,((BN$18-BM$19+1)*$B$2*$AK$21),IF(BN$18&gt;=BM$19,$AK$21*$B$2))),0)</f>
        <v>0</v>
      </c>
      <c r="BO57" s="298" t="b">
        <f>IF('Hoja De Calculo'!BP13&gt;='Hoja De Calculo'!BO13,IF(BO$18=100,($AK$21*BO$18*$B$2)-SUM($I57:BN57),IF(BO$18&gt;BN$19,((BO$18-BN$19+1)*$B$2*$AK$21),IF(BO$18&gt;=BN$19,$AK$21*$B$2))),0)</f>
        <v>0</v>
      </c>
      <c r="BP57" s="298" t="b">
        <f>IF('Hoja De Calculo'!BQ13&gt;='Hoja De Calculo'!BP13,IF(BP$18=100,($AK$21*BP$18*$B$2)-SUM($I57:BO57),IF(BP$18&gt;BO$19,((BP$18-BO$19+1)*$B$2*$AK$21),IF(BP$18&gt;=BO$19,$AK$21*$B$2))),0)</f>
        <v>0</v>
      </c>
      <c r="BQ57" s="298" t="b">
        <f>IF('Hoja De Calculo'!BR13&gt;='Hoja De Calculo'!BQ13,IF(BQ$18=100,($AK$21*BQ$18*$B$2)-SUM($I57:BP57),IF(BQ$18&gt;BP$19,((BQ$18-BP$19+1)*$B$2*$AK$21),IF(BQ$18&gt;=BP$19,$AK$21*$B$2))),0)</f>
        <v>0</v>
      </c>
      <c r="BR57" s="298" t="b">
        <f>IF('Hoja De Calculo'!BS13&gt;='Hoja De Calculo'!BR13,IF(BR$18=100,($AK$21*BR$18*$B$2)-SUM($I57:BQ57),IF(BR$18&gt;BQ$19,((BR$18-BQ$19+1)*$B$2*$AK$21),IF(BR$18&gt;=BQ$19,$AK$21*$B$2))),0)</f>
        <v>0</v>
      </c>
      <c r="BS57" s="298" t="b">
        <f>IF('Hoja De Calculo'!BT13&gt;='Hoja De Calculo'!BS13,IF(BS$18=100,($AK$21*BS$18*$B$2)-SUM($I57:BR57),IF(BS$18&gt;BR$19,((BS$18-BR$19+1)*$B$2*$AK$21),IF(BS$18&gt;=BR$19,$AK$21*$B$2))),0)</f>
        <v>0</v>
      </c>
      <c r="BT57" s="298" t="b">
        <f>IF('Hoja De Calculo'!BU13&gt;='Hoja De Calculo'!BT13,IF(BT$18=100,($AK$21*BT$18*$B$2)-SUM($I57:BS57),IF(BT$18&gt;BS$19,((BT$18-BS$19+1)*$B$2*$AK$21),IF(BT$18&gt;=BS$19,$AK$21*$B$2))),0)</f>
        <v>0</v>
      </c>
      <c r="BU57" s="298" t="b">
        <f>IF('Hoja De Calculo'!BV13&gt;='Hoja De Calculo'!BU13,IF(BU$18=100,($AK$21*BU$18*$B$2)-SUM($I57:BT57),IF(BU$18&gt;BT$19,((BU$18-BT$19+1)*$B$2*$AK$21),IF(BU$18&gt;=BT$19,$AK$21*$B$2))),0)</f>
        <v>0</v>
      </c>
      <c r="BV57" s="298" t="b">
        <f>IF('Hoja De Calculo'!BW13&gt;='Hoja De Calculo'!BV13,IF(BV$18=100,($AK$21*BV$18*$B$2)-SUM($I57:BU57),IF(BV$18&gt;BU$19,((BV$18-BU$19+1)*$B$2*$AK$21),IF(BV$18&gt;=BU$19,$AK$21*$B$2))),0)</f>
        <v>0</v>
      </c>
      <c r="BW57" s="298" t="b">
        <f>IF('Hoja De Calculo'!BX13&gt;='Hoja De Calculo'!BW13,IF(BW$18=100,($AK$21*BW$18*$B$2)-SUM($I57:BV57),IF(BW$18&gt;BV$19,((BW$18-BV$19+1)*$B$2*$AK$21),IF(BW$18&gt;=BV$19,$AK$21*$B$2))),0)</f>
        <v>0</v>
      </c>
      <c r="BX57" s="298" t="b">
        <f>IF('Hoja De Calculo'!BY13&gt;='Hoja De Calculo'!BX13,IF(BX$18=100,($AK$21*BX$18*$B$2)-SUM($I57:BW57),IF(BX$18&gt;BW$19,((BX$18-BW$19+1)*$B$2*$AK$21),IF(BX$18&gt;=BW$19,$AK$21*$B$2))),0)</f>
        <v>0</v>
      </c>
      <c r="BY57" s="298" t="b">
        <f>IF('Hoja De Calculo'!BZ13&gt;='Hoja De Calculo'!BY13,IF(BY$18=100,($AK$21*BY$18*$B$2)-SUM($I57:BX57),IF(BY$18&gt;BX$19,((BY$18-BX$19+1)*$B$2*$AK$21),IF(BY$18&gt;=BX$19,$AK$21*$B$2))),0)</f>
        <v>0</v>
      </c>
      <c r="BZ57" s="298" t="b">
        <f>IF('Hoja De Calculo'!CA13&gt;='Hoja De Calculo'!BZ13,IF(BZ$18=100,($AK$21*BZ$18*$B$2)-SUM($I57:BY57),IF(BZ$18&gt;BY$19,((BZ$18-BY$19+1)*$B$2*$AK$21),IF(BZ$18&gt;=BY$19,$AK$21*$B$2))),0)</f>
        <v>0</v>
      </c>
      <c r="CA57" s="298" t="b">
        <f>IF('Hoja De Calculo'!CB13&gt;='Hoja De Calculo'!CA13,IF(CA$18=100,($AK$21*CA$18*$B$2)-SUM($I57:BZ57),IF(CA$18&gt;BZ$19,((CA$18-BZ$19+1)*$B$2*$AK$21),IF(CA$18&gt;=BZ$19,$AK$21*$B$2))),0)</f>
        <v>0</v>
      </c>
      <c r="CB57" s="298" t="b">
        <f>IF('Hoja De Calculo'!CC13&gt;='Hoja De Calculo'!CB13,IF(CB$18=100,($AK$21*CB$18*$B$2)-SUM($I57:CA57),IF(CB$18&gt;CA$19,((CB$18-CA$19+1)*$B$2*$AK$21),IF(CB$18&gt;=CA$19,$AK$21*$B$2))),0)</f>
        <v>0</v>
      </c>
      <c r="CC57" s="298" t="b">
        <f>IF('Hoja De Calculo'!CD13&gt;='Hoja De Calculo'!CC13,IF(CC$18=100,($AK$21*CC$18*$B$2)-SUM($I57:CB57),IF(CC$18&gt;CB$19,((CC$18-CB$19+1)*$B$2*$AK$21),IF(CC$18&gt;=CB$19,$AK$21*$B$2))),0)</f>
        <v>0</v>
      </c>
      <c r="CD57" s="298" t="b">
        <f>IF('Hoja De Calculo'!CE13&gt;='Hoja De Calculo'!CD13,IF(CD$18=100,($AK$21*CD$18*$B$2)-SUM($I57:CC57),IF(CD$18&gt;CC$19,((CD$18-CC$19+1)*$B$2*$AK$21),IF(CD$18&gt;=CC$19,$AK$21*$B$2))),0)</f>
        <v>0</v>
      </c>
      <c r="CE57" s="298" t="b">
        <f>IF('Hoja De Calculo'!CF13&gt;='Hoja De Calculo'!CE13,IF(CE$18=100,($AK$21*CE$18*$B$2)-SUM($I57:CD57),IF(CE$18&gt;CD$19,((CE$18-CD$19+1)*$B$2*$AK$21),IF(CE$18&gt;=CD$19,$AK$21*$B$2))),0)</f>
        <v>0</v>
      </c>
      <c r="CF57" s="298" t="b">
        <f>IF('Hoja De Calculo'!CG13&gt;='Hoja De Calculo'!CF13,IF(CF$18=100,($AK$21*CF$18*$B$2)-SUM($I57:CE57),IF(CF$18&gt;CE$19,((CF$18-CE$19+1)*$B$2*$AK$21),IF(CF$18&gt;=CE$19,$AK$21*$B$2))),0)</f>
        <v>0</v>
      </c>
      <c r="CG57" s="298" t="b">
        <f>IF('Hoja De Calculo'!CH13&gt;='Hoja De Calculo'!CG13,IF(CG$18=100,($AK$21*CG$18*$B$2)-SUM($I57:CF57),IF(CG$18&gt;CF$19,((CG$18-CF$19+1)*$B$2*$AK$21),IF(CG$18&gt;=CF$19,$AK$21*$B$2))),0)</f>
        <v>0</v>
      </c>
      <c r="CH57" s="298" t="b">
        <f>IF('Hoja De Calculo'!CI13&gt;='Hoja De Calculo'!CH13,IF(CH$18=100,($AK$21*CH$18*$B$2)-SUM($I57:CG57),IF(CH$18&gt;CG$19,((CH$18-CG$19+1)*$B$2*$AK$21),IF(CH$18&gt;=CG$19,$AK$21*$B$2))),0)</f>
        <v>0</v>
      </c>
      <c r="CI57" s="298" t="b">
        <f>IF('Hoja De Calculo'!CJ13&gt;='Hoja De Calculo'!CI13,IF(CI$18=100,($AK$21*CI$18*$B$2)-SUM($I57:CH57),IF(CI$18&gt;CH$19,((CI$18-CH$19+1)*$B$2*$AK$21),IF(CI$18&gt;=CH$19,$AK$21*$B$2))),0)</f>
        <v>0</v>
      </c>
      <c r="CJ57" s="298" t="b">
        <f>IF('Hoja De Calculo'!CK13&gt;='Hoja De Calculo'!CJ13,IF(CJ$18=100,($AK$21*CJ$18*$B$2)-SUM($I57:CI57),IF(CJ$18&gt;CI$19,((CJ$18-CI$19+1)*$B$2*$AK$21),IF(CJ$18&gt;=CI$19,$AK$21*$B$2))),0)</f>
        <v>0</v>
      </c>
      <c r="CK57" s="298" t="b">
        <f>IF('Hoja De Calculo'!CL13&gt;='Hoja De Calculo'!CK13,IF(CK$18=100,($AK$21*CK$18*$B$2)-SUM($I57:CJ57),IF(CK$18&gt;CJ$19,((CK$18-CJ$19+1)*$B$2*$AK$21),IF(CK$18&gt;=CJ$19,$AK$21*$B$2))),0)</f>
        <v>0</v>
      </c>
      <c r="CL57" s="298" t="b">
        <f>IF('Hoja De Calculo'!CM13&gt;='Hoja De Calculo'!CL13,IF(CL$18=100,($AK$21*CL$18*$B$2)-SUM($I57:CK57),IF(CL$18&gt;CK$19,((CL$18-CK$19+1)*$B$2*$AK$21),IF(CL$18&gt;=CK$19,$AK$21*$B$2))),0)</f>
        <v>0</v>
      </c>
      <c r="CM57" s="298" t="b">
        <f>IF('Hoja De Calculo'!CN13&gt;='Hoja De Calculo'!CM13,IF(CM$18=100,($AK$21*CM$18*$B$2)-SUM($I57:CL57),IF(CM$18&gt;CL$19,((CM$18-CL$19+1)*$B$2*$AK$21),IF(CM$18&gt;=CL$19,$AK$21*$B$2))),0)</f>
        <v>0</v>
      </c>
      <c r="CN57" s="298" t="b">
        <f>IF('Hoja De Calculo'!CO13&gt;='Hoja De Calculo'!CN13,IF(CN$18=100,($AK$21*CN$18*$B$2)-SUM($I57:CM57),IF(CN$18&gt;CM$19,((CN$18-CM$19+1)*$B$2*$AK$21),IF(CN$18&gt;=CM$19,$AK$21*$B$2))),0)</f>
        <v>0</v>
      </c>
      <c r="CO57" s="298" t="b">
        <f>IF('Hoja De Calculo'!CP13&gt;='Hoja De Calculo'!CO13,IF(CO$18=100,($AK$21*CO$18*$B$2)-SUM($I57:CN57),IF(CO$18&gt;CN$19,((CO$18-CN$19+1)*$B$2*$AK$21),IF(CO$18&gt;=CN$19,$AK$21*$B$2))),0)</f>
        <v>0</v>
      </c>
      <c r="CP57" s="298" t="b">
        <f>IF('Hoja De Calculo'!CQ13&gt;='Hoja De Calculo'!CP13,IF(CP$18=100,($AK$21*CP$18*$B$2)-SUM($I57:CO57),IF(CP$18&gt;CO$19,((CP$18-CO$19+1)*$B$2*$AK$21),IF(CP$18&gt;=CO$19,$AK$21*$B$2))),0)</f>
        <v>0</v>
      </c>
      <c r="CQ57" s="298" t="b">
        <f>IF('Hoja De Calculo'!CR13&gt;='Hoja De Calculo'!CQ13,IF(CQ$18=100,($AK$21*CQ$18*$B$2)-SUM($I57:CP57),IF(CQ$18&gt;CP$19,((CQ$18-CP$19+1)*$B$2*$AK$21),IF(CQ$18&gt;=CP$19,$AK$21*$B$2))),0)</f>
        <v>0</v>
      </c>
      <c r="CR57" s="298" t="b">
        <f>IF('Hoja De Calculo'!CS13&gt;='Hoja De Calculo'!CR13,IF(CR$18=100,($AK$21*CR$18*$B$2)-SUM($I57:CQ57),IF(CR$18&gt;CQ$19,((CR$18-CQ$19+1)*$B$2*$AK$21),IF(CR$18&gt;=CQ$19,$AK$21*$B$2))),0)</f>
        <v>0</v>
      </c>
      <c r="CS57" s="298" t="b">
        <f>IF('Hoja De Calculo'!CT13&gt;='Hoja De Calculo'!CS13,IF(CS$18=100,($AK$21*CS$18*$B$2)-SUM($I57:CR57),IF(CS$18&gt;CR$19,((CS$18-CR$19+1)*$B$2*$AK$21),IF(CS$18&gt;=CR$19,$AK$21*$B$2))),0)</f>
        <v>0</v>
      </c>
      <c r="CT57" s="298" t="b">
        <f>IF('Hoja De Calculo'!CU13&gt;='Hoja De Calculo'!CT13,IF(CT$18=100,($AK$21*CT$18*$B$2)-SUM($I57:CS57),IF(CT$18&gt;CS$19,((CT$18-CS$19+1)*$B$2*$AK$21),IF(CT$18&gt;=CS$19,$AK$21*$B$2))),0)</f>
        <v>0</v>
      </c>
      <c r="CU57" s="298" t="b">
        <f>IF('Hoja De Calculo'!CV13&gt;='Hoja De Calculo'!CU13,IF(CU$18=100,($AK$21*CU$18*$B$2)-SUM($I57:CT57),IF(CU$18&gt;CT$19,((CU$18-CT$19+1)*$B$2*$AK$21),IF(CU$18&gt;=CT$19,$AK$21*$B$2))),0)</f>
        <v>0</v>
      </c>
      <c r="CV57" s="298" t="b">
        <f>IF('Hoja De Calculo'!CW13&gt;='Hoja De Calculo'!CV13,IF(CV$18=100,($AK$21*CV$18*$B$2)-SUM($I57:CU57),IF(CV$18&gt;CU$19,((CV$18-CU$19+1)*$B$2*$AK$21),IF(CV$18&gt;=CU$19,$AK$21*$B$2))),0)</f>
        <v>0</v>
      </c>
      <c r="CW57" s="298" t="b">
        <f>IF('Hoja De Calculo'!CX13&gt;='Hoja De Calculo'!CW13,IF(CW$18=100,($AK$21*CW$18*$B$2)-SUM($I57:CV57),IF(CW$18&gt;CV$19,((CW$18-CV$19+1)*$B$2*$AK$21),IF(CW$18&gt;=CV$19,$AK$21*$B$2))),0)</f>
        <v>0</v>
      </c>
    </row>
    <row r="58" spans="1:101" x14ac:dyDescent="0.25">
      <c r="A58" t="s">
        <v>195</v>
      </c>
      <c r="B58" s="263"/>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85">
        <f>(AL$21*$B$2*(AL$19+(IF(AL$19=100,0,1))))</f>
        <v>0</v>
      </c>
      <c r="AM58" s="298" t="b">
        <f>IF('Hoja De Calculo'!AN13&gt;='Hoja De Calculo'!AM13,IF(AM$18=100,($AL$21*AM$18*$B$2)-SUM($I58:AL58),IF(AM$18&gt;AL$19,((AM$18-AL$19+1)*$B$2*$AL$21),IF(AM$18&gt;=AL$19,$AL$21*$B$2))),0)</f>
        <v>0</v>
      </c>
      <c r="AN58" s="298" t="b">
        <f>IF('Hoja De Calculo'!AO13&gt;='Hoja De Calculo'!AN13,IF(AN$18=100,($AL$21*AN$18*$B$2)-SUM($I58:AM58),IF(AN$18&gt;AM$19,((AN$18-AM$19+1)*$B$2*$AL$21),IF(AN$18&gt;=AM$19,$AL$21*$B$2))),0)</f>
        <v>0</v>
      </c>
      <c r="AO58" s="298" t="b">
        <f>IF('Hoja De Calculo'!AP13&gt;='Hoja De Calculo'!AO13,IF(AO$18=100,($AL$21*AO$18*$B$2)-SUM($I58:AN58),IF(AO$18&gt;AN$19,((AO$18-AN$19+1)*$B$2*$AL$21),IF(AO$18&gt;=AN$19,$AL$21*$B$2))),0)</f>
        <v>0</v>
      </c>
      <c r="AP58" s="298" t="b">
        <f>IF('Hoja De Calculo'!AQ13&gt;='Hoja De Calculo'!AP13,IF(AP$18=100,($AL$21*AP$18*$B$2)-SUM($I58:AO58),IF(AP$18&gt;AO$19,((AP$18-AO$19+1)*$B$2*$AL$21),IF(AP$18&gt;=AO$19,$AL$21*$B$2))),0)</f>
        <v>0</v>
      </c>
      <c r="AQ58" s="298" t="b">
        <f>IF('Hoja De Calculo'!AR13&gt;='Hoja De Calculo'!AQ13,IF(AQ$18=100,($AL$21*AQ$18*$B$2)-SUM($I58:AP58),IF(AQ$18&gt;AP$19,((AQ$18-AP$19+1)*$B$2*$AL$21),IF(AQ$18&gt;=AP$19,$AL$21*$B$2))),0)</f>
        <v>0</v>
      </c>
      <c r="AR58" s="298" t="b">
        <f>IF('Hoja De Calculo'!AS13&gt;='Hoja De Calculo'!AR13,IF(AR$18=100,($AL$21*AR$18*$B$2)-SUM($I58:AQ58),IF(AR$18&gt;AQ$19,((AR$18-AQ$19+1)*$B$2*$AL$21),IF(AR$18&gt;=AQ$19,$AL$21*$B$2))),0)</f>
        <v>0</v>
      </c>
      <c r="AS58" s="298" t="b">
        <f>IF('Hoja De Calculo'!AT13&gt;='Hoja De Calculo'!AS13,IF(AS$18=100,($AL$21*AS$18*$B$2)-SUM($I58:AR58),IF(AS$18&gt;AR$19,((AS$18-AR$19+1)*$B$2*$AL$21),IF(AS$18&gt;=AR$19,$AL$21*$B$2))),0)</f>
        <v>0</v>
      </c>
      <c r="AT58" s="298" t="b">
        <f>IF('Hoja De Calculo'!AU13&gt;='Hoja De Calculo'!AT13,IF(AT$18=100,($AL$21*AT$18*$B$2)-SUM($I58:AS58),IF(AT$18&gt;AS$19,((AT$18-AS$19+1)*$B$2*$AL$21),IF(AT$18&gt;=AS$19,$AL$21*$B$2))),0)</f>
        <v>0</v>
      </c>
      <c r="AU58" s="298" t="b">
        <f>IF('Hoja De Calculo'!AV13&gt;='Hoja De Calculo'!AU13,IF(AU$18=100,($AL$21*AU$18*$B$2)-SUM($I58:AT58),IF(AU$18&gt;AT$19,((AU$18-AT$19+1)*$B$2*$AL$21),IF(AU$18&gt;=AT$19,$AL$21*$B$2))),0)</f>
        <v>0</v>
      </c>
      <c r="AV58" s="298" t="b">
        <f>IF('Hoja De Calculo'!AW13&gt;='Hoja De Calculo'!AV13,IF(AV$18=100,($AL$21*AV$18*$B$2)-SUM($I58:AU58),IF(AV$18&gt;AU$19,((AV$18-AU$19+1)*$B$2*$AL$21),IF(AV$18&gt;=AU$19,$AL$21*$B$2))),0)</f>
        <v>0</v>
      </c>
      <c r="AW58" s="298" t="b">
        <f>IF('Hoja De Calculo'!AX13&gt;='Hoja De Calculo'!AW13,IF(AW$18=100,($AL$21*AW$18*$B$2)-SUM($I58:AV58),IF(AW$18&gt;AV$19,((AW$18-AV$19+1)*$B$2*$AL$21),IF(AW$18&gt;=AV$19,$AL$21*$B$2))),0)</f>
        <v>0</v>
      </c>
      <c r="AX58" s="298" t="b">
        <f>IF('Hoja De Calculo'!AY13&gt;='Hoja De Calculo'!AX13,IF(AX$18=100,($AL$21*AX$18*$B$2)-SUM($I58:AW58),IF(AX$18&gt;AW$19,((AX$18-AW$19+1)*$B$2*$AL$21),IF(AX$18&gt;=AW$19,$AL$21*$B$2))),0)</f>
        <v>0</v>
      </c>
      <c r="AY58" s="298" t="b">
        <f>IF('Hoja De Calculo'!AZ13&gt;='Hoja De Calculo'!AY13,IF(AY$18=100,($AL$21*AY$18*$B$2)-SUM($I58:AX58),IF(AY$18&gt;AX$19,((AY$18-AX$19+1)*$B$2*$AL$21),IF(AY$18&gt;=AX$19,$AL$21*$B$2))),0)</f>
        <v>0</v>
      </c>
      <c r="AZ58" s="298" t="b">
        <f>IF('Hoja De Calculo'!BA13&gt;='Hoja De Calculo'!AZ13,IF(AZ$18=100,($AL$21*AZ$18*$B$2)-SUM($I58:AY58),IF(AZ$18&gt;AY$19,((AZ$18-AY$19+1)*$B$2*$AL$21),IF(AZ$18&gt;=AY$19,$AL$21*$B$2))),0)</f>
        <v>0</v>
      </c>
      <c r="BA58" s="298" t="b">
        <f>IF('Hoja De Calculo'!BB13&gt;='Hoja De Calculo'!BA13,IF(BA$18=100,($AL$21*BA$18*$B$2)-SUM($I58:AZ58),IF(BA$18&gt;AZ$19,((BA$18-AZ$19+1)*$B$2*$AL$21),IF(BA$18&gt;=AZ$19,$AL$21*$B$2))),0)</f>
        <v>0</v>
      </c>
      <c r="BB58" s="298" t="b">
        <f>IF('Hoja De Calculo'!BC13&gt;='Hoja De Calculo'!BB13,IF(BB$18=100,($AL$21*BB$18*$B$2)-SUM($I58:BA58),IF(BB$18&gt;BA$19,((BB$18-BA$19+1)*$B$2*$AL$21),IF(BB$18&gt;=BA$19,$AL$21*$B$2))),0)</f>
        <v>0</v>
      </c>
      <c r="BC58" s="298" t="b">
        <f>IF('Hoja De Calculo'!BD13&gt;='Hoja De Calculo'!BC13,IF(BC$18=100,($AL$21*BC$18*$B$2)-SUM($I58:BB58),IF(BC$18&gt;BB$19,((BC$18-BB$19+1)*$B$2*$AL$21),IF(BC$18&gt;=BB$19,$AL$21*$B$2))),0)</f>
        <v>0</v>
      </c>
      <c r="BD58" s="298" t="b">
        <f>IF('Hoja De Calculo'!BE13&gt;='Hoja De Calculo'!BD13,IF(BD$18=100,($AL$21*BD$18*$B$2)-SUM($I58:BC58),IF(BD$18&gt;BC$19,((BD$18-BC$19+1)*$B$2*$AL$21),IF(BD$18&gt;=BC$19,$AL$21*$B$2))),0)</f>
        <v>0</v>
      </c>
      <c r="BE58" s="298" t="b">
        <f>IF('Hoja De Calculo'!BF13&gt;='Hoja De Calculo'!BE13,IF(BE$18=100,($AL$21*BE$18*$B$2)-SUM($I58:BD58),IF(BE$18&gt;BD$19,((BE$18-BD$19+1)*$B$2*$AL$21),IF(BE$18&gt;=BD$19,$AL$21*$B$2))),0)</f>
        <v>0</v>
      </c>
      <c r="BF58" s="298" t="b">
        <f>IF('Hoja De Calculo'!BG13&gt;='Hoja De Calculo'!BF13,IF(BF$18=100,($AL$21*BF$18*$B$2)-SUM($I58:BE58),IF(BF$18&gt;BE$19,((BF$18-BE$19+1)*$B$2*$AL$21),IF(BF$18&gt;=BE$19,$AL$21*$B$2))),0)</f>
        <v>0</v>
      </c>
      <c r="BG58" s="298" t="b">
        <f>IF('Hoja De Calculo'!BH13&gt;='Hoja De Calculo'!BG13,IF(BG$18=100,($AL$21*BG$18*$B$2)-SUM($I58:BF58),IF(BG$18&gt;BF$19,((BG$18-BF$19+1)*$B$2*$AL$21),IF(BG$18&gt;=BF$19,$AL$21*$B$2))),0)</f>
        <v>0</v>
      </c>
      <c r="BH58" s="298" t="b">
        <f>IF('Hoja De Calculo'!BI13&gt;='Hoja De Calculo'!BH13,IF(BH$18=100,($AL$21*BH$18*$B$2)-SUM($I58:BG58),IF(BH$18&gt;BG$19,((BH$18-BG$19+1)*$B$2*$AL$21),IF(BH$18&gt;=BG$19,$AL$21*$B$2))),0)</f>
        <v>0</v>
      </c>
      <c r="BI58" s="298" t="b">
        <f>IF('Hoja De Calculo'!BJ13&gt;='Hoja De Calculo'!BI13,IF(BI$18=100,($AL$21*BI$18*$B$2)-SUM($I58:BH58),IF(BI$18&gt;BH$19,((BI$18-BH$19+1)*$B$2*$AL$21),IF(BI$18&gt;=BH$19,$AL$21*$B$2))),0)</f>
        <v>0</v>
      </c>
      <c r="BJ58" s="298" t="b">
        <f>IF('Hoja De Calculo'!BK13&gt;='Hoja De Calculo'!BJ13,IF(BJ$18=100,($AL$21*BJ$18*$B$2)-SUM($I58:BI58),IF(BJ$18&gt;BI$19,((BJ$18-BI$19+1)*$B$2*$AL$21),IF(BJ$18&gt;=BI$19,$AL$21*$B$2))),0)</f>
        <v>0</v>
      </c>
      <c r="BK58" s="298" t="b">
        <f>IF('Hoja De Calculo'!BL13&gt;='Hoja De Calculo'!BK13,IF(BK$18=100,($AL$21*BK$18*$B$2)-SUM($I58:BJ58),IF(BK$18&gt;BJ$19,((BK$18-BJ$19+1)*$B$2*$AL$21),IF(BK$18&gt;=BJ$19,$AL$21*$B$2))),0)</f>
        <v>0</v>
      </c>
      <c r="BL58" s="298" t="b">
        <f>IF('Hoja De Calculo'!BM13&gt;='Hoja De Calculo'!BL13,IF(BL$18=100,($AL$21*BL$18*$B$2)-SUM($I58:BK58),IF(BL$18&gt;BK$19,((BL$18-BK$19+1)*$B$2*$AL$21),IF(BL$18&gt;=BK$19,$AL$21*$B$2))),0)</f>
        <v>0</v>
      </c>
      <c r="BM58" s="298" t="b">
        <f>IF('Hoja De Calculo'!BN13&gt;='Hoja De Calculo'!BM13,IF(BM$18=100,($AL$21*BM$18*$B$2)-SUM($I58:BL58),IF(BM$18&gt;BL$19,((BM$18-BL$19+1)*$B$2*$AL$21),IF(BM$18&gt;=BL$19,$AL$21*$B$2))),0)</f>
        <v>0</v>
      </c>
      <c r="BN58" s="298" t="b">
        <f>IF('Hoja De Calculo'!BO13&gt;='Hoja De Calculo'!BN13,IF(BN$18=100,($AL$21*BN$18*$B$2)-SUM($I58:BM58),IF(BN$18&gt;BM$19,((BN$18-BM$19+1)*$B$2*$AL$21),IF(BN$18&gt;=BM$19,$AL$21*$B$2))),0)</f>
        <v>0</v>
      </c>
      <c r="BO58" s="298" t="b">
        <f>IF('Hoja De Calculo'!BP13&gt;='Hoja De Calculo'!BO13,IF(BO$18=100,($AL$21*BO$18*$B$2)-SUM($I58:BN58),IF(BO$18&gt;BN$19,((BO$18-BN$19+1)*$B$2*$AL$21),IF(BO$18&gt;=BN$19,$AL$21*$B$2))),0)</f>
        <v>0</v>
      </c>
      <c r="BP58" s="298" t="b">
        <f>IF('Hoja De Calculo'!BQ13&gt;='Hoja De Calculo'!BP13,IF(BP$18=100,($AL$21*BP$18*$B$2)-SUM($I58:BO58),IF(BP$18&gt;BO$19,((BP$18-BO$19+1)*$B$2*$AL$21),IF(BP$18&gt;=BO$19,$AL$21*$B$2))),0)</f>
        <v>0</v>
      </c>
      <c r="BQ58" s="298" t="b">
        <f>IF('Hoja De Calculo'!BR13&gt;='Hoja De Calculo'!BQ13,IF(BQ$18=100,($AL$21*BQ$18*$B$2)-SUM($I58:BP58),IF(BQ$18&gt;BP$19,((BQ$18-BP$19+1)*$B$2*$AL$21),IF(BQ$18&gt;=BP$19,$AL$21*$B$2))),0)</f>
        <v>0</v>
      </c>
      <c r="BR58" s="298" t="b">
        <f>IF('Hoja De Calculo'!BS13&gt;='Hoja De Calculo'!BR13,IF(BR$18=100,($AL$21*BR$18*$B$2)-SUM($I58:BQ58),IF(BR$18&gt;BQ$19,((BR$18-BQ$19+1)*$B$2*$AL$21),IF(BR$18&gt;=BQ$19,$AL$21*$B$2))),0)</f>
        <v>0</v>
      </c>
      <c r="BS58" s="298" t="b">
        <f>IF('Hoja De Calculo'!BT13&gt;='Hoja De Calculo'!BS13,IF(BS$18=100,($AL$21*BS$18*$B$2)-SUM($I58:BR58),IF(BS$18&gt;BR$19,((BS$18-BR$19+1)*$B$2*$AL$21),IF(BS$18&gt;=BR$19,$AL$21*$B$2))),0)</f>
        <v>0</v>
      </c>
      <c r="BT58" s="298" t="b">
        <f>IF('Hoja De Calculo'!BU13&gt;='Hoja De Calculo'!BT13,IF(BT$18=100,($AL$21*BT$18*$B$2)-SUM($I58:BS58),IF(BT$18&gt;BS$19,((BT$18-BS$19+1)*$B$2*$AL$21),IF(BT$18&gt;=BS$19,$AL$21*$B$2))),0)</f>
        <v>0</v>
      </c>
      <c r="BU58" s="298" t="b">
        <f>IF('Hoja De Calculo'!BV13&gt;='Hoja De Calculo'!BU13,IF(BU$18=100,($AL$21*BU$18*$B$2)-SUM($I58:BT58),IF(BU$18&gt;BT$19,((BU$18-BT$19+1)*$B$2*$AL$21),IF(BU$18&gt;=BT$19,$AL$21*$B$2))),0)</f>
        <v>0</v>
      </c>
      <c r="BV58" s="298" t="b">
        <f>IF('Hoja De Calculo'!BW13&gt;='Hoja De Calculo'!BV13,IF(BV$18=100,($AL$21*BV$18*$B$2)-SUM($I58:BU58),IF(BV$18&gt;BU$19,((BV$18-BU$19+1)*$B$2*$AL$21),IF(BV$18&gt;=BU$19,$AL$21*$B$2))),0)</f>
        <v>0</v>
      </c>
      <c r="BW58" s="298" t="b">
        <f>IF('Hoja De Calculo'!BX13&gt;='Hoja De Calculo'!BW13,IF(BW$18=100,($AL$21*BW$18*$B$2)-SUM($I58:BV58),IF(BW$18&gt;BV$19,((BW$18-BV$19+1)*$B$2*$AL$21),IF(BW$18&gt;=BV$19,$AL$21*$B$2))),0)</f>
        <v>0</v>
      </c>
      <c r="BX58" s="298" t="b">
        <f>IF('Hoja De Calculo'!BY13&gt;='Hoja De Calculo'!BX13,IF(BX$18=100,($AL$21*BX$18*$B$2)-SUM($I58:BW58),IF(BX$18&gt;BW$19,((BX$18-BW$19+1)*$B$2*$AL$21),IF(BX$18&gt;=BW$19,$AL$21*$B$2))),0)</f>
        <v>0</v>
      </c>
      <c r="BY58" s="298" t="b">
        <f>IF('Hoja De Calculo'!BZ13&gt;='Hoja De Calculo'!BY13,IF(BY$18=100,($AL$21*BY$18*$B$2)-SUM($I58:BX58),IF(BY$18&gt;BX$19,((BY$18-BX$19+1)*$B$2*$AL$21),IF(BY$18&gt;=BX$19,$AL$21*$B$2))),0)</f>
        <v>0</v>
      </c>
      <c r="BZ58" s="298" t="b">
        <f>IF('Hoja De Calculo'!CA13&gt;='Hoja De Calculo'!BZ13,IF(BZ$18=100,($AL$21*BZ$18*$B$2)-SUM($I58:BY58),IF(BZ$18&gt;BY$19,((BZ$18-BY$19+1)*$B$2*$AL$21),IF(BZ$18&gt;=BY$19,$AL$21*$B$2))),0)</f>
        <v>0</v>
      </c>
      <c r="CA58" s="298" t="b">
        <f>IF('Hoja De Calculo'!CB13&gt;='Hoja De Calculo'!CA13,IF(CA$18=100,($AL$21*CA$18*$B$2)-SUM($I58:BZ58),IF(CA$18&gt;BZ$19,((CA$18-BZ$19+1)*$B$2*$AL$21),IF(CA$18&gt;=BZ$19,$AL$21*$B$2))),0)</f>
        <v>0</v>
      </c>
      <c r="CB58" s="298" t="b">
        <f>IF('Hoja De Calculo'!CC13&gt;='Hoja De Calculo'!CB13,IF(CB$18=100,($AL$21*CB$18*$B$2)-SUM($I58:CA58),IF(CB$18&gt;CA$19,((CB$18-CA$19+1)*$B$2*$AL$21),IF(CB$18&gt;=CA$19,$AL$21*$B$2))),0)</f>
        <v>0</v>
      </c>
      <c r="CC58" s="298" t="b">
        <f>IF('Hoja De Calculo'!CD13&gt;='Hoja De Calculo'!CC13,IF(CC$18=100,($AL$21*CC$18*$B$2)-SUM($I58:CB58),IF(CC$18&gt;CB$19,((CC$18-CB$19+1)*$B$2*$AL$21),IF(CC$18&gt;=CB$19,$AL$21*$B$2))),0)</f>
        <v>0</v>
      </c>
      <c r="CD58" s="298" t="b">
        <f>IF('Hoja De Calculo'!CE13&gt;='Hoja De Calculo'!CD13,IF(CD$18=100,($AL$21*CD$18*$B$2)-SUM($I58:CC58),IF(CD$18&gt;CC$19,((CD$18-CC$19+1)*$B$2*$AL$21),IF(CD$18&gt;=CC$19,$AL$21*$B$2))),0)</f>
        <v>0</v>
      </c>
      <c r="CE58" s="298" t="b">
        <f>IF('Hoja De Calculo'!CF13&gt;='Hoja De Calculo'!CE13,IF(CE$18=100,($AL$21*CE$18*$B$2)-SUM($I58:CD58),IF(CE$18&gt;CD$19,((CE$18-CD$19+1)*$B$2*$AL$21),IF(CE$18&gt;=CD$19,$AL$21*$B$2))),0)</f>
        <v>0</v>
      </c>
      <c r="CF58" s="298" t="b">
        <f>IF('Hoja De Calculo'!CG13&gt;='Hoja De Calculo'!CF13,IF(CF$18=100,($AL$21*CF$18*$B$2)-SUM($I58:CE58),IF(CF$18&gt;CE$19,((CF$18-CE$19+1)*$B$2*$AL$21),IF(CF$18&gt;=CE$19,$AL$21*$B$2))),0)</f>
        <v>0</v>
      </c>
      <c r="CG58" s="298" t="b">
        <f>IF('Hoja De Calculo'!CH13&gt;='Hoja De Calculo'!CG13,IF(CG$18=100,($AL$21*CG$18*$B$2)-SUM($I58:CF58),IF(CG$18&gt;CF$19,((CG$18-CF$19+1)*$B$2*$AL$21),IF(CG$18&gt;=CF$19,$AL$21*$B$2))),0)</f>
        <v>0</v>
      </c>
      <c r="CH58" s="298" t="b">
        <f>IF('Hoja De Calculo'!CI13&gt;='Hoja De Calculo'!CH13,IF(CH$18=100,($AL$21*CH$18*$B$2)-SUM($I58:CG58),IF(CH$18&gt;CG$19,((CH$18-CG$19+1)*$B$2*$AL$21),IF(CH$18&gt;=CG$19,$AL$21*$B$2))),0)</f>
        <v>0</v>
      </c>
      <c r="CI58" s="298" t="b">
        <f>IF('Hoja De Calculo'!CJ13&gt;='Hoja De Calculo'!CI13,IF(CI$18=100,($AL$21*CI$18*$B$2)-SUM($I58:CH58),IF(CI$18&gt;CH$19,((CI$18-CH$19+1)*$B$2*$AL$21),IF(CI$18&gt;=CH$19,$AL$21*$B$2))),0)</f>
        <v>0</v>
      </c>
      <c r="CJ58" s="298" t="b">
        <f>IF('Hoja De Calculo'!CK13&gt;='Hoja De Calculo'!CJ13,IF(CJ$18=100,($AL$21*CJ$18*$B$2)-SUM($I58:CI58),IF(CJ$18&gt;CI$19,((CJ$18-CI$19+1)*$B$2*$AL$21),IF(CJ$18&gt;=CI$19,$AL$21*$B$2))),0)</f>
        <v>0</v>
      </c>
      <c r="CK58" s="298" t="b">
        <f>IF('Hoja De Calculo'!CL13&gt;='Hoja De Calculo'!CK13,IF(CK$18=100,($AL$21*CK$18*$B$2)-SUM($I58:CJ58),IF(CK$18&gt;CJ$19,((CK$18-CJ$19+1)*$B$2*$AL$21),IF(CK$18&gt;=CJ$19,$AL$21*$B$2))),0)</f>
        <v>0</v>
      </c>
      <c r="CL58" s="298" t="b">
        <f>IF('Hoja De Calculo'!CM13&gt;='Hoja De Calculo'!CL13,IF(CL$18=100,($AL$21*CL$18*$B$2)-SUM($I58:CK58),IF(CL$18&gt;CK$19,((CL$18-CK$19+1)*$B$2*$AL$21),IF(CL$18&gt;=CK$19,$AL$21*$B$2))),0)</f>
        <v>0</v>
      </c>
      <c r="CM58" s="298" t="b">
        <f>IF('Hoja De Calculo'!CN13&gt;='Hoja De Calculo'!CM13,IF(CM$18=100,($AL$21*CM$18*$B$2)-SUM($I58:CL58),IF(CM$18&gt;CL$19,((CM$18-CL$19+1)*$B$2*$AL$21),IF(CM$18&gt;=CL$19,$AL$21*$B$2))),0)</f>
        <v>0</v>
      </c>
      <c r="CN58" s="298" t="b">
        <f>IF('Hoja De Calculo'!CO13&gt;='Hoja De Calculo'!CN13,IF(CN$18=100,($AL$21*CN$18*$B$2)-SUM($I58:CM58),IF(CN$18&gt;CM$19,((CN$18-CM$19+1)*$B$2*$AL$21),IF(CN$18&gt;=CM$19,$AL$21*$B$2))),0)</f>
        <v>0</v>
      </c>
      <c r="CO58" s="298" t="b">
        <f>IF('Hoja De Calculo'!CP13&gt;='Hoja De Calculo'!CO13,IF(CO$18=100,($AL$21*CO$18*$B$2)-SUM($I58:CN58),IF(CO$18&gt;CN$19,((CO$18-CN$19+1)*$B$2*$AL$21),IF(CO$18&gt;=CN$19,$AL$21*$B$2))),0)</f>
        <v>0</v>
      </c>
      <c r="CP58" s="298" t="b">
        <f>IF('Hoja De Calculo'!CQ13&gt;='Hoja De Calculo'!CP13,IF(CP$18=100,($AL$21*CP$18*$B$2)-SUM($I58:CO58),IF(CP$18&gt;CO$19,((CP$18-CO$19+1)*$B$2*$AL$21),IF(CP$18&gt;=CO$19,$AL$21*$B$2))),0)</f>
        <v>0</v>
      </c>
      <c r="CQ58" s="298" t="b">
        <f>IF('Hoja De Calculo'!CR13&gt;='Hoja De Calculo'!CQ13,IF(CQ$18=100,($AL$21*CQ$18*$B$2)-SUM($I58:CP58),IF(CQ$18&gt;CP$19,((CQ$18-CP$19+1)*$B$2*$AL$21),IF(CQ$18&gt;=CP$19,$AL$21*$B$2))),0)</f>
        <v>0</v>
      </c>
      <c r="CR58" s="298" t="b">
        <f>IF('Hoja De Calculo'!CS13&gt;='Hoja De Calculo'!CR13,IF(CR$18=100,($AL$21*CR$18*$B$2)-SUM($I58:CQ58),IF(CR$18&gt;CQ$19,((CR$18-CQ$19+1)*$B$2*$AL$21),IF(CR$18&gt;=CQ$19,$AL$21*$B$2))),0)</f>
        <v>0</v>
      </c>
      <c r="CS58" s="298" t="b">
        <f>IF('Hoja De Calculo'!CT13&gt;='Hoja De Calculo'!CS13,IF(CS$18=100,($AL$21*CS$18*$B$2)-SUM($I58:CR58),IF(CS$18&gt;CR$19,((CS$18-CR$19+1)*$B$2*$AL$21),IF(CS$18&gt;=CR$19,$AL$21*$B$2))),0)</f>
        <v>0</v>
      </c>
      <c r="CT58" s="298" t="b">
        <f>IF('Hoja De Calculo'!CU13&gt;='Hoja De Calculo'!CT13,IF(CT$18=100,($AL$21*CT$18*$B$2)-SUM($I58:CS58),IF(CT$18&gt;CS$19,((CT$18-CS$19+1)*$B$2*$AL$21),IF(CT$18&gt;=CS$19,$AL$21*$B$2))),0)</f>
        <v>0</v>
      </c>
      <c r="CU58" s="298" t="b">
        <f>IF('Hoja De Calculo'!CV13&gt;='Hoja De Calculo'!CU13,IF(CU$18=100,($AL$21*CU$18*$B$2)-SUM($I58:CT58),IF(CU$18&gt;CT$19,((CU$18-CT$19+1)*$B$2*$AL$21),IF(CU$18&gt;=CT$19,$AL$21*$B$2))),0)</f>
        <v>0</v>
      </c>
      <c r="CV58" s="298" t="b">
        <f>IF('Hoja De Calculo'!CW13&gt;='Hoja De Calculo'!CV13,IF(CV$18=100,($AL$21*CV$18*$B$2)-SUM($I58:CU58),IF(CV$18&gt;CU$19,((CV$18-CU$19+1)*$B$2*$AL$21),IF(CV$18&gt;=CU$19,$AL$21*$B$2))),0)</f>
        <v>0</v>
      </c>
      <c r="CW58" s="298" t="b">
        <f>IF('Hoja De Calculo'!CX13&gt;='Hoja De Calculo'!CW13,IF(CW$18=100,($AL$21*CW$18*$B$2)-SUM($I58:CV58),IF(CW$18&gt;CV$19,((CW$18-CV$19+1)*$B$2*$AL$21),IF(CW$18&gt;=CV$19,$AL$21*$B$2))),0)</f>
        <v>0</v>
      </c>
    </row>
    <row r="59" spans="1:101" x14ac:dyDescent="0.25">
      <c r="A59" t="s">
        <v>196</v>
      </c>
      <c r="B59" s="263"/>
      <c r="C59" s="263"/>
      <c r="D59" s="263"/>
      <c r="E59" s="263"/>
      <c r="F59" s="263"/>
      <c r="G59" s="263"/>
      <c r="H59" s="263"/>
      <c r="I59" s="263"/>
      <c r="J59" s="263"/>
      <c r="K59" s="263"/>
      <c r="L59" s="263"/>
      <c r="M59" s="263"/>
      <c r="N59" s="263"/>
      <c r="O59" s="263"/>
      <c r="P59" s="263"/>
      <c r="Q59" s="263"/>
      <c r="R59" s="263"/>
      <c r="S59" s="263"/>
      <c r="T59" s="263"/>
      <c r="U59" s="263"/>
      <c r="V59" s="263"/>
      <c r="W59" s="263"/>
      <c r="X59" s="263"/>
      <c r="Y59" s="263"/>
      <c r="Z59" s="263"/>
      <c r="AA59" s="263"/>
      <c r="AB59" s="263"/>
      <c r="AC59" s="263"/>
      <c r="AD59" s="263"/>
      <c r="AE59" s="263"/>
      <c r="AF59" s="263"/>
      <c r="AG59" s="263"/>
      <c r="AH59" s="263"/>
      <c r="AI59" s="263"/>
      <c r="AJ59" s="263"/>
      <c r="AK59" s="263"/>
      <c r="AL59" s="263"/>
      <c r="AM59" s="285">
        <f>(AM$21*$B$2*(AM$19+(IF(AM$19=100,0,1))))</f>
        <v>0</v>
      </c>
      <c r="AN59" s="298" t="b">
        <f>IF('Hoja De Calculo'!AO13&gt;='Hoja De Calculo'!AN13,IF(AN$18=100,($AM$21*AN$18*$B$2)-SUM($I59:AM59),IF(AN$18&gt;AM$19,((AN$18-AM$19+1)*$B$2*$AM$21),IF(AN$18&gt;=AM$19,$AM$21*$B$2))),0)</f>
        <v>0</v>
      </c>
      <c r="AO59" s="298" t="b">
        <f>IF('Hoja De Calculo'!AP13&gt;='Hoja De Calculo'!AO13,IF(AO$18=100,($AM$21*AO$18*$B$2)-SUM($I59:AN59),IF(AO$18&gt;AN$19,((AO$18-AN$19+1)*$B$2*$AM$21),IF(AO$18&gt;=AN$19,$AM$21*$B$2))),0)</f>
        <v>0</v>
      </c>
      <c r="AP59" s="298" t="b">
        <f>IF('Hoja De Calculo'!AQ13&gt;='Hoja De Calculo'!AP13,IF(AP$18=100,($AM$21*AP$18*$B$2)-SUM($I59:AO59),IF(AP$18&gt;AO$19,((AP$18-AO$19+1)*$B$2*$AM$21),IF(AP$18&gt;=AO$19,$AM$21*$B$2))),0)</f>
        <v>0</v>
      </c>
      <c r="AQ59" s="298" t="b">
        <f>IF('Hoja De Calculo'!AR13&gt;='Hoja De Calculo'!AQ13,IF(AQ$18=100,($AM$21*AQ$18*$B$2)-SUM($I59:AP59),IF(AQ$18&gt;AP$19,((AQ$18-AP$19+1)*$B$2*$AM$21),IF(AQ$18&gt;=AP$19,$AM$21*$B$2))),0)</f>
        <v>0</v>
      </c>
      <c r="AR59" s="298" t="b">
        <f>IF('Hoja De Calculo'!AS13&gt;='Hoja De Calculo'!AR13,IF(AR$18=100,($AM$21*AR$18*$B$2)-SUM($I59:AQ59),IF(AR$18&gt;AQ$19,((AR$18-AQ$19+1)*$B$2*$AM$21),IF(AR$18&gt;=AQ$19,$AM$21*$B$2))),0)</f>
        <v>0</v>
      </c>
      <c r="AS59" s="298" t="b">
        <f>IF('Hoja De Calculo'!AT13&gt;='Hoja De Calculo'!AS13,IF(AS$18=100,($AM$21*AS$18*$B$2)-SUM($I59:AR59),IF(AS$18&gt;AR$19,((AS$18-AR$19+1)*$B$2*$AM$21),IF(AS$18&gt;=AR$19,$AM$21*$B$2))),0)</f>
        <v>0</v>
      </c>
      <c r="AT59" s="298" t="b">
        <f>IF('Hoja De Calculo'!AU13&gt;='Hoja De Calculo'!AT13,IF(AT$18=100,($AM$21*AT$18*$B$2)-SUM($I59:AS59),IF(AT$18&gt;AS$19,((AT$18-AS$19+1)*$B$2*$AM$21),IF(AT$18&gt;=AS$19,$AM$21*$B$2))),0)</f>
        <v>0</v>
      </c>
      <c r="AU59" s="298" t="b">
        <f>IF('Hoja De Calculo'!AV13&gt;='Hoja De Calculo'!AU13,IF(AU$18=100,($AM$21*AU$18*$B$2)-SUM($I59:AT59),IF(AU$18&gt;AT$19,((AU$18-AT$19+1)*$B$2*$AM$21),IF(AU$18&gt;=AT$19,$AM$21*$B$2))),0)</f>
        <v>0</v>
      </c>
      <c r="AV59" s="298" t="b">
        <f>IF('Hoja De Calculo'!AW13&gt;='Hoja De Calculo'!AV13,IF(AV$18=100,($AM$21*AV$18*$B$2)-SUM($I59:AU59),IF(AV$18&gt;AU$19,((AV$18-AU$19+1)*$B$2*$AM$21),IF(AV$18&gt;=AU$19,$AM$21*$B$2))),0)</f>
        <v>0</v>
      </c>
      <c r="AW59" s="298" t="b">
        <f>IF('Hoja De Calculo'!AX13&gt;='Hoja De Calculo'!AW13,IF(AW$18=100,($AM$21*AW$18*$B$2)-SUM($I59:AV59),IF(AW$18&gt;AV$19,((AW$18-AV$19+1)*$B$2*$AM$21),IF(AW$18&gt;=AV$19,$AM$21*$B$2))),0)</f>
        <v>0</v>
      </c>
      <c r="AX59" s="298" t="b">
        <f>IF('Hoja De Calculo'!AY13&gt;='Hoja De Calculo'!AX13,IF(AX$18=100,($AM$21*AX$18*$B$2)-SUM($I59:AW59),IF(AX$18&gt;AW$19,((AX$18-AW$19+1)*$B$2*$AM$21),IF(AX$18&gt;=AW$19,$AM$21*$B$2))),0)</f>
        <v>0</v>
      </c>
      <c r="AY59" s="298" t="b">
        <f>IF('Hoja De Calculo'!AZ13&gt;='Hoja De Calculo'!AY13,IF(AY$18=100,($AM$21*AY$18*$B$2)-SUM($I59:AX59),IF(AY$18&gt;AX$19,((AY$18-AX$19+1)*$B$2*$AM$21),IF(AY$18&gt;=AX$19,$AM$21*$B$2))),0)</f>
        <v>0</v>
      </c>
      <c r="AZ59" s="298" t="b">
        <f>IF('Hoja De Calculo'!BA13&gt;='Hoja De Calculo'!AZ13,IF(AZ$18=100,($AM$21*AZ$18*$B$2)-SUM($I59:AY59),IF(AZ$18&gt;AY$19,((AZ$18-AY$19+1)*$B$2*$AM$21),IF(AZ$18&gt;=AY$19,$AM$21*$B$2))),0)</f>
        <v>0</v>
      </c>
      <c r="BA59" s="298" t="b">
        <f>IF('Hoja De Calculo'!BB13&gt;='Hoja De Calculo'!BA13,IF(BA$18=100,($AM$21*BA$18*$B$2)-SUM($I59:AZ59),IF(BA$18&gt;AZ$19,((BA$18-AZ$19+1)*$B$2*$AM$21),IF(BA$18&gt;=AZ$19,$AM$21*$B$2))),0)</f>
        <v>0</v>
      </c>
      <c r="BB59" s="298" t="b">
        <f>IF('Hoja De Calculo'!BC13&gt;='Hoja De Calculo'!BB13,IF(BB$18=100,($AM$21*BB$18*$B$2)-SUM($I59:BA59),IF(BB$18&gt;BA$19,((BB$18-BA$19+1)*$B$2*$AM$21),IF(BB$18&gt;=BA$19,$AM$21*$B$2))),0)</f>
        <v>0</v>
      </c>
      <c r="BC59" s="298" t="b">
        <f>IF('Hoja De Calculo'!BD13&gt;='Hoja De Calculo'!BC13,IF(BC$18=100,($AM$21*BC$18*$B$2)-SUM($I59:BB59),IF(BC$18&gt;BB$19,((BC$18-BB$19+1)*$B$2*$AM$21),IF(BC$18&gt;=BB$19,$AM$21*$B$2))),0)</f>
        <v>0</v>
      </c>
      <c r="BD59" s="298" t="b">
        <f>IF('Hoja De Calculo'!BE13&gt;='Hoja De Calculo'!BD13,IF(BD$18=100,($AM$21*BD$18*$B$2)-SUM($I59:BC59),IF(BD$18&gt;BC$19,((BD$18-BC$19+1)*$B$2*$AM$21),IF(BD$18&gt;=BC$19,$AM$21*$B$2))),0)</f>
        <v>0</v>
      </c>
      <c r="BE59" s="298" t="b">
        <f>IF('Hoja De Calculo'!BF13&gt;='Hoja De Calculo'!BE13,IF(BE$18=100,($AM$21*BE$18*$B$2)-SUM($I59:BD59),IF(BE$18&gt;BD$19,((BE$18-BD$19+1)*$B$2*$AM$21),IF(BE$18&gt;=BD$19,$AM$21*$B$2))),0)</f>
        <v>0</v>
      </c>
      <c r="BF59" s="298" t="b">
        <f>IF('Hoja De Calculo'!BG13&gt;='Hoja De Calculo'!BF13,IF(BF$18=100,($AM$21*BF$18*$B$2)-SUM($I59:BE59),IF(BF$18&gt;BE$19,((BF$18-BE$19+1)*$B$2*$AM$21),IF(BF$18&gt;=BE$19,$AM$21*$B$2))),0)</f>
        <v>0</v>
      </c>
      <c r="BG59" s="298" t="b">
        <f>IF('Hoja De Calculo'!BH13&gt;='Hoja De Calculo'!BG13,IF(BG$18=100,($AM$21*BG$18*$B$2)-SUM($I59:BF59),IF(BG$18&gt;BF$19,((BG$18-BF$19+1)*$B$2*$AM$21),IF(BG$18&gt;=BF$19,$AM$21*$B$2))),0)</f>
        <v>0</v>
      </c>
      <c r="BH59" s="298" t="b">
        <f>IF('Hoja De Calculo'!BI13&gt;='Hoja De Calculo'!BH13,IF(BH$18=100,($AM$21*BH$18*$B$2)-SUM($I59:BG59),IF(BH$18&gt;BG$19,((BH$18-BG$19+1)*$B$2*$AM$21),IF(BH$18&gt;=BG$19,$AM$21*$B$2))),0)</f>
        <v>0</v>
      </c>
      <c r="BI59" s="298" t="b">
        <f>IF('Hoja De Calculo'!BJ13&gt;='Hoja De Calculo'!BI13,IF(BI$18=100,($AM$21*BI$18*$B$2)-SUM($I59:BH59),IF(BI$18&gt;BH$19,((BI$18-BH$19+1)*$B$2*$AM$21),IF(BI$18&gt;=BH$19,$AM$21*$B$2))),0)</f>
        <v>0</v>
      </c>
      <c r="BJ59" s="298" t="b">
        <f>IF('Hoja De Calculo'!BK13&gt;='Hoja De Calculo'!BJ13,IF(BJ$18=100,($AM$21*BJ$18*$B$2)-SUM($I59:BI59),IF(BJ$18&gt;BI$19,((BJ$18-BI$19+1)*$B$2*$AM$21),IF(BJ$18&gt;=BI$19,$AM$21*$B$2))),0)</f>
        <v>0</v>
      </c>
      <c r="BK59" s="298" t="b">
        <f>IF('Hoja De Calculo'!BL13&gt;='Hoja De Calculo'!BK13,IF(BK$18=100,($AM$21*BK$18*$B$2)-SUM($I59:BJ59),IF(BK$18&gt;BJ$19,((BK$18-BJ$19+1)*$B$2*$AM$21),IF(BK$18&gt;=BJ$19,$AM$21*$B$2))),0)</f>
        <v>0</v>
      </c>
      <c r="BL59" s="298" t="b">
        <f>IF('Hoja De Calculo'!BM13&gt;='Hoja De Calculo'!BL13,IF(BL$18=100,($AM$21*BL$18*$B$2)-SUM($I59:BK59),IF(BL$18&gt;BK$19,((BL$18-BK$19+1)*$B$2*$AM$21),IF(BL$18&gt;=BK$19,$AM$21*$B$2))),0)</f>
        <v>0</v>
      </c>
      <c r="BM59" s="298" t="b">
        <f>IF('Hoja De Calculo'!BN13&gt;='Hoja De Calculo'!BM13,IF(BM$18=100,($AM$21*BM$18*$B$2)-SUM($I59:BL59),IF(BM$18&gt;BL$19,((BM$18-BL$19+1)*$B$2*$AM$21),IF(BM$18&gt;=BL$19,$AM$21*$B$2))),0)</f>
        <v>0</v>
      </c>
      <c r="BN59" s="298" t="b">
        <f>IF('Hoja De Calculo'!BO13&gt;='Hoja De Calculo'!BN13,IF(BN$18=100,($AM$21*BN$18*$B$2)-SUM($I59:BM59),IF(BN$18&gt;BM$19,((BN$18-BM$19+1)*$B$2*$AM$21),IF(BN$18&gt;=BM$19,$AM$21*$B$2))),0)</f>
        <v>0</v>
      </c>
      <c r="BO59" s="298" t="b">
        <f>IF('Hoja De Calculo'!BP13&gt;='Hoja De Calculo'!BO13,IF(BO$18=100,($AM$21*BO$18*$B$2)-SUM($I59:BN59),IF(BO$18&gt;BN$19,((BO$18-BN$19+1)*$B$2*$AM$21),IF(BO$18&gt;=BN$19,$AM$21*$B$2))),0)</f>
        <v>0</v>
      </c>
      <c r="BP59" s="298" t="b">
        <f>IF('Hoja De Calculo'!BQ13&gt;='Hoja De Calculo'!BP13,IF(BP$18=100,($AM$21*BP$18*$B$2)-SUM($I59:BO59),IF(BP$18&gt;BO$19,((BP$18-BO$19+1)*$B$2*$AM$21),IF(BP$18&gt;=BO$19,$AM$21*$B$2))),0)</f>
        <v>0</v>
      </c>
      <c r="BQ59" s="298" t="b">
        <f>IF('Hoja De Calculo'!BR13&gt;='Hoja De Calculo'!BQ13,IF(BQ$18=100,($AM$21*BQ$18*$B$2)-SUM($I59:BP59),IF(BQ$18&gt;BP$19,((BQ$18-BP$19+1)*$B$2*$AM$21),IF(BQ$18&gt;=BP$19,$AM$21*$B$2))),0)</f>
        <v>0</v>
      </c>
      <c r="BR59" s="298" t="b">
        <f>IF('Hoja De Calculo'!BS13&gt;='Hoja De Calculo'!BR13,IF(BR$18=100,($AM$21*BR$18*$B$2)-SUM($I59:BQ59),IF(BR$18&gt;BQ$19,((BR$18-BQ$19+1)*$B$2*$AM$21),IF(BR$18&gt;=BQ$19,$AM$21*$B$2))),0)</f>
        <v>0</v>
      </c>
      <c r="BS59" s="298" t="b">
        <f>IF('Hoja De Calculo'!BT13&gt;='Hoja De Calculo'!BS13,IF(BS$18=100,($AM$21*BS$18*$B$2)-SUM($I59:BR59),IF(BS$18&gt;BR$19,((BS$18-BR$19+1)*$B$2*$AM$21),IF(BS$18&gt;=BR$19,$AM$21*$B$2))),0)</f>
        <v>0</v>
      </c>
      <c r="BT59" s="298" t="b">
        <f>IF('Hoja De Calculo'!BU13&gt;='Hoja De Calculo'!BT13,IF(BT$18=100,($AM$21*BT$18*$B$2)-SUM($I59:BS59),IF(BT$18&gt;BS$19,((BT$18-BS$19+1)*$B$2*$AM$21),IF(BT$18&gt;=BS$19,$AM$21*$B$2))),0)</f>
        <v>0</v>
      </c>
      <c r="BU59" s="298" t="b">
        <f>IF('Hoja De Calculo'!BV13&gt;='Hoja De Calculo'!BU13,IF(BU$18=100,($AM$21*BU$18*$B$2)-SUM($I59:BT59),IF(BU$18&gt;BT$19,((BU$18-BT$19+1)*$B$2*$AM$21),IF(BU$18&gt;=BT$19,$AM$21*$B$2))),0)</f>
        <v>0</v>
      </c>
      <c r="BV59" s="298" t="b">
        <f>IF('Hoja De Calculo'!BW13&gt;='Hoja De Calculo'!BV13,IF(BV$18=100,($AM$21*BV$18*$B$2)-SUM($I59:BU59),IF(BV$18&gt;BU$19,((BV$18-BU$19+1)*$B$2*$AM$21),IF(BV$18&gt;=BU$19,$AM$21*$B$2))),0)</f>
        <v>0</v>
      </c>
      <c r="BW59" s="298" t="b">
        <f>IF('Hoja De Calculo'!BX13&gt;='Hoja De Calculo'!BW13,IF(BW$18=100,($AM$21*BW$18*$B$2)-SUM($I59:BV59),IF(BW$18&gt;BV$19,((BW$18-BV$19+1)*$B$2*$AM$21),IF(BW$18&gt;=BV$19,$AM$21*$B$2))),0)</f>
        <v>0</v>
      </c>
      <c r="BX59" s="298" t="b">
        <f>IF('Hoja De Calculo'!BY13&gt;='Hoja De Calculo'!BX13,IF(BX$18=100,($AM$21*BX$18*$B$2)-SUM($I59:BW59),IF(BX$18&gt;BW$19,((BX$18-BW$19+1)*$B$2*$AM$21),IF(BX$18&gt;=BW$19,$AM$21*$B$2))),0)</f>
        <v>0</v>
      </c>
      <c r="BY59" s="298" t="b">
        <f>IF('Hoja De Calculo'!BZ13&gt;='Hoja De Calculo'!BY13,IF(BY$18=100,($AM$21*BY$18*$B$2)-SUM($I59:BX59),IF(BY$18&gt;BX$19,((BY$18-BX$19+1)*$B$2*$AM$21),IF(BY$18&gt;=BX$19,$AM$21*$B$2))),0)</f>
        <v>0</v>
      </c>
      <c r="BZ59" s="298" t="b">
        <f>IF('Hoja De Calculo'!CA13&gt;='Hoja De Calculo'!BZ13,IF(BZ$18=100,($AM$21*BZ$18*$B$2)-SUM($I59:BY59),IF(BZ$18&gt;BY$19,((BZ$18-BY$19+1)*$B$2*$AM$21),IF(BZ$18&gt;=BY$19,$AM$21*$B$2))),0)</f>
        <v>0</v>
      </c>
      <c r="CA59" s="298" t="b">
        <f>IF('Hoja De Calculo'!CB13&gt;='Hoja De Calculo'!CA13,IF(CA$18=100,($AM$21*CA$18*$B$2)-SUM($I59:BZ59),IF(CA$18&gt;BZ$19,((CA$18-BZ$19+1)*$B$2*$AM$21),IF(CA$18&gt;=BZ$19,$AM$21*$B$2))),0)</f>
        <v>0</v>
      </c>
      <c r="CB59" s="298" t="b">
        <f>IF('Hoja De Calculo'!CC13&gt;='Hoja De Calculo'!CB13,IF(CB$18=100,($AM$21*CB$18*$B$2)-SUM($I59:CA59),IF(CB$18&gt;CA$19,((CB$18-CA$19+1)*$B$2*$AM$21),IF(CB$18&gt;=CA$19,$AM$21*$B$2))),0)</f>
        <v>0</v>
      </c>
      <c r="CC59" s="298" t="b">
        <f>IF('Hoja De Calculo'!CD13&gt;='Hoja De Calculo'!CC13,IF(CC$18=100,($AM$21*CC$18*$B$2)-SUM($I59:CB59),IF(CC$18&gt;CB$19,((CC$18-CB$19+1)*$B$2*$AM$21),IF(CC$18&gt;=CB$19,$AM$21*$B$2))),0)</f>
        <v>0</v>
      </c>
      <c r="CD59" s="298" t="b">
        <f>IF('Hoja De Calculo'!CE13&gt;='Hoja De Calculo'!CD13,IF(CD$18=100,($AM$21*CD$18*$B$2)-SUM($I59:CC59),IF(CD$18&gt;CC$19,((CD$18-CC$19+1)*$B$2*$AM$21),IF(CD$18&gt;=CC$19,$AM$21*$B$2))),0)</f>
        <v>0</v>
      </c>
      <c r="CE59" s="298" t="b">
        <f>IF('Hoja De Calculo'!CF13&gt;='Hoja De Calculo'!CE13,IF(CE$18=100,($AM$21*CE$18*$B$2)-SUM($I59:CD59),IF(CE$18&gt;CD$19,((CE$18-CD$19+1)*$B$2*$AM$21),IF(CE$18&gt;=CD$19,$AM$21*$B$2))),0)</f>
        <v>0</v>
      </c>
      <c r="CF59" s="298" t="b">
        <f>IF('Hoja De Calculo'!CG13&gt;='Hoja De Calculo'!CF13,IF(CF$18=100,($AM$21*CF$18*$B$2)-SUM($I59:CE59),IF(CF$18&gt;CE$19,((CF$18-CE$19+1)*$B$2*$AM$21),IF(CF$18&gt;=CE$19,$AM$21*$B$2))),0)</f>
        <v>0</v>
      </c>
      <c r="CG59" s="298" t="b">
        <f>IF('Hoja De Calculo'!CH13&gt;='Hoja De Calculo'!CG13,IF(CG$18=100,($AM$21*CG$18*$B$2)-SUM($I59:CF59),IF(CG$18&gt;CF$19,((CG$18-CF$19+1)*$B$2*$AM$21),IF(CG$18&gt;=CF$19,$AM$21*$B$2))),0)</f>
        <v>0</v>
      </c>
      <c r="CH59" s="298" t="b">
        <f>IF('Hoja De Calculo'!CI13&gt;='Hoja De Calculo'!CH13,IF(CH$18=100,($AM$21*CH$18*$B$2)-SUM($I59:CG59),IF(CH$18&gt;CG$19,((CH$18-CG$19+1)*$B$2*$AM$21),IF(CH$18&gt;=CG$19,$AM$21*$B$2))),0)</f>
        <v>0</v>
      </c>
      <c r="CI59" s="298" t="b">
        <f>IF('Hoja De Calculo'!CJ13&gt;='Hoja De Calculo'!CI13,IF(CI$18=100,($AM$21*CI$18*$B$2)-SUM($I59:CH59),IF(CI$18&gt;CH$19,((CI$18-CH$19+1)*$B$2*$AM$21),IF(CI$18&gt;=CH$19,$AM$21*$B$2))),0)</f>
        <v>0</v>
      </c>
      <c r="CJ59" s="298" t="b">
        <f>IF('Hoja De Calculo'!CK13&gt;='Hoja De Calculo'!CJ13,IF(CJ$18=100,($AM$21*CJ$18*$B$2)-SUM($I59:CI59),IF(CJ$18&gt;CI$19,((CJ$18-CI$19+1)*$B$2*$AM$21),IF(CJ$18&gt;=CI$19,$AM$21*$B$2))),0)</f>
        <v>0</v>
      </c>
      <c r="CK59" s="298" t="b">
        <f>IF('Hoja De Calculo'!CL13&gt;='Hoja De Calculo'!CK13,IF(CK$18=100,($AM$21*CK$18*$B$2)-SUM($I59:CJ59),IF(CK$18&gt;CJ$19,((CK$18-CJ$19+1)*$B$2*$AM$21),IF(CK$18&gt;=CJ$19,$AM$21*$B$2))),0)</f>
        <v>0</v>
      </c>
      <c r="CL59" s="298" t="b">
        <f>IF('Hoja De Calculo'!CM13&gt;='Hoja De Calculo'!CL13,IF(CL$18=100,($AM$21*CL$18*$B$2)-SUM($I59:CK59),IF(CL$18&gt;CK$19,((CL$18-CK$19+1)*$B$2*$AM$21),IF(CL$18&gt;=CK$19,$AM$21*$B$2))),0)</f>
        <v>0</v>
      </c>
      <c r="CM59" s="298" t="b">
        <f>IF('Hoja De Calculo'!CN13&gt;='Hoja De Calculo'!CM13,IF(CM$18=100,($AM$21*CM$18*$B$2)-SUM($I59:CL59),IF(CM$18&gt;CL$19,((CM$18-CL$19+1)*$B$2*$AM$21),IF(CM$18&gt;=CL$19,$AM$21*$B$2))),0)</f>
        <v>0</v>
      </c>
      <c r="CN59" s="298" t="b">
        <f>IF('Hoja De Calculo'!CO13&gt;='Hoja De Calculo'!CN13,IF(CN$18=100,($AM$21*CN$18*$B$2)-SUM($I59:CM59),IF(CN$18&gt;CM$19,((CN$18-CM$19+1)*$B$2*$AM$21),IF(CN$18&gt;=CM$19,$AM$21*$B$2))),0)</f>
        <v>0</v>
      </c>
      <c r="CO59" s="298" t="b">
        <f>IF('Hoja De Calculo'!CP13&gt;='Hoja De Calculo'!CO13,IF(CO$18=100,($AM$21*CO$18*$B$2)-SUM($I59:CN59),IF(CO$18&gt;CN$19,((CO$18-CN$19+1)*$B$2*$AM$21),IF(CO$18&gt;=CN$19,$AM$21*$B$2))),0)</f>
        <v>0</v>
      </c>
      <c r="CP59" s="298" t="b">
        <f>IF('Hoja De Calculo'!CQ13&gt;='Hoja De Calculo'!CP13,IF(CP$18=100,($AM$21*CP$18*$B$2)-SUM($I59:CO59),IF(CP$18&gt;CO$19,((CP$18-CO$19+1)*$B$2*$AM$21),IF(CP$18&gt;=CO$19,$AM$21*$B$2))),0)</f>
        <v>0</v>
      </c>
      <c r="CQ59" s="298" t="b">
        <f>IF('Hoja De Calculo'!CR13&gt;='Hoja De Calculo'!CQ13,IF(CQ$18=100,($AM$21*CQ$18*$B$2)-SUM($I59:CP59),IF(CQ$18&gt;CP$19,((CQ$18-CP$19+1)*$B$2*$AM$21),IF(CQ$18&gt;=CP$19,$AM$21*$B$2))),0)</f>
        <v>0</v>
      </c>
      <c r="CR59" s="298" t="b">
        <f>IF('Hoja De Calculo'!CS13&gt;='Hoja De Calculo'!CR13,IF(CR$18=100,($AM$21*CR$18*$B$2)-SUM($I59:CQ59),IF(CR$18&gt;CQ$19,((CR$18-CQ$19+1)*$B$2*$AM$21),IF(CR$18&gt;=CQ$19,$AM$21*$B$2))),0)</f>
        <v>0</v>
      </c>
      <c r="CS59" s="298" t="b">
        <f>IF('Hoja De Calculo'!CT13&gt;='Hoja De Calculo'!CS13,IF(CS$18=100,($AM$21*CS$18*$B$2)-SUM($I59:CR59),IF(CS$18&gt;CR$19,((CS$18-CR$19+1)*$B$2*$AM$21),IF(CS$18&gt;=CR$19,$AM$21*$B$2))),0)</f>
        <v>0</v>
      </c>
      <c r="CT59" s="298" t="b">
        <f>IF('Hoja De Calculo'!CU13&gt;='Hoja De Calculo'!CT13,IF(CT$18=100,($AM$21*CT$18*$B$2)-SUM($I59:CS59),IF(CT$18&gt;CS$19,((CT$18-CS$19+1)*$B$2*$AM$21),IF(CT$18&gt;=CS$19,$AM$21*$B$2))),0)</f>
        <v>0</v>
      </c>
      <c r="CU59" s="298" t="b">
        <f>IF('Hoja De Calculo'!CV13&gt;='Hoja De Calculo'!CU13,IF(CU$18=100,($AM$21*CU$18*$B$2)-SUM($I59:CT59),IF(CU$18&gt;CT$19,((CU$18-CT$19+1)*$B$2*$AM$21),IF(CU$18&gt;=CT$19,$AM$21*$B$2))),0)</f>
        <v>0</v>
      </c>
      <c r="CV59" s="298" t="b">
        <f>IF('Hoja De Calculo'!CW13&gt;='Hoja De Calculo'!CV13,IF(CV$18=100,($AM$21*CV$18*$B$2)-SUM($I59:CU59),IF(CV$18&gt;CU$19,((CV$18-CU$19+1)*$B$2*$AM$21),IF(CV$18&gt;=CU$19,$AM$21*$B$2))),0)</f>
        <v>0</v>
      </c>
      <c r="CW59" s="298" t="b">
        <f>IF('Hoja De Calculo'!CX13&gt;='Hoja De Calculo'!CW13,IF(CW$18=100,($AM$21*CW$18*$B$2)-SUM($I59:CV59),IF(CW$18&gt;CV$19,((CW$18-CV$19+1)*$B$2*$AM$21),IF(CW$18&gt;=CV$19,$AM$21*$B$2))),0)</f>
        <v>0</v>
      </c>
    </row>
    <row r="60" spans="1:101" x14ac:dyDescent="0.25">
      <c r="A60" t="s">
        <v>197</v>
      </c>
      <c r="B60" s="263"/>
      <c r="C60" s="263"/>
      <c r="D60" s="263"/>
      <c r="E60" s="263"/>
      <c r="F60" s="263"/>
      <c r="G60" s="263"/>
      <c r="H60" s="263"/>
      <c r="I60" s="263"/>
      <c r="J60" s="263"/>
      <c r="K60" s="263"/>
      <c r="L60" s="263"/>
      <c r="M60" s="263"/>
      <c r="N60" s="263"/>
      <c r="O60" s="263"/>
      <c r="P60" s="263"/>
      <c r="Q60" s="263"/>
      <c r="R60" s="263"/>
      <c r="S60" s="263"/>
      <c r="T60" s="263"/>
      <c r="U60" s="263"/>
      <c r="V60" s="263"/>
      <c r="W60" s="263"/>
      <c r="X60" s="263"/>
      <c r="Y60" s="263"/>
      <c r="Z60" s="263"/>
      <c r="AA60" s="263"/>
      <c r="AB60" s="263"/>
      <c r="AC60" s="263"/>
      <c r="AD60" s="263"/>
      <c r="AE60" s="263"/>
      <c r="AF60" s="263"/>
      <c r="AG60" s="263"/>
      <c r="AH60" s="263"/>
      <c r="AI60" s="263"/>
      <c r="AJ60" s="263"/>
      <c r="AK60" s="263"/>
      <c r="AL60" s="263"/>
      <c r="AM60" s="263"/>
      <c r="AN60" s="285">
        <f>(AN$21*$B$2*(AN$19+(IF(AN$19=100,0,1))))</f>
        <v>0</v>
      </c>
      <c r="AO60" s="298" t="b">
        <f>IF('Hoja De Calculo'!AP13&gt;='Hoja De Calculo'!AO13,IF(AO$18=100,($AN$21*AO$18*$B$2)-SUM($I60:AN60),IF(AO$18&gt;AN$19,((AO$18-AN$19+1)*$B$2*$AN$21),IF(AO$18&gt;=AN$19,$AN$21*$B$2))),0)</f>
        <v>0</v>
      </c>
      <c r="AP60" s="298" t="b">
        <f>IF('Hoja De Calculo'!AQ13&gt;='Hoja De Calculo'!AP13,IF(AP$18=100,($AN$21*AP$18*$B$2)-SUM($I60:AO60),IF(AP$18&gt;AO$19,((AP$18-AO$19+1)*$B$2*$AN$21),IF(AP$18&gt;=AO$19,$AN$21*$B$2))),0)</f>
        <v>0</v>
      </c>
      <c r="AQ60" s="298" t="b">
        <f>IF('Hoja De Calculo'!AR13&gt;='Hoja De Calculo'!AQ13,IF(AQ$18=100,($AN$21*AQ$18*$B$2)-SUM($I60:AP60),IF(AQ$18&gt;AP$19,((AQ$18-AP$19+1)*$B$2*$AN$21),IF(AQ$18&gt;=AP$19,$AN$21*$B$2))),0)</f>
        <v>0</v>
      </c>
      <c r="AR60" s="298" t="b">
        <f>IF('Hoja De Calculo'!AS13&gt;='Hoja De Calculo'!AR13,IF(AR$18=100,($AN$21*AR$18*$B$2)-SUM($I60:AQ60),IF(AR$18&gt;AQ$19,((AR$18-AQ$19+1)*$B$2*$AN$21),IF(AR$18&gt;=AQ$19,$AN$21*$B$2))),0)</f>
        <v>0</v>
      </c>
      <c r="AS60" s="298" t="b">
        <f>IF('Hoja De Calculo'!AT13&gt;='Hoja De Calculo'!AS13,IF(AS$18=100,($AN$21*AS$18*$B$2)-SUM($I60:AR60),IF(AS$18&gt;AR$19,((AS$18-AR$19+1)*$B$2*$AN$21),IF(AS$18&gt;=AR$19,$AN$21*$B$2))),0)</f>
        <v>0</v>
      </c>
      <c r="AT60" s="298" t="b">
        <f>IF('Hoja De Calculo'!AU13&gt;='Hoja De Calculo'!AT13,IF(AT$18=100,($AN$21*AT$18*$B$2)-SUM($I60:AS60),IF(AT$18&gt;AS$19,((AT$18-AS$19+1)*$B$2*$AN$21),IF(AT$18&gt;=AS$19,$AN$21*$B$2))),0)</f>
        <v>0</v>
      </c>
      <c r="AU60" s="298" t="b">
        <f>IF('Hoja De Calculo'!AV13&gt;='Hoja De Calculo'!AU13,IF(AU$18=100,($AN$21*AU$18*$B$2)-SUM($I60:AT60),IF(AU$18&gt;AT$19,((AU$18-AT$19+1)*$B$2*$AN$21),IF(AU$18&gt;=AT$19,$AN$21*$B$2))),0)</f>
        <v>0</v>
      </c>
      <c r="AV60" s="298" t="b">
        <f>IF('Hoja De Calculo'!AW13&gt;='Hoja De Calculo'!AV13,IF(AV$18=100,($AN$21*AV$18*$B$2)-SUM($I60:AU60),IF(AV$18&gt;AU$19,((AV$18-AU$19+1)*$B$2*$AN$21),IF(AV$18&gt;=AU$19,$AN$21*$B$2))),0)</f>
        <v>0</v>
      </c>
      <c r="AW60" s="298" t="b">
        <f>IF('Hoja De Calculo'!AX13&gt;='Hoja De Calculo'!AW13,IF(AW$18=100,($AN$21*AW$18*$B$2)-SUM($I60:AV60),IF(AW$18&gt;AV$19,((AW$18-AV$19+1)*$B$2*$AN$21),IF(AW$18&gt;=AV$19,$AN$21*$B$2))),0)</f>
        <v>0</v>
      </c>
      <c r="AX60" s="298" t="b">
        <f>IF('Hoja De Calculo'!AY13&gt;='Hoja De Calculo'!AX13,IF(AX$18=100,($AN$21*AX$18*$B$2)-SUM($I60:AW60),IF(AX$18&gt;AW$19,((AX$18-AW$19+1)*$B$2*$AN$21),IF(AX$18&gt;=AW$19,$AN$21*$B$2))),0)</f>
        <v>0</v>
      </c>
      <c r="AY60" s="298" t="b">
        <f>IF('Hoja De Calculo'!AZ13&gt;='Hoja De Calculo'!AY13,IF(AY$18=100,($AN$21*AY$18*$B$2)-SUM($I60:AX60),IF(AY$18&gt;AX$19,((AY$18-AX$19+1)*$B$2*$AN$21),IF(AY$18&gt;=AX$19,$AN$21*$B$2))),0)</f>
        <v>0</v>
      </c>
      <c r="AZ60" s="298" t="b">
        <f>IF('Hoja De Calculo'!BA13&gt;='Hoja De Calculo'!AZ13,IF(AZ$18=100,($AN$21*AZ$18*$B$2)-SUM($I60:AY60),IF(AZ$18&gt;AY$19,((AZ$18-AY$19+1)*$B$2*$AN$21),IF(AZ$18&gt;=AY$19,$AN$21*$B$2))),0)</f>
        <v>0</v>
      </c>
      <c r="BA60" s="298" t="b">
        <f>IF('Hoja De Calculo'!BB13&gt;='Hoja De Calculo'!BA13,IF(BA$18=100,($AN$21*BA$18*$B$2)-SUM($I60:AZ60),IF(BA$18&gt;AZ$19,((BA$18-AZ$19+1)*$B$2*$AN$21),IF(BA$18&gt;=AZ$19,$AN$21*$B$2))),0)</f>
        <v>0</v>
      </c>
      <c r="BB60" s="298" t="b">
        <f>IF('Hoja De Calculo'!BC13&gt;='Hoja De Calculo'!BB13,IF(BB$18=100,($AN$21*BB$18*$B$2)-SUM($I60:BA60),IF(BB$18&gt;BA$19,((BB$18-BA$19+1)*$B$2*$AN$21),IF(BB$18&gt;=BA$19,$AN$21*$B$2))),0)</f>
        <v>0</v>
      </c>
      <c r="BC60" s="298" t="b">
        <f>IF('Hoja De Calculo'!BD13&gt;='Hoja De Calculo'!BC13,IF(BC$18=100,($AN$21*BC$18*$B$2)-SUM($I60:BB60),IF(BC$18&gt;BB$19,((BC$18-BB$19+1)*$B$2*$AN$21),IF(BC$18&gt;=BB$19,$AN$21*$B$2))),0)</f>
        <v>0</v>
      </c>
      <c r="BD60" s="298" t="b">
        <f>IF('Hoja De Calculo'!BE13&gt;='Hoja De Calculo'!BD13,IF(BD$18=100,($AN$21*BD$18*$B$2)-SUM($I60:BC60),IF(BD$18&gt;BC$19,((BD$18-BC$19+1)*$B$2*$AN$21),IF(BD$18&gt;=BC$19,$AN$21*$B$2))),0)</f>
        <v>0</v>
      </c>
      <c r="BE60" s="298" t="b">
        <f>IF('Hoja De Calculo'!BF13&gt;='Hoja De Calculo'!BE13,IF(BE$18=100,($AN$21*BE$18*$B$2)-SUM($I60:BD60),IF(BE$18&gt;BD$19,((BE$18-BD$19+1)*$B$2*$AN$21),IF(BE$18&gt;=BD$19,$AN$21*$B$2))),0)</f>
        <v>0</v>
      </c>
      <c r="BF60" s="298" t="b">
        <f>IF('Hoja De Calculo'!BG13&gt;='Hoja De Calculo'!BF13,IF(BF$18=100,($AN$21*BF$18*$B$2)-SUM($I60:BE60),IF(BF$18&gt;BE$19,((BF$18-BE$19+1)*$B$2*$AN$21),IF(BF$18&gt;=BE$19,$AN$21*$B$2))),0)</f>
        <v>0</v>
      </c>
      <c r="BG60" s="298" t="b">
        <f>IF('Hoja De Calculo'!BH13&gt;='Hoja De Calculo'!BG13,IF(BG$18=100,($AN$21*BG$18*$B$2)-SUM($I60:BF60),IF(BG$18&gt;BF$19,((BG$18-BF$19+1)*$B$2*$AN$21),IF(BG$18&gt;=BF$19,$AN$21*$B$2))),0)</f>
        <v>0</v>
      </c>
      <c r="BH60" s="298" t="b">
        <f>IF('Hoja De Calculo'!BI13&gt;='Hoja De Calculo'!BH13,IF(BH$18=100,($AN$21*BH$18*$B$2)-SUM($I60:BG60),IF(BH$18&gt;BG$19,((BH$18-BG$19+1)*$B$2*$AN$21),IF(BH$18&gt;=BG$19,$AN$21*$B$2))),0)</f>
        <v>0</v>
      </c>
      <c r="BI60" s="298" t="b">
        <f>IF('Hoja De Calculo'!BJ13&gt;='Hoja De Calculo'!BI13,IF(BI$18=100,($AN$21*BI$18*$B$2)-SUM($I60:BH60),IF(BI$18&gt;BH$19,((BI$18-BH$19+1)*$B$2*$AN$21),IF(BI$18&gt;=BH$19,$AN$21*$B$2))),0)</f>
        <v>0</v>
      </c>
      <c r="BJ60" s="298" t="b">
        <f>IF('Hoja De Calculo'!BK13&gt;='Hoja De Calculo'!BJ13,IF(BJ$18=100,($AN$21*BJ$18*$B$2)-SUM($I60:BI60),IF(BJ$18&gt;BI$19,((BJ$18-BI$19+1)*$B$2*$AN$21),IF(BJ$18&gt;=BI$19,$AN$21*$B$2))),0)</f>
        <v>0</v>
      </c>
      <c r="BK60" s="298" t="b">
        <f>IF('Hoja De Calculo'!BL13&gt;='Hoja De Calculo'!BK13,IF(BK$18=100,($AN$21*BK$18*$B$2)-SUM($I60:BJ60),IF(BK$18&gt;BJ$19,((BK$18-BJ$19+1)*$B$2*$AN$21),IF(BK$18&gt;=BJ$19,$AN$21*$B$2))),0)</f>
        <v>0</v>
      </c>
      <c r="BL60" s="298" t="b">
        <f>IF('Hoja De Calculo'!BM13&gt;='Hoja De Calculo'!BL13,IF(BL$18=100,($AN$21*BL$18*$B$2)-SUM($I60:BK60),IF(BL$18&gt;BK$19,((BL$18-BK$19+1)*$B$2*$AN$21),IF(BL$18&gt;=BK$19,$AN$21*$B$2))),0)</f>
        <v>0</v>
      </c>
      <c r="BM60" s="298" t="b">
        <f>IF('Hoja De Calculo'!BN13&gt;='Hoja De Calculo'!BM13,IF(BM$18=100,($AN$21*BM$18*$B$2)-SUM($I60:BL60),IF(BM$18&gt;BL$19,((BM$18-BL$19+1)*$B$2*$AN$21),IF(BM$18&gt;=BL$19,$AN$21*$B$2))),0)</f>
        <v>0</v>
      </c>
      <c r="BN60" s="298" t="b">
        <f>IF('Hoja De Calculo'!BO13&gt;='Hoja De Calculo'!BN13,IF(BN$18=100,($AN$21*BN$18*$B$2)-SUM($I60:BM60),IF(BN$18&gt;BM$19,((BN$18-BM$19+1)*$B$2*$AN$21),IF(BN$18&gt;=BM$19,$AN$21*$B$2))),0)</f>
        <v>0</v>
      </c>
      <c r="BO60" s="298" t="b">
        <f>IF('Hoja De Calculo'!BP13&gt;='Hoja De Calculo'!BO13,IF(BO$18=100,($AN$21*BO$18*$B$2)-SUM($I60:BN60),IF(BO$18&gt;BN$19,((BO$18-BN$19+1)*$B$2*$AN$21),IF(BO$18&gt;=BN$19,$AN$21*$B$2))),0)</f>
        <v>0</v>
      </c>
      <c r="BP60" s="298" t="b">
        <f>IF('Hoja De Calculo'!BQ13&gt;='Hoja De Calculo'!BP13,IF(BP$18=100,($AN$21*BP$18*$B$2)-SUM($I60:BO60),IF(BP$18&gt;BO$19,((BP$18-BO$19+1)*$B$2*$AN$21),IF(BP$18&gt;=BO$19,$AN$21*$B$2))),0)</f>
        <v>0</v>
      </c>
      <c r="BQ60" s="298" t="b">
        <f>IF('Hoja De Calculo'!BR13&gt;='Hoja De Calculo'!BQ13,IF(BQ$18=100,($AN$21*BQ$18*$B$2)-SUM($I60:BP60),IF(BQ$18&gt;BP$19,((BQ$18-BP$19+1)*$B$2*$AN$21),IF(BQ$18&gt;=BP$19,$AN$21*$B$2))),0)</f>
        <v>0</v>
      </c>
      <c r="BR60" s="298" t="b">
        <f>IF('Hoja De Calculo'!BS13&gt;='Hoja De Calculo'!BR13,IF(BR$18=100,($AN$21*BR$18*$B$2)-SUM($I60:BQ60),IF(BR$18&gt;BQ$19,((BR$18-BQ$19+1)*$B$2*$AN$21),IF(BR$18&gt;=BQ$19,$AN$21*$B$2))),0)</f>
        <v>0</v>
      </c>
      <c r="BS60" s="298" t="b">
        <f>IF('Hoja De Calculo'!BT13&gt;='Hoja De Calculo'!BS13,IF(BS$18=100,($AN$21*BS$18*$B$2)-SUM($I60:BR60),IF(BS$18&gt;BR$19,((BS$18-BR$19+1)*$B$2*$AN$21),IF(BS$18&gt;=BR$19,$AN$21*$B$2))),0)</f>
        <v>0</v>
      </c>
      <c r="BT60" s="298" t="b">
        <f>IF('Hoja De Calculo'!BU13&gt;='Hoja De Calculo'!BT13,IF(BT$18=100,($AN$21*BT$18*$B$2)-SUM($I60:BS60),IF(BT$18&gt;BS$19,((BT$18-BS$19+1)*$B$2*$AN$21),IF(BT$18&gt;=BS$19,$AN$21*$B$2))),0)</f>
        <v>0</v>
      </c>
      <c r="BU60" s="298" t="b">
        <f>IF('Hoja De Calculo'!BV13&gt;='Hoja De Calculo'!BU13,IF(BU$18=100,($AN$21*BU$18*$B$2)-SUM($I60:BT60),IF(BU$18&gt;BT$19,((BU$18-BT$19+1)*$B$2*$AN$21),IF(BU$18&gt;=BT$19,$AN$21*$B$2))),0)</f>
        <v>0</v>
      </c>
      <c r="BV60" s="298" t="b">
        <f>IF('Hoja De Calculo'!BW13&gt;='Hoja De Calculo'!BV13,IF(BV$18=100,($AN$21*BV$18*$B$2)-SUM($I60:BU60),IF(BV$18&gt;BU$19,((BV$18-BU$19+1)*$B$2*$AN$21),IF(BV$18&gt;=BU$19,$AN$21*$B$2))),0)</f>
        <v>0</v>
      </c>
      <c r="BW60" s="298" t="b">
        <f>IF('Hoja De Calculo'!BX13&gt;='Hoja De Calculo'!BW13,IF(BW$18=100,($AN$21*BW$18*$B$2)-SUM($I60:BV60),IF(BW$18&gt;BV$19,((BW$18-BV$19+1)*$B$2*$AN$21),IF(BW$18&gt;=BV$19,$AN$21*$B$2))),0)</f>
        <v>0</v>
      </c>
      <c r="BX60" s="298" t="b">
        <f>IF('Hoja De Calculo'!BY13&gt;='Hoja De Calculo'!BX13,IF(BX$18=100,($AN$21*BX$18*$B$2)-SUM($I60:BW60),IF(BX$18&gt;BW$19,((BX$18-BW$19+1)*$B$2*$AN$21),IF(BX$18&gt;=BW$19,$AN$21*$B$2))),0)</f>
        <v>0</v>
      </c>
      <c r="BY60" s="298" t="b">
        <f>IF('Hoja De Calculo'!BZ13&gt;='Hoja De Calculo'!BY13,IF(BY$18=100,($AN$21*BY$18*$B$2)-SUM($I60:BX60),IF(BY$18&gt;BX$19,((BY$18-BX$19+1)*$B$2*$AN$21),IF(BY$18&gt;=BX$19,$AN$21*$B$2))),0)</f>
        <v>0</v>
      </c>
      <c r="BZ60" s="298" t="b">
        <f>IF('Hoja De Calculo'!CA13&gt;='Hoja De Calculo'!BZ13,IF(BZ$18=100,($AN$21*BZ$18*$B$2)-SUM($I60:BY60),IF(BZ$18&gt;BY$19,((BZ$18-BY$19+1)*$B$2*$AN$21),IF(BZ$18&gt;=BY$19,$AN$21*$B$2))),0)</f>
        <v>0</v>
      </c>
      <c r="CA60" s="298" t="b">
        <f>IF('Hoja De Calculo'!CB13&gt;='Hoja De Calculo'!CA13,IF(CA$18=100,($AN$21*CA$18*$B$2)-SUM($I60:BZ60),IF(CA$18&gt;BZ$19,((CA$18-BZ$19+1)*$B$2*$AN$21),IF(CA$18&gt;=BZ$19,$AN$21*$B$2))),0)</f>
        <v>0</v>
      </c>
      <c r="CB60" s="298" t="b">
        <f>IF('Hoja De Calculo'!CC13&gt;='Hoja De Calculo'!CB13,IF(CB$18=100,($AN$21*CB$18*$B$2)-SUM($I60:CA60),IF(CB$18&gt;CA$19,((CB$18-CA$19+1)*$B$2*$AN$21),IF(CB$18&gt;=CA$19,$AN$21*$B$2))),0)</f>
        <v>0</v>
      </c>
      <c r="CC60" s="298" t="b">
        <f>IF('Hoja De Calculo'!CD13&gt;='Hoja De Calculo'!CC13,IF(CC$18=100,($AN$21*CC$18*$B$2)-SUM($I60:CB60),IF(CC$18&gt;CB$19,((CC$18-CB$19+1)*$B$2*$AN$21),IF(CC$18&gt;=CB$19,$AN$21*$B$2))),0)</f>
        <v>0</v>
      </c>
      <c r="CD60" s="298" t="b">
        <f>IF('Hoja De Calculo'!CE13&gt;='Hoja De Calculo'!CD13,IF(CD$18=100,($AN$21*CD$18*$B$2)-SUM($I60:CC60),IF(CD$18&gt;CC$19,((CD$18-CC$19+1)*$B$2*$AN$21),IF(CD$18&gt;=CC$19,$AN$21*$B$2))),0)</f>
        <v>0</v>
      </c>
      <c r="CE60" s="298" t="b">
        <f>IF('Hoja De Calculo'!CF13&gt;='Hoja De Calculo'!CE13,IF(CE$18=100,($AN$21*CE$18*$B$2)-SUM($I60:CD60),IF(CE$18&gt;CD$19,((CE$18-CD$19+1)*$B$2*$AN$21),IF(CE$18&gt;=CD$19,$AN$21*$B$2))),0)</f>
        <v>0</v>
      </c>
      <c r="CF60" s="298" t="b">
        <f>IF('Hoja De Calculo'!CG13&gt;='Hoja De Calculo'!CF13,IF(CF$18=100,($AN$21*CF$18*$B$2)-SUM($I60:CE60),IF(CF$18&gt;CE$19,((CF$18-CE$19+1)*$B$2*$AN$21),IF(CF$18&gt;=CE$19,$AN$21*$B$2))),0)</f>
        <v>0</v>
      </c>
      <c r="CG60" s="298" t="b">
        <f>IF('Hoja De Calculo'!CH13&gt;='Hoja De Calculo'!CG13,IF(CG$18=100,($AN$21*CG$18*$B$2)-SUM($I60:CF60),IF(CG$18&gt;CF$19,((CG$18-CF$19+1)*$B$2*$AN$21),IF(CG$18&gt;=CF$19,$AN$21*$B$2))),0)</f>
        <v>0</v>
      </c>
      <c r="CH60" s="298" t="b">
        <f>IF('Hoja De Calculo'!CI13&gt;='Hoja De Calculo'!CH13,IF(CH$18=100,($AN$21*CH$18*$B$2)-SUM($I60:CG60),IF(CH$18&gt;CG$19,((CH$18-CG$19+1)*$B$2*$AN$21),IF(CH$18&gt;=CG$19,$AN$21*$B$2))),0)</f>
        <v>0</v>
      </c>
      <c r="CI60" s="298" t="b">
        <f>IF('Hoja De Calculo'!CJ13&gt;='Hoja De Calculo'!CI13,IF(CI$18=100,($AN$21*CI$18*$B$2)-SUM($I60:CH60),IF(CI$18&gt;CH$19,((CI$18-CH$19+1)*$B$2*$AN$21),IF(CI$18&gt;=CH$19,$AN$21*$B$2))),0)</f>
        <v>0</v>
      </c>
      <c r="CJ60" s="298" t="b">
        <f>IF('Hoja De Calculo'!CK13&gt;='Hoja De Calculo'!CJ13,IF(CJ$18=100,($AN$21*CJ$18*$B$2)-SUM($I60:CI60),IF(CJ$18&gt;CI$19,((CJ$18-CI$19+1)*$B$2*$AN$21),IF(CJ$18&gt;=CI$19,$AN$21*$B$2))),0)</f>
        <v>0</v>
      </c>
      <c r="CK60" s="298" t="b">
        <f>IF('Hoja De Calculo'!CL13&gt;='Hoja De Calculo'!CK13,IF(CK$18=100,($AN$21*CK$18*$B$2)-SUM($I60:CJ60),IF(CK$18&gt;CJ$19,((CK$18-CJ$19+1)*$B$2*$AN$21),IF(CK$18&gt;=CJ$19,$AN$21*$B$2))),0)</f>
        <v>0</v>
      </c>
      <c r="CL60" s="298" t="b">
        <f>IF('Hoja De Calculo'!CM13&gt;='Hoja De Calculo'!CL13,IF(CL$18=100,($AN$21*CL$18*$B$2)-SUM($I60:CK60),IF(CL$18&gt;CK$19,((CL$18-CK$19+1)*$B$2*$AN$21),IF(CL$18&gt;=CK$19,$AN$21*$B$2))),0)</f>
        <v>0</v>
      </c>
      <c r="CM60" s="298" t="b">
        <f>IF('Hoja De Calculo'!CN13&gt;='Hoja De Calculo'!CM13,IF(CM$18=100,($AN$21*CM$18*$B$2)-SUM($I60:CL60),IF(CM$18&gt;CL$19,((CM$18-CL$19+1)*$B$2*$AN$21),IF(CM$18&gt;=CL$19,$AN$21*$B$2))),0)</f>
        <v>0</v>
      </c>
      <c r="CN60" s="298" t="b">
        <f>IF('Hoja De Calculo'!CO13&gt;='Hoja De Calculo'!CN13,IF(CN$18=100,($AN$21*CN$18*$B$2)-SUM($I60:CM60),IF(CN$18&gt;CM$19,((CN$18-CM$19+1)*$B$2*$AN$21),IF(CN$18&gt;=CM$19,$AN$21*$B$2))),0)</f>
        <v>0</v>
      </c>
      <c r="CO60" s="298" t="b">
        <f>IF('Hoja De Calculo'!CP13&gt;='Hoja De Calculo'!CO13,IF(CO$18=100,($AN$21*CO$18*$B$2)-SUM($I60:CN60),IF(CO$18&gt;CN$19,((CO$18-CN$19+1)*$B$2*$AN$21),IF(CO$18&gt;=CN$19,$AN$21*$B$2))),0)</f>
        <v>0</v>
      </c>
      <c r="CP60" s="298" t="b">
        <f>IF('Hoja De Calculo'!CQ13&gt;='Hoja De Calculo'!CP13,IF(CP$18=100,($AN$21*CP$18*$B$2)-SUM($I60:CO60),IF(CP$18&gt;CO$19,((CP$18-CO$19+1)*$B$2*$AN$21),IF(CP$18&gt;=CO$19,$AN$21*$B$2))),0)</f>
        <v>0</v>
      </c>
      <c r="CQ60" s="298" t="b">
        <f>IF('Hoja De Calculo'!CR13&gt;='Hoja De Calculo'!CQ13,IF(CQ$18=100,($AN$21*CQ$18*$B$2)-SUM($I60:CP60),IF(CQ$18&gt;CP$19,((CQ$18-CP$19+1)*$B$2*$AN$21),IF(CQ$18&gt;=CP$19,$AN$21*$B$2))),0)</f>
        <v>0</v>
      </c>
      <c r="CR60" s="298" t="b">
        <f>IF('Hoja De Calculo'!CS13&gt;='Hoja De Calculo'!CR13,IF(CR$18=100,($AN$21*CR$18*$B$2)-SUM($I60:CQ60),IF(CR$18&gt;CQ$19,((CR$18-CQ$19+1)*$B$2*$AN$21),IF(CR$18&gt;=CQ$19,$AN$21*$B$2))),0)</f>
        <v>0</v>
      </c>
      <c r="CS60" s="298" t="b">
        <f>IF('Hoja De Calculo'!CT13&gt;='Hoja De Calculo'!CS13,IF(CS$18=100,($AN$21*CS$18*$B$2)-SUM($I60:CR60),IF(CS$18&gt;CR$19,((CS$18-CR$19+1)*$B$2*$AN$21),IF(CS$18&gt;=CR$19,$AN$21*$B$2))),0)</f>
        <v>0</v>
      </c>
      <c r="CT60" s="298" t="b">
        <f>IF('Hoja De Calculo'!CU13&gt;='Hoja De Calculo'!CT13,IF(CT$18=100,($AN$21*CT$18*$B$2)-SUM($I60:CS60),IF(CT$18&gt;CS$19,((CT$18-CS$19+1)*$B$2*$AN$21),IF(CT$18&gt;=CS$19,$AN$21*$B$2))),0)</f>
        <v>0</v>
      </c>
      <c r="CU60" s="298" t="b">
        <f>IF('Hoja De Calculo'!CV13&gt;='Hoja De Calculo'!CU13,IF(CU$18=100,($AN$21*CU$18*$B$2)-SUM($I60:CT60),IF(CU$18&gt;CT$19,((CU$18-CT$19+1)*$B$2*$AN$21),IF(CU$18&gt;=CT$19,$AN$21*$B$2))),0)</f>
        <v>0</v>
      </c>
      <c r="CV60" s="298" t="b">
        <f>IF('Hoja De Calculo'!CW13&gt;='Hoja De Calculo'!CV13,IF(CV$18=100,($AN$21*CV$18*$B$2)-SUM($I60:CU60),IF(CV$18&gt;CU$19,((CV$18-CU$19+1)*$B$2*$AN$21),IF(CV$18&gt;=CU$19,$AN$21*$B$2))),0)</f>
        <v>0</v>
      </c>
      <c r="CW60" s="298" t="b">
        <f>IF('Hoja De Calculo'!CX13&gt;='Hoja De Calculo'!CW13,IF(CW$18=100,($AN$21*CW$18*$B$2)-SUM($I60:CV60),IF(CW$18&gt;CV$19,((CW$18-CV$19+1)*$B$2*$AN$21),IF(CW$18&gt;=CV$19,$AN$21*$B$2))),0)</f>
        <v>0</v>
      </c>
    </row>
    <row r="61" spans="1:101" x14ac:dyDescent="0.25">
      <c r="A61" t="s">
        <v>198</v>
      </c>
      <c r="B61" s="263"/>
      <c r="C61" s="263"/>
      <c r="D61" s="263"/>
      <c r="E61" s="263"/>
      <c r="F61" s="263"/>
      <c r="G61" s="263"/>
      <c r="H61" s="263"/>
      <c r="I61" s="263"/>
      <c r="J61" s="263"/>
      <c r="K61" s="263"/>
      <c r="L61" s="263"/>
      <c r="M61" s="263"/>
      <c r="N61" s="263"/>
      <c r="O61" s="263"/>
      <c r="P61" s="263"/>
      <c r="Q61" s="263"/>
      <c r="R61" s="263"/>
      <c r="S61" s="263"/>
      <c r="T61" s="263"/>
      <c r="U61" s="263"/>
      <c r="V61" s="263"/>
      <c r="W61" s="263"/>
      <c r="X61" s="263"/>
      <c r="Y61" s="263"/>
      <c r="Z61" s="263"/>
      <c r="AA61" s="263"/>
      <c r="AB61" s="263"/>
      <c r="AC61" s="263"/>
      <c r="AD61" s="263"/>
      <c r="AE61" s="263"/>
      <c r="AF61" s="263"/>
      <c r="AG61" s="263"/>
      <c r="AH61" s="263"/>
      <c r="AI61" s="263"/>
      <c r="AJ61" s="263"/>
      <c r="AK61" s="263"/>
      <c r="AL61" s="263"/>
      <c r="AM61" s="263"/>
      <c r="AN61" s="263"/>
      <c r="AO61" s="285">
        <f>(AO$21*$B$2*(AO$19+(IF(AO$19=100,0,1))))</f>
        <v>0</v>
      </c>
      <c r="AP61" s="298" t="b">
        <f>IF('Hoja De Calculo'!AQ13&gt;='Hoja De Calculo'!AP13,IF(AP$18=100,($AO$21*AP$18*$B$2)-SUM($I61:AO61),IF(AP$18&gt;AO$19,((AP$18-AO$19+1)*$B$2*$AO$21),IF(AP$18&gt;=AO$19,$AO$21*$B$2))),0)</f>
        <v>0</v>
      </c>
      <c r="AQ61" s="298" t="b">
        <f>IF('Hoja De Calculo'!AR13&gt;='Hoja De Calculo'!AQ13,IF(AQ$18=100,($AO$21*AQ$18*$B$2)-SUM($I61:AP61),IF(AQ$18&gt;AP$19,((AQ$18-AP$19+1)*$B$2*$AO$21),IF(AQ$18&gt;=AP$19,$AO$21*$B$2))),0)</f>
        <v>0</v>
      </c>
      <c r="AR61" s="298" t="b">
        <f>IF('Hoja De Calculo'!AS13&gt;='Hoja De Calculo'!AR13,IF(AR$18=100,($AO$21*AR$18*$B$2)-SUM($I61:AQ61),IF(AR$18&gt;AQ$19,((AR$18-AQ$19+1)*$B$2*$AO$21),IF(AR$18&gt;=AQ$19,$AO$21*$B$2))),0)</f>
        <v>0</v>
      </c>
      <c r="AS61" s="298" t="b">
        <f>IF('Hoja De Calculo'!AT13&gt;='Hoja De Calculo'!AS13,IF(AS$18=100,($AO$21*AS$18*$B$2)-SUM($I61:AR61),IF(AS$18&gt;AR$19,((AS$18-AR$19+1)*$B$2*$AO$21),IF(AS$18&gt;=AR$19,$AO$21*$B$2))),0)</f>
        <v>0</v>
      </c>
      <c r="AT61" s="298" t="b">
        <f>IF('Hoja De Calculo'!AU13&gt;='Hoja De Calculo'!AT13,IF(AT$18=100,($AO$21*AT$18*$B$2)-SUM($I61:AS61),IF(AT$18&gt;AS$19,((AT$18-AS$19+1)*$B$2*$AO$21),IF(AT$18&gt;=AS$19,$AO$21*$B$2))),0)</f>
        <v>0</v>
      </c>
      <c r="AU61" s="298" t="b">
        <f>IF('Hoja De Calculo'!AV13&gt;='Hoja De Calculo'!AU13,IF(AU$18=100,($AO$21*AU$18*$B$2)-SUM($I61:AT61),IF(AU$18&gt;AT$19,((AU$18-AT$19+1)*$B$2*$AO$21),IF(AU$18&gt;=AT$19,$AO$21*$B$2))),0)</f>
        <v>0</v>
      </c>
      <c r="AV61" s="298" t="b">
        <f>IF('Hoja De Calculo'!AW13&gt;='Hoja De Calculo'!AV13,IF(AV$18=100,($AO$21*AV$18*$B$2)-SUM($I61:AU61),IF(AV$18&gt;AU$19,((AV$18-AU$19+1)*$B$2*$AO$21),IF(AV$18&gt;=AU$19,$AO$21*$B$2))),0)</f>
        <v>0</v>
      </c>
      <c r="AW61" s="298" t="b">
        <f>IF('Hoja De Calculo'!AX13&gt;='Hoja De Calculo'!AW13,IF(AW$18=100,($AO$21*AW$18*$B$2)-SUM($I61:AV61),IF(AW$18&gt;AV$19,((AW$18-AV$19+1)*$B$2*$AO$21),IF(AW$18&gt;=AV$19,$AO$21*$B$2))),0)</f>
        <v>0</v>
      </c>
      <c r="AX61" s="298" t="b">
        <f>IF('Hoja De Calculo'!AY13&gt;='Hoja De Calculo'!AX13,IF(AX$18=100,($AO$21*AX$18*$B$2)-SUM($I61:AW61),IF(AX$18&gt;AW$19,((AX$18-AW$19+1)*$B$2*$AO$21),IF(AX$18&gt;=AW$19,$AO$21*$B$2))),0)</f>
        <v>0</v>
      </c>
      <c r="AY61" s="298" t="b">
        <f>IF('Hoja De Calculo'!AZ13&gt;='Hoja De Calculo'!AY13,IF(AY$18=100,($AO$21*AY$18*$B$2)-SUM($I61:AX61),IF(AY$18&gt;AX$19,((AY$18-AX$19+1)*$B$2*$AO$21),IF(AY$18&gt;=AX$19,$AO$21*$B$2))),0)</f>
        <v>0</v>
      </c>
      <c r="AZ61" s="298" t="b">
        <f>IF('Hoja De Calculo'!BA13&gt;='Hoja De Calculo'!AZ13,IF(AZ$18=100,($AO$21*AZ$18*$B$2)-SUM($I61:AY61),IF(AZ$18&gt;AY$19,((AZ$18-AY$19+1)*$B$2*$AO$21),IF(AZ$18&gt;=AY$19,$AO$21*$B$2))),0)</f>
        <v>0</v>
      </c>
      <c r="BA61" s="298" t="b">
        <f>IF('Hoja De Calculo'!BB13&gt;='Hoja De Calculo'!BA13,IF(BA$18=100,($AO$21*BA$18*$B$2)-SUM($I61:AZ61),IF(BA$18&gt;AZ$19,((BA$18-AZ$19+1)*$B$2*$AO$21),IF(BA$18&gt;=AZ$19,$AO$21*$B$2))),0)</f>
        <v>0</v>
      </c>
      <c r="BB61" s="298" t="b">
        <f>IF('Hoja De Calculo'!BC13&gt;='Hoja De Calculo'!BB13,IF(BB$18=100,($AO$21*BB$18*$B$2)-SUM($I61:BA61),IF(BB$18&gt;BA$19,((BB$18-BA$19+1)*$B$2*$AO$21),IF(BB$18&gt;=BA$19,$AO$21*$B$2))),0)</f>
        <v>0</v>
      </c>
      <c r="BC61" s="298" t="b">
        <f>IF('Hoja De Calculo'!BD13&gt;='Hoja De Calculo'!BC13,IF(BC$18=100,($AO$21*BC$18*$B$2)-SUM($I61:BB61),IF(BC$18&gt;BB$19,((BC$18-BB$19+1)*$B$2*$AO$21),IF(BC$18&gt;=BB$19,$AO$21*$B$2))),0)</f>
        <v>0</v>
      </c>
      <c r="BD61" s="298" t="b">
        <f>IF('Hoja De Calculo'!BE13&gt;='Hoja De Calculo'!BD13,IF(BD$18=100,($AO$21*BD$18*$B$2)-SUM($I61:BC61),IF(BD$18&gt;BC$19,((BD$18-BC$19+1)*$B$2*$AO$21),IF(BD$18&gt;=BC$19,$AO$21*$B$2))),0)</f>
        <v>0</v>
      </c>
      <c r="BE61" s="298" t="b">
        <f>IF('Hoja De Calculo'!BF13&gt;='Hoja De Calculo'!BE13,IF(BE$18=100,($AO$21*BE$18*$B$2)-SUM($I61:BD61),IF(BE$18&gt;BD$19,((BE$18-BD$19+1)*$B$2*$AO$21),IF(BE$18&gt;=BD$19,$AO$21*$B$2))),0)</f>
        <v>0</v>
      </c>
      <c r="BF61" s="298" t="b">
        <f>IF('Hoja De Calculo'!BG13&gt;='Hoja De Calculo'!BF13,IF(BF$18=100,($AO$21*BF$18*$B$2)-SUM($I61:BE61),IF(BF$18&gt;BE$19,((BF$18-BE$19+1)*$B$2*$AO$21),IF(BF$18&gt;=BE$19,$AO$21*$B$2))),0)</f>
        <v>0</v>
      </c>
      <c r="BG61" s="298" t="b">
        <f>IF('Hoja De Calculo'!BH13&gt;='Hoja De Calculo'!BG13,IF(BG$18=100,($AO$21*BG$18*$B$2)-SUM($I61:BF61),IF(BG$18&gt;BF$19,((BG$18-BF$19+1)*$B$2*$AO$21),IF(BG$18&gt;=BF$19,$AO$21*$B$2))),0)</f>
        <v>0</v>
      </c>
      <c r="BH61" s="298" t="b">
        <f>IF('Hoja De Calculo'!BI13&gt;='Hoja De Calculo'!BH13,IF(BH$18=100,($AO$21*BH$18*$B$2)-SUM($I61:BG61),IF(BH$18&gt;BG$19,((BH$18-BG$19+1)*$B$2*$AO$21),IF(BH$18&gt;=BG$19,$AO$21*$B$2))),0)</f>
        <v>0</v>
      </c>
      <c r="BI61" s="298" t="b">
        <f>IF('Hoja De Calculo'!BJ13&gt;='Hoja De Calculo'!BI13,IF(BI$18=100,($AO$21*BI$18*$B$2)-SUM($I61:BH61),IF(BI$18&gt;BH$19,((BI$18-BH$19+1)*$B$2*$AO$21),IF(BI$18&gt;=BH$19,$AO$21*$B$2))),0)</f>
        <v>0</v>
      </c>
      <c r="BJ61" s="298" t="b">
        <f>IF('Hoja De Calculo'!BK13&gt;='Hoja De Calculo'!BJ13,IF(BJ$18=100,($AO$21*BJ$18*$B$2)-SUM($I61:BI61),IF(BJ$18&gt;BI$19,((BJ$18-BI$19+1)*$B$2*$AO$21),IF(BJ$18&gt;=BI$19,$AO$21*$B$2))),0)</f>
        <v>0</v>
      </c>
      <c r="BK61" s="298" t="b">
        <f>IF('Hoja De Calculo'!BL13&gt;='Hoja De Calculo'!BK13,IF(BK$18=100,($AO$21*BK$18*$B$2)-SUM($I61:BJ61),IF(BK$18&gt;BJ$19,((BK$18-BJ$19+1)*$B$2*$AO$21),IF(BK$18&gt;=BJ$19,$AO$21*$B$2))),0)</f>
        <v>0</v>
      </c>
      <c r="BL61" s="298" t="b">
        <f>IF('Hoja De Calculo'!BM13&gt;='Hoja De Calculo'!BL13,IF(BL$18=100,($AO$21*BL$18*$B$2)-SUM($I61:BK61),IF(BL$18&gt;BK$19,((BL$18-BK$19+1)*$B$2*$AO$21),IF(BL$18&gt;=BK$19,$AO$21*$B$2))),0)</f>
        <v>0</v>
      </c>
      <c r="BM61" s="298" t="b">
        <f>IF('Hoja De Calculo'!BN13&gt;='Hoja De Calculo'!BM13,IF(BM$18=100,($AO$21*BM$18*$B$2)-SUM($I61:BL61),IF(BM$18&gt;BL$19,((BM$18-BL$19+1)*$B$2*$AO$21),IF(BM$18&gt;=BL$19,$AO$21*$B$2))),0)</f>
        <v>0</v>
      </c>
      <c r="BN61" s="298" t="b">
        <f>IF('Hoja De Calculo'!BO13&gt;='Hoja De Calculo'!BN13,IF(BN$18=100,($AO$21*BN$18*$B$2)-SUM($I61:BM61),IF(BN$18&gt;BM$19,((BN$18-BM$19+1)*$B$2*$AO$21),IF(BN$18&gt;=BM$19,$AO$21*$B$2))),0)</f>
        <v>0</v>
      </c>
      <c r="BO61" s="298" t="b">
        <f>IF('Hoja De Calculo'!BP13&gt;='Hoja De Calculo'!BO13,IF(BO$18=100,($AO$21*BO$18*$B$2)-SUM($I61:BN61),IF(BO$18&gt;BN$19,((BO$18-BN$19+1)*$B$2*$AO$21),IF(BO$18&gt;=BN$19,$AO$21*$B$2))),0)</f>
        <v>0</v>
      </c>
      <c r="BP61" s="298" t="b">
        <f>IF('Hoja De Calculo'!BQ13&gt;='Hoja De Calculo'!BP13,IF(BP$18=100,($AO$21*BP$18*$B$2)-SUM($I61:BO61),IF(BP$18&gt;BO$19,((BP$18-BO$19+1)*$B$2*$AO$21),IF(BP$18&gt;=BO$19,$AO$21*$B$2))),0)</f>
        <v>0</v>
      </c>
      <c r="BQ61" s="298" t="b">
        <f>IF('Hoja De Calculo'!BR13&gt;='Hoja De Calculo'!BQ13,IF(BQ$18=100,($AO$21*BQ$18*$B$2)-SUM($I61:BP61),IF(BQ$18&gt;BP$19,((BQ$18-BP$19+1)*$B$2*$AO$21),IF(BQ$18&gt;=BP$19,$AO$21*$B$2))),0)</f>
        <v>0</v>
      </c>
      <c r="BR61" s="298" t="b">
        <f>IF('Hoja De Calculo'!BS13&gt;='Hoja De Calculo'!BR13,IF(BR$18=100,($AO$21*BR$18*$B$2)-SUM($I61:BQ61),IF(BR$18&gt;BQ$19,((BR$18-BQ$19+1)*$B$2*$AO$21),IF(BR$18&gt;=BQ$19,$AO$21*$B$2))),0)</f>
        <v>0</v>
      </c>
      <c r="BS61" s="298" t="b">
        <f>IF('Hoja De Calculo'!BT13&gt;='Hoja De Calculo'!BS13,IF(BS$18=100,($AO$21*BS$18*$B$2)-SUM($I61:BR61),IF(BS$18&gt;BR$19,((BS$18-BR$19+1)*$B$2*$AO$21),IF(BS$18&gt;=BR$19,$AO$21*$B$2))),0)</f>
        <v>0</v>
      </c>
      <c r="BT61" s="298" t="b">
        <f>IF('Hoja De Calculo'!BU13&gt;='Hoja De Calculo'!BT13,IF(BT$18=100,($AO$21*BT$18*$B$2)-SUM($I61:BS61),IF(BT$18&gt;BS$19,((BT$18-BS$19+1)*$B$2*$AO$21),IF(BT$18&gt;=BS$19,$AO$21*$B$2))),0)</f>
        <v>0</v>
      </c>
      <c r="BU61" s="298" t="b">
        <f>IF('Hoja De Calculo'!BV13&gt;='Hoja De Calculo'!BU13,IF(BU$18=100,($AO$21*BU$18*$B$2)-SUM($I61:BT61),IF(BU$18&gt;BT$19,((BU$18-BT$19+1)*$B$2*$AO$21),IF(BU$18&gt;=BT$19,$AO$21*$B$2))),0)</f>
        <v>0</v>
      </c>
      <c r="BV61" s="298" t="b">
        <f>IF('Hoja De Calculo'!BW13&gt;='Hoja De Calculo'!BV13,IF(BV$18=100,($AO$21*BV$18*$B$2)-SUM($I61:BU61),IF(BV$18&gt;BU$19,((BV$18-BU$19+1)*$B$2*$AO$21),IF(BV$18&gt;=BU$19,$AO$21*$B$2))),0)</f>
        <v>0</v>
      </c>
      <c r="BW61" s="298" t="b">
        <f>IF('Hoja De Calculo'!BX13&gt;='Hoja De Calculo'!BW13,IF(BW$18=100,($AO$21*BW$18*$B$2)-SUM($I61:BV61),IF(BW$18&gt;BV$19,((BW$18-BV$19+1)*$B$2*$AO$21),IF(BW$18&gt;=BV$19,$AO$21*$B$2))),0)</f>
        <v>0</v>
      </c>
      <c r="BX61" s="298" t="b">
        <f>IF('Hoja De Calculo'!BY13&gt;='Hoja De Calculo'!BX13,IF(BX$18=100,($AO$21*BX$18*$B$2)-SUM($I61:BW61),IF(BX$18&gt;BW$19,((BX$18-BW$19+1)*$B$2*$AO$21),IF(BX$18&gt;=BW$19,$AO$21*$B$2))),0)</f>
        <v>0</v>
      </c>
      <c r="BY61" s="298" t="b">
        <f>IF('Hoja De Calculo'!BZ13&gt;='Hoja De Calculo'!BY13,IF(BY$18=100,($AO$21*BY$18*$B$2)-SUM($I61:BX61),IF(BY$18&gt;BX$19,((BY$18-BX$19+1)*$B$2*$AO$21),IF(BY$18&gt;=BX$19,$AO$21*$B$2))),0)</f>
        <v>0</v>
      </c>
      <c r="BZ61" s="298" t="b">
        <f>IF('Hoja De Calculo'!CA13&gt;='Hoja De Calculo'!BZ13,IF(BZ$18=100,($AO$21*BZ$18*$B$2)-SUM($I61:BY61),IF(BZ$18&gt;BY$19,((BZ$18-BY$19+1)*$B$2*$AO$21),IF(BZ$18&gt;=BY$19,$AO$21*$B$2))),0)</f>
        <v>0</v>
      </c>
      <c r="CA61" s="298" t="b">
        <f>IF('Hoja De Calculo'!CB13&gt;='Hoja De Calculo'!CA13,IF(CA$18=100,($AO$21*CA$18*$B$2)-SUM($I61:BZ61),IF(CA$18&gt;BZ$19,((CA$18-BZ$19+1)*$B$2*$AO$21),IF(CA$18&gt;=BZ$19,$AO$21*$B$2))),0)</f>
        <v>0</v>
      </c>
      <c r="CB61" s="298" t="b">
        <f>IF('Hoja De Calculo'!CC13&gt;='Hoja De Calculo'!CB13,IF(CB$18=100,($AO$21*CB$18*$B$2)-SUM($I61:CA61),IF(CB$18&gt;CA$19,((CB$18-CA$19+1)*$B$2*$AO$21),IF(CB$18&gt;=CA$19,$AO$21*$B$2))),0)</f>
        <v>0</v>
      </c>
      <c r="CC61" s="298" t="b">
        <f>IF('Hoja De Calculo'!CD13&gt;='Hoja De Calculo'!CC13,IF(CC$18=100,($AO$21*CC$18*$B$2)-SUM($I61:CB61),IF(CC$18&gt;CB$19,((CC$18-CB$19+1)*$B$2*$AO$21),IF(CC$18&gt;=CB$19,$AO$21*$B$2))),0)</f>
        <v>0</v>
      </c>
      <c r="CD61" s="298" t="b">
        <f>IF('Hoja De Calculo'!CE13&gt;='Hoja De Calculo'!CD13,IF(CD$18=100,($AO$21*CD$18*$B$2)-SUM($I61:CC61),IF(CD$18&gt;CC$19,((CD$18-CC$19+1)*$B$2*$AO$21),IF(CD$18&gt;=CC$19,$AO$21*$B$2))),0)</f>
        <v>0</v>
      </c>
      <c r="CE61" s="298" t="b">
        <f>IF('Hoja De Calculo'!CF13&gt;='Hoja De Calculo'!CE13,IF(CE$18=100,($AO$21*CE$18*$B$2)-SUM($I61:CD61),IF(CE$18&gt;CD$19,((CE$18-CD$19+1)*$B$2*$AO$21),IF(CE$18&gt;=CD$19,$AO$21*$B$2))),0)</f>
        <v>0</v>
      </c>
      <c r="CF61" s="298" t="b">
        <f>IF('Hoja De Calculo'!CG13&gt;='Hoja De Calculo'!CF13,IF(CF$18=100,($AO$21*CF$18*$B$2)-SUM($I61:CE61),IF(CF$18&gt;CE$19,((CF$18-CE$19+1)*$B$2*$AO$21),IF(CF$18&gt;=CE$19,$AO$21*$B$2))),0)</f>
        <v>0</v>
      </c>
      <c r="CG61" s="298" t="b">
        <f>IF('Hoja De Calculo'!CH13&gt;='Hoja De Calculo'!CG13,IF(CG$18=100,($AO$21*CG$18*$B$2)-SUM($I61:CF61),IF(CG$18&gt;CF$19,((CG$18-CF$19+1)*$B$2*$AO$21),IF(CG$18&gt;=CF$19,$AO$21*$B$2))),0)</f>
        <v>0</v>
      </c>
      <c r="CH61" s="298" t="b">
        <f>IF('Hoja De Calculo'!CI13&gt;='Hoja De Calculo'!CH13,IF(CH$18=100,($AO$21*CH$18*$B$2)-SUM($I61:CG61),IF(CH$18&gt;CG$19,((CH$18-CG$19+1)*$B$2*$AO$21),IF(CH$18&gt;=CG$19,$AO$21*$B$2))),0)</f>
        <v>0</v>
      </c>
      <c r="CI61" s="298" t="b">
        <f>IF('Hoja De Calculo'!CJ13&gt;='Hoja De Calculo'!CI13,IF(CI$18=100,($AO$21*CI$18*$B$2)-SUM($I61:CH61),IF(CI$18&gt;CH$19,((CI$18-CH$19+1)*$B$2*$AO$21),IF(CI$18&gt;=CH$19,$AO$21*$B$2))),0)</f>
        <v>0</v>
      </c>
      <c r="CJ61" s="298" t="b">
        <f>IF('Hoja De Calculo'!CK13&gt;='Hoja De Calculo'!CJ13,IF(CJ$18=100,($AO$21*CJ$18*$B$2)-SUM($I61:CI61),IF(CJ$18&gt;CI$19,((CJ$18-CI$19+1)*$B$2*$AO$21),IF(CJ$18&gt;=CI$19,$AO$21*$B$2))),0)</f>
        <v>0</v>
      </c>
      <c r="CK61" s="298" t="b">
        <f>IF('Hoja De Calculo'!CL13&gt;='Hoja De Calculo'!CK13,IF(CK$18=100,($AO$21*CK$18*$B$2)-SUM($I61:CJ61),IF(CK$18&gt;CJ$19,((CK$18-CJ$19+1)*$B$2*$AO$21),IF(CK$18&gt;=CJ$19,$AO$21*$B$2))),0)</f>
        <v>0</v>
      </c>
      <c r="CL61" s="298" t="b">
        <f>IF('Hoja De Calculo'!CM13&gt;='Hoja De Calculo'!CL13,IF(CL$18=100,($AO$21*CL$18*$B$2)-SUM($I61:CK61),IF(CL$18&gt;CK$19,((CL$18-CK$19+1)*$B$2*$AO$21),IF(CL$18&gt;=CK$19,$AO$21*$B$2))),0)</f>
        <v>0</v>
      </c>
      <c r="CM61" s="298" t="b">
        <f>IF('Hoja De Calculo'!CN13&gt;='Hoja De Calculo'!CM13,IF(CM$18=100,($AO$21*CM$18*$B$2)-SUM($I61:CL61),IF(CM$18&gt;CL$19,((CM$18-CL$19+1)*$B$2*$AO$21),IF(CM$18&gt;=CL$19,$AO$21*$B$2))),0)</f>
        <v>0</v>
      </c>
      <c r="CN61" s="298" t="b">
        <f>IF('Hoja De Calculo'!CO13&gt;='Hoja De Calculo'!CN13,IF(CN$18=100,($AO$21*CN$18*$B$2)-SUM($I61:CM61),IF(CN$18&gt;CM$19,((CN$18-CM$19+1)*$B$2*$AO$21),IF(CN$18&gt;=CM$19,$AO$21*$B$2))),0)</f>
        <v>0</v>
      </c>
      <c r="CO61" s="298" t="b">
        <f>IF('Hoja De Calculo'!CP13&gt;='Hoja De Calculo'!CO13,IF(CO$18=100,($AO$21*CO$18*$B$2)-SUM($I61:CN61),IF(CO$18&gt;CN$19,((CO$18-CN$19+1)*$B$2*$AO$21),IF(CO$18&gt;=CN$19,$AO$21*$B$2))),0)</f>
        <v>0</v>
      </c>
      <c r="CP61" s="298" t="b">
        <f>IF('Hoja De Calculo'!CQ13&gt;='Hoja De Calculo'!CP13,IF(CP$18=100,($AO$21*CP$18*$B$2)-SUM($I61:CO61),IF(CP$18&gt;CO$19,((CP$18-CO$19+1)*$B$2*$AO$21),IF(CP$18&gt;=CO$19,$AO$21*$B$2))),0)</f>
        <v>0</v>
      </c>
      <c r="CQ61" s="298" t="b">
        <f>IF('Hoja De Calculo'!CR13&gt;='Hoja De Calculo'!CQ13,IF(CQ$18=100,($AO$21*CQ$18*$B$2)-SUM($I61:CP61),IF(CQ$18&gt;CP$19,((CQ$18-CP$19+1)*$B$2*$AO$21),IF(CQ$18&gt;=CP$19,$AO$21*$B$2))),0)</f>
        <v>0</v>
      </c>
      <c r="CR61" s="298" t="b">
        <f>IF('Hoja De Calculo'!CS13&gt;='Hoja De Calculo'!CR13,IF(CR$18=100,($AO$21*CR$18*$B$2)-SUM($I61:CQ61),IF(CR$18&gt;CQ$19,((CR$18-CQ$19+1)*$B$2*$AO$21),IF(CR$18&gt;=CQ$19,$AO$21*$B$2))),0)</f>
        <v>0</v>
      </c>
      <c r="CS61" s="298" t="b">
        <f>IF('Hoja De Calculo'!CT13&gt;='Hoja De Calculo'!CS13,IF(CS$18=100,($AO$21*CS$18*$B$2)-SUM($I61:CR61),IF(CS$18&gt;CR$19,((CS$18-CR$19+1)*$B$2*$AO$21),IF(CS$18&gt;=CR$19,$AO$21*$B$2))),0)</f>
        <v>0</v>
      </c>
      <c r="CT61" s="298" t="b">
        <f>IF('Hoja De Calculo'!CU13&gt;='Hoja De Calculo'!CT13,IF(CT$18=100,($AO$21*CT$18*$B$2)-SUM($I61:CS61),IF(CT$18&gt;CS$19,((CT$18-CS$19+1)*$B$2*$AO$21),IF(CT$18&gt;=CS$19,$AO$21*$B$2))),0)</f>
        <v>0</v>
      </c>
      <c r="CU61" s="298" t="b">
        <f>IF('Hoja De Calculo'!CV13&gt;='Hoja De Calculo'!CU13,IF(CU$18=100,($AO$21*CU$18*$B$2)-SUM($I61:CT61),IF(CU$18&gt;CT$19,((CU$18-CT$19+1)*$B$2*$AO$21),IF(CU$18&gt;=CT$19,$AO$21*$B$2))),0)</f>
        <v>0</v>
      </c>
      <c r="CV61" s="298" t="b">
        <f>IF('Hoja De Calculo'!CW13&gt;='Hoja De Calculo'!CV13,IF(CV$18=100,($AO$21*CV$18*$B$2)-SUM($I61:CU61),IF(CV$18&gt;CU$19,((CV$18-CU$19+1)*$B$2*$AO$21),IF(CV$18&gt;=CU$19,$AO$21*$B$2))),0)</f>
        <v>0</v>
      </c>
      <c r="CW61" s="298" t="b">
        <f>IF('Hoja De Calculo'!CX13&gt;='Hoja De Calculo'!CW13,IF(CW$18=100,($AO$21*CW$18*$B$2)-SUM($I61:CV61),IF(CW$18&gt;CV$19,((CW$18-CV$19+1)*$B$2*$AO$21),IF(CW$18&gt;=CV$19,$AO$21*$B$2))),0)</f>
        <v>0</v>
      </c>
    </row>
    <row r="62" spans="1:101" x14ac:dyDescent="0.25">
      <c r="A62" t="s">
        <v>199</v>
      </c>
      <c r="B62" s="263"/>
      <c r="C62" s="263"/>
      <c r="D62" s="263"/>
      <c r="E62" s="263"/>
      <c r="F62" s="263"/>
      <c r="G62" s="263"/>
      <c r="H62" s="263"/>
      <c r="I62" s="263"/>
      <c r="J62" s="263"/>
      <c r="K62" s="263"/>
      <c r="L62" s="263"/>
      <c r="M62" s="263"/>
      <c r="N62" s="263"/>
      <c r="O62" s="263"/>
      <c r="P62" s="263"/>
      <c r="Q62" s="263"/>
      <c r="R62" s="263"/>
      <c r="S62" s="263"/>
      <c r="T62" s="263"/>
      <c r="U62" s="263"/>
      <c r="V62" s="263"/>
      <c r="W62" s="263"/>
      <c r="X62" s="263"/>
      <c r="Y62" s="263"/>
      <c r="Z62" s="263"/>
      <c r="AA62" s="263"/>
      <c r="AB62" s="263"/>
      <c r="AC62" s="263"/>
      <c r="AD62" s="263"/>
      <c r="AE62" s="263"/>
      <c r="AF62" s="263"/>
      <c r="AG62" s="263"/>
      <c r="AH62" s="263"/>
      <c r="AI62" s="263"/>
      <c r="AJ62" s="263"/>
      <c r="AK62" s="263"/>
      <c r="AL62" s="263"/>
      <c r="AM62" s="263"/>
      <c r="AN62" s="263"/>
      <c r="AO62" s="263"/>
      <c r="AP62" s="285">
        <f>(AP$21*$B$2*(AP$19+(IF(AP$19=100,0,1))))</f>
        <v>0</v>
      </c>
      <c r="AQ62" s="298" t="b">
        <f>IF('Hoja De Calculo'!AR13&gt;='Hoja De Calculo'!AQ13,IF(AQ$18=100,($AP$21*AQ$18*$B$2)-SUM($I62:AP62),IF(AQ$18&gt;AP$19,((AQ$18-AP$19+1)*$B$2*$AP$21),IF(AQ$18&gt;=AP$19,$AP$21*$B$2))),0)</f>
        <v>0</v>
      </c>
      <c r="AR62" s="298" t="b">
        <f>IF('Hoja De Calculo'!AS13&gt;='Hoja De Calculo'!AR13,IF(AR$18=100,($AP$21*AR$18*$B$2)-SUM($I62:AQ62),IF(AR$18&gt;AQ$19,((AR$18-AQ$19+1)*$B$2*$AP$21),IF(AR$18&gt;=AQ$19,$AP$21*$B$2))),0)</f>
        <v>0</v>
      </c>
      <c r="AS62" s="298" t="b">
        <f>IF('Hoja De Calculo'!AT13&gt;='Hoja De Calculo'!AS13,IF(AS$18=100,($AP$21*AS$18*$B$2)-SUM($I62:AR62),IF(AS$18&gt;AR$19,((AS$18-AR$19+1)*$B$2*$AP$21),IF(AS$18&gt;=AR$19,$AP$21*$B$2))),0)</f>
        <v>0</v>
      </c>
      <c r="AT62" s="298" t="b">
        <f>IF('Hoja De Calculo'!AU13&gt;='Hoja De Calculo'!AT13,IF(AT$18=100,($AP$21*AT$18*$B$2)-SUM($I62:AS62),IF(AT$18&gt;AS$19,((AT$18-AS$19+1)*$B$2*$AP$21),IF(AT$18&gt;=AS$19,$AP$21*$B$2))),0)</f>
        <v>0</v>
      </c>
      <c r="AU62" s="298" t="b">
        <f>IF('Hoja De Calculo'!AV13&gt;='Hoja De Calculo'!AU13,IF(AU$18=100,($AP$21*AU$18*$B$2)-SUM($I62:AT62),IF(AU$18&gt;AT$19,((AU$18-AT$19+1)*$B$2*$AP$21),IF(AU$18&gt;=AT$19,$AP$21*$B$2))),0)</f>
        <v>0</v>
      </c>
      <c r="AV62" s="298" t="b">
        <f>IF('Hoja De Calculo'!AW13&gt;='Hoja De Calculo'!AV13,IF(AV$18=100,($AP$21*AV$18*$B$2)-SUM($I62:AU62),IF(AV$18&gt;AU$19,((AV$18-AU$19+1)*$B$2*$AP$21),IF(AV$18&gt;=AU$19,$AP$21*$B$2))),0)</f>
        <v>0</v>
      </c>
      <c r="AW62" s="298" t="b">
        <f>IF('Hoja De Calculo'!AX13&gt;='Hoja De Calculo'!AW13,IF(AW$18=100,($AP$21*AW$18*$B$2)-SUM($I62:AV62),IF(AW$18&gt;AV$19,((AW$18-AV$19+1)*$B$2*$AP$21),IF(AW$18&gt;=AV$19,$AP$21*$B$2))),0)</f>
        <v>0</v>
      </c>
      <c r="AX62" s="298" t="b">
        <f>IF('Hoja De Calculo'!AY13&gt;='Hoja De Calculo'!AX13,IF(AX$18=100,($AP$21*AX$18*$B$2)-SUM($I62:AW62),IF(AX$18&gt;AW$19,((AX$18-AW$19+1)*$B$2*$AP$21),IF(AX$18&gt;=AW$19,$AP$21*$B$2))),0)</f>
        <v>0</v>
      </c>
      <c r="AY62" s="298" t="b">
        <f>IF('Hoja De Calculo'!AZ13&gt;='Hoja De Calculo'!AY13,IF(AY$18=100,($AP$21*AY$18*$B$2)-SUM($I62:AX62),IF(AY$18&gt;AX$19,((AY$18-AX$19+1)*$B$2*$AP$21),IF(AY$18&gt;=AX$19,$AP$21*$B$2))),0)</f>
        <v>0</v>
      </c>
      <c r="AZ62" s="298" t="b">
        <f>IF('Hoja De Calculo'!BA13&gt;='Hoja De Calculo'!AZ13,IF(AZ$18=100,($AP$21*AZ$18*$B$2)-SUM($I62:AY62),IF(AZ$18&gt;AY$19,((AZ$18-AY$19+1)*$B$2*$AP$21),IF(AZ$18&gt;=AY$19,$AP$21*$B$2))),0)</f>
        <v>0</v>
      </c>
      <c r="BA62" s="298" t="b">
        <f>IF('Hoja De Calculo'!BB13&gt;='Hoja De Calculo'!BA13,IF(BA$18=100,($AP$21*BA$18*$B$2)-SUM($I62:AZ62),IF(BA$18&gt;AZ$19,((BA$18-AZ$19+1)*$B$2*$AP$21),IF(BA$18&gt;=AZ$19,$AP$21*$B$2))),0)</f>
        <v>0</v>
      </c>
      <c r="BB62" s="298" t="b">
        <f>IF('Hoja De Calculo'!BC13&gt;='Hoja De Calculo'!BB13,IF(BB$18=100,($AP$21*BB$18*$B$2)-SUM($I62:BA62),IF(BB$18&gt;BA$19,((BB$18-BA$19+1)*$B$2*$AP$21),IF(BB$18&gt;=BA$19,$AP$21*$B$2))),0)</f>
        <v>0</v>
      </c>
      <c r="BC62" s="298" t="b">
        <f>IF('Hoja De Calculo'!BD13&gt;='Hoja De Calculo'!BC13,IF(BC$18=100,($AP$21*BC$18*$B$2)-SUM($I62:BB62),IF(BC$18&gt;BB$19,((BC$18-BB$19+1)*$B$2*$AP$21),IF(BC$18&gt;=BB$19,$AP$21*$B$2))),0)</f>
        <v>0</v>
      </c>
      <c r="BD62" s="298" t="b">
        <f>IF('Hoja De Calculo'!BE13&gt;='Hoja De Calculo'!BD13,IF(BD$18=100,($AP$21*BD$18*$B$2)-SUM($I62:BC62),IF(BD$18&gt;BC$19,((BD$18-BC$19+1)*$B$2*$AP$21),IF(BD$18&gt;=BC$19,$AP$21*$B$2))),0)</f>
        <v>0</v>
      </c>
      <c r="BE62" s="298" t="b">
        <f>IF('Hoja De Calculo'!BF13&gt;='Hoja De Calculo'!BE13,IF(BE$18=100,($AP$21*BE$18*$B$2)-SUM($I62:BD62),IF(BE$18&gt;BD$19,((BE$18-BD$19+1)*$B$2*$AP$21),IF(BE$18&gt;=BD$19,$AP$21*$B$2))),0)</f>
        <v>0</v>
      </c>
      <c r="BF62" s="298" t="b">
        <f>IF('Hoja De Calculo'!BG13&gt;='Hoja De Calculo'!BF13,IF(BF$18=100,($AP$21*BF$18*$B$2)-SUM($I62:BE62),IF(BF$18&gt;BE$19,((BF$18-BE$19+1)*$B$2*$AP$21),IF(BF$18&gt;=BE$19,$AP$21*$B$2))),0)</f>
        <v>0</v>
      </c>
      <c r="BG62" s="298" t="b">
        <f>IF('Hoja De Calculo'!BH13&gt;='Hoja De Calculo'!BG13,IF(BG$18=100,($AP$21*BG$18*$B$2)-SUM($I62:BF62),IF(BG$18&gt;BF$19,((BG$18-BF$19+1)*$B$2*$AP$21),IF(BG$18&gt;=BF$19,$AP$21*$B$2))),0)</f>
        <v>0</v>
      </c>
      <c r="BH62" s="298" t="b">
        <f>IF('Hoja De Calculo'!BI13&gt;='Hoja De Calculo'!BH13,IF(BH$18=100,($AP$21*BH$18*$B$2)-SUM($I62:BG62),IF(BH$18&gt;BG$19,((BH$18-BG$19+1)*$B$2*$AP$21),IF(BH$18&gt;=BG$19,$AP$21*$B$2))),0)</f>
        <v>0</v>
      </c>
      <c r="BI62" s="298" t="b">
        <f>IF('Hoja De Calculo'!BJ13&gt;='Hoja De Calculo'!BI13,IF(BI$18=100,($AP$21*BI$18*$B$2)-SUM($I62:BH62),IF(BI$18&gt;BH$19,((BI$18-BH$19+1)*$B$2*$AP$21),IF(BI$18&gt;=BH$19,$AP$21*$B$2))),0)</f>
        <v>0</v>
      </c>
      <c r="BJ62" s="298" t="b">
        <f>IF('Hoja De Calculo'!BK13&gt;='Hoja De Calculo'!BJ13,IF(BJ$18=100,($AP$21*BJ$18*$B$2)-SUM($I62:BI62),IF(BJ$18&gt;BI$19,((BJ$18-BI$19+1)*$B$2*$AP$21),IF(BJ$18&gt;=BI$19,$AP$21*$B$2))),0)</f>
        <v>0</v>
      </c>
      <c r="BK62" s="298" t="b">
        <f>IF('Hoja De Calculo'!BL13&gt;='Hoja De Calculo'!BK13,IF(BK$18=100,($AP$21*BK$18*$B$2)-SUM($I62:BJ62),IF(BK$18&gt;BJ$19,((BK$18-BJ$19+1)*$B$2*$AP$21),IF(BK$18&gt;=BJ$19,$AP$21*$B$2))),0)</f>
        <v>0</v>
      </c>
      <c r="BL62" s="298" t="b">
        <f>IF('Hoja De Calculo'!BM13&gt;='Hoja De Calculo'!BL13,IF(BL$18=100,($AP$21*BL$18*$B$2)-SUM($I62:BK62),IF(BL$18&gt;BK$19,((BL$18-BK$19+1)*$B$2*$AP$21),IF(BL$18&gt;=BK$19,$AP$21*$B$2))),0)</f>
        <v>0</v>
      </c>
      <c r="BM62" s="298" t="b">
        <f>IF('Hoja De Calculo'!BN13&gt;='Hoja De Calculo'!BM13,IF(BM$18=100,($AP$21*BM$18*$B$2)-SUM($I62:BL62),IF(BM$18&gt;BL$19,((BM$18-BL$19+1)*$B$2*$AP$21),IF(BM$18&gt;=BL$19,$AP$21*$B$2))),0)</f>
        <v>0</v>
      </c>
      <c r="BN62" s="298" t="b">
        <f>IF('Hoja De Calculo'!BO13&gt;='Hoja De Calculo'!BN13,IF(BN$18=100,($AP$21*BN$18*$B$2)-SUM($I62:BM62),IF(BN$18&gt;BM$19,((BN$18-BM$19+1)*$B$2*$AP$21),IF(BN$18&gt;=BM$19,$AP$21*$B$2))),0)</f>
        <v>0</v>
      </c>
      <c r="BO62" s="298" t="b">
        <f>IF('Hoja De Calculo'!BP13&gt;='Hoja De Calculo'!BO13,IF(BO$18=100,($AP$21*BO$18*$B$2)-SUM($I62:BN62),IF(BO$18&gt;BN$19,((BO$18-BN$19+1)*$B$2*$AP$21),IF(BO$18&gt;=BN$19,$AP$21*$B$2))),0)</f>
        <v>0</v>
      </c>
      <c r="BP62" s="298" t="b">
        <f>IF('Hoja De Calculo'!BQ13&gt;='Hoja De Calculo'!BP13,IF(BP$18=100,($AP$21*BP$18*$B$2)-SUM($I62:BO62),IF(BP$18&gt;BO$19,((BP$18-BO$19+1)*$B$2*$AP$21),IF(BP$18&gt;=BO$19,$AP$21*$B$2))),0)</f>
        <v>0</v>
      </c>
      <c r="BQ62" s="298" t="b">
        <f>IF('Hoja De Calculo'!BR13&gt;='Hoja De Calculo'!BQ13,IF(BQ$18=100,($AP$21*BQ$18*$B$2)-SUM($I62:BP62),IF(BQ$18&gt;BP$19,((BQ$18-BP$19+1)*$B$2*$AP$21),IF(BQ$18&gt;=BP$19,$AP$21*$B$2))),0)</f>
        <v>0</v>
      </c>
      <c r="BR62" s="298" t="b">
        <f>IF('Hoja De Calculo'!BS13&gt;='Hoja De Calculo'!BR13,IF(BR$18=100,($AP$21*BR$18*$B$2)-SUM($I62:BQ62),IF(BR$18&gt;BQ$19,((BR$18-BQ$19+1)*$B$2*$AP$21),IF(BR$18&gt;=BQ$19,$AP$21*$B$2))),0)</f>
        <v>0</v>
      </c>
      <c r="BS62" s="298" t="b">
        <f>IF('Hoja De Calculo'!BT13&gt;='Hoja De Calculo'!BS13,IF(BS$18=100,($AP$21*BS$18*$B$2)-SUM($I62:BR62),IF(BS$18&gt;BR$19,((BS$18-BR$19+1)*$B$2*$AP$21),IF(BS$18&gt;=BR$19,$AP$21*$B$2))),0)</f>
        <v>0</v>
      </c>
      <c r="BT62" s="298" t="b">
        <f>IF('Hoja De Calculo'!BU13&gt;='Hoja De Calculo'!BT13,IF(BT$18=100,($AP$21*BT$18*$B$2)-SUM($I62:BS62),IF(BT$18&gt;BS$19,((BT$18-BS$19+1)*$B$2*$AP$21),IF(BT$18&gt;=BS$19,$AP$21*$B$2))),0)</f>
        <v>0</v>
      </c>
      <c r="BU62" s="298" t="b">
        <f>IF('Hoja De Calculo'!BV13&gt;='Hoja De Calculo'!BU13,IF(BU$18=100,($AP$21*BU$18*$B$2)-SUM($I62:BT62),IF(BU$18&gt;BT$19,((BU$18-BT$19+1)*$B$2*$AP$21),IF(BU$18&gt;=BT$19,$AP$21*$B$2))),0)</f>
        <v>0</v>
      </c>
      <c r="BV62" s="298" t="b">
        <f>IF('Hoja De Calculo'!BW13&gt;='Hoja De Calculo'!BV13,IF(BV$18=100,($AP$21*BV$18*$B$2)-SUM($I62:BU62),IF(BV$18&gt;BU$19,((BV$18-BU$19+1)*$B$2*$AP$21),IF(BV$18&gt;=BU$19,$AP$21*$B$2))),0)</f>
        <v>0</v>
      </c>
      <c r="BW62" s="298" t="b">
        <f>IF('Hoja De Calculo'!BX13&gt;='Hoja De Calculo'!BW13,IF(BW$18=100,($AP$21*BW$18*$B$2)-SUM($I62:BV62),IF(BW$18&gt;BV$19,((BW$18-BV$19+1)*$B$2*$AP$21),IF(BW$18&gt;=BV$19,$AP$21*$B$2))),0)</f>
        <v>0</v>
      </c>
      <c r="BX62" s="298" t="b">
        <f>IF('Hoja De Calculo'!BY13&gt;='Hoja De Calculo'!BX13,IF(BX$18=100,($AP$21*BX$18*$B$2)-SUM($I62:BW62),IF(BX$18&gt;BW$19,((BX$18-BW$19+1)*$B$2*$AP$21),IF(BX$18&gt;=BW$19,$AP$21*$B$2))),0)</f>
        <v>0</v>
      </c>
      <c r="BY62" s="298" t="b">
        <f>IF('Hoja De Calculo'!BZ13&gt;='Hoja De Calculo'!BY13,IF(BY$18=100,($AP$21*BY$18*$B$2)-SUM($I62:BX62),IF(BY$18&gt;BX$19,((BY$18-BX$19+1)*$B$2*$AP$21),IF(BY$18&gt;=BX$19,$AP$21*$B$2))),0)</f>
        <v>0</v>
      </c>
      <c r="BZ62" s="298" t="b">
        <f>IF('Hoja De Calculo'!CA13&gt;='Hoja De Calculo'!BZ13,IF(BZ$18=100,($AP$21*BZ$18*$B$2)-SUM($I62:BY62),IF(BZ$18&gt;BY$19,((BZ$18-BY$19+1)*$B$2*$AP$21),IF(BZ$18&gt;=BY$19,$AP$21*$B$2))),0)</f>
        <v>0</v>
      </c>
      <c r="CA62" s="298" t="b">
        <f>IF('Hoja De Calculo'!CB13&gt;='Hoja De Calculo'!CA13,IF(CA$18=100,($AP$21*CA$18*$B$2)-SUM($I62:BZ62),IF(CA$18&gt;BZ$19,((CA$18-BZ$19+1)*$B$2*$AP$21),IF(CA$18&gt;=BZ$19,$AP$21*$B$2))),0)</f>
        <v>0</v>
      </c>
      <c r="CB62" s="298" t="b">
        <f>IF('Hoja De Calculo'!CC13&gt;='Hoja De Calculo'!CB13,IF(CB$18=100,($AP$21*CB$18*$B$2)-SUM($I62:CA62),IF(CB$18&gt;CA$19,((CB$18-CA$19+1)*$B$2*$AP$21),IF(CB$18&gt;=CA$19,$AP$21*$B$2))),0)</f>
        <v>0</v>
      </c>
      <c r="CC62" s="298" t="b">
        <f>IF('Hoja De Calculo'!CD13&gt;='Hoja De Calculo'!CC13,IF(CC$18=100,($AP$21*CC$18*$B$2)-SUM($I62:CB62),IF(CC$18&gt;CB$19,((CC$18-CB$19+1)*$B$2*$AP$21),IF(CC$18&gt;=CB$19,$AP$21*$B$2))),0)</f>
        <v>0</v>
      </c>
      <c r="CD62" s="298" t="b">
        <f>IF('Hoja De Calculo'!CE13&gt;='Hoja De Calculo'!CD13,IF(CD$18=100,($AP$21*CD$18*$B$2)-SUM($I62:CC62),IF(CD$18&gt;CC$19,((CD$18-CC$19+1)*$B$2*$AP$21),IF(CD$18&gt;=CC$19,$AP$21*$B$2))),0)</f>
        <v>0</v>
      </c>
      <c r="CE62" s="298" t="b">
        <f>IF('Hoja De Calculo'!CF13&gt;='Hoja De Calculo'!CE13,IF(CE$18=100,($AP$21*CE$18*$B$2)-SUM($I62:CD62),IF(CE$18&gt;CD$19,((CE$18-CD$19+1)*$B$2*$AP$21),IF(CE$18&gt;=CD$19,$AP$21*$B$2))),0)</f>
        <v>0</v>
      </c>
      <c r="CF62" s="298" t="b">
        <f>IF('Hoja De Calculo'!CG13&gt;='Hoja De Calculo'!CF13,IF(CF$18=100,($AP$21*CF$18*$B$2)-SUM($I62:CE62),IF(CF$18&gt;CE$19,((CF$18-CE$19+1)*$B$2*$AP$21),IF(CF$18&gt;=CE$19,$AP$21*$B$2))),0)</f>
        <v>0</v>
      </c>
      <c r="CG62" s="298" t="b">
        <f>IF('Hoja De Calculo'!CH13&gt;='Hoja De Calculo'!CG13,IF(CG$18=100,($AP$21*CG$18*$B$2)-SUM($I62:CF62),IF(CG$18&gt;CF$19,((CG$18-CF$19+1)*$B$2*$AP$21),IF(CG$18&gt;=CF$19,$AP$21*$B$2))),0)</f>
        <v>0</v>
      </c>
      <c r="CH62" s="298" t="b">
        <f>IF('Hoja De Calculo'!CI13&gt;='Hoja De Calculo'!CH13,IF(CH$18=100,($AP$21*CH$18*$B$2)-SUM($I62:CG62),IF(CH$18&gt;CG$19,((CH$18-CG$19+1)*$B$2*$AP$21),IF(CH$18&gt;=CG$19,$AP$21*$B$2))),0)</f>
        <v>0</v>
      </c>
      <c r="CI62" s="298" t="b">
        <f>IF('Hoja De Calculo'!CJ13&gt;='Hoja De Calculo'!CI13,IF(CI$18=100,($AP$21*CI$18*$B$2)-SUM($I62:CH62),IF(CI$18&gt;CH$19,((CI$18-CH$19+1)*$B$2*$AP$21),IF(CI$18&gt;=CH$19,$AP$21*$B$2))),0)</f>
        <v>0</v>
      </c>
      <c r="CJ62" s="298" t="b">
        <f>IF('Hoja De Calculo'!CK13&gt;='Hoja De Calculo'!CJ13,IF(CJ$18=100,($AP$21*CJ$18*$B$2)-SUM($I62:CI62),IF(CJ$18&gt;CI$19,((CJ$18-CI$19+1)*$B$2*$AP$21),IF(CJ$18&gt;=CI$19,$AP$21*$B$2))),0)</f>
        <v>0</v>
      </c>
      <c r="CK62" s="298" t="b">
        <f>IF('Hoja De Calculo'!CL13&gt;='Hoja De Calculo'!CK13,IF(CK$18=100,($AP$21*CK$18*$B$2)-SUM($I62:CJ62),IF(CK$18&gt;CJ$19,((CK$18-CJ$19+1)*$B$2*$AP$21),IF(CK$18&gt;=CJ$19,$AP$21*$B$2))),0)</f>
        <v>0</v>
      </c>
      <c r="CL62" s="298" t="b">
        <f>IF('Hoja De Calculo'!CM13&gt;='Hoja De Calculo'!CL13,IF(CL$18=100,($AP$21*CL$18*$B$2)-SUM($I62:CK62),IF(CL$18&gt;CK$19,((CL$18-CK$19+1)*$B$2*$AP$21),IF(CL$18&gt;=CK$19,$AP$21*$B$2))),0)</f>
        <v>0</v>
      </c>
      <c r="CM62" s="298" t="b">
        <f>IF('Hoja De Calculo'!CN13&gt;='Hoja De Calculo'!CM13,IF(CM$18=100,($AP$21*CM$18*$B$2)-SUM($I62:CL62),IF(CM$18&gt;CL$19,((CM$18-CL$19+1)*$B$2*$AP$21),IF(CM$18&gt;=CL$19,$AP$21*$B$2))),0)</f>
        <v>0</v>
      </c>
      <c r="CN62" s="298" t="b">
        <f>IF('Hoja De Calculo'!CO13&gt;='Hoja De Calculo'!CN13,IF(CN$18=100,($AP$21*CN$18*$B$2)-SUM($I62:CM62),IF(CN$18&gt;CM$19,((CN$18-CM$19+1)*$B$2*$AP$21),IF(CN$18&gt;=CM$19,$AP$21*$B$2))),0)</f>
        <v>0</v>
      </c>
      <c r="CO62" s="298" t="b">
        <f>IF('Hoja De Calculo'!CP13&gt;='Hoja De Calculo'!CO13,IF(CO$18=100,($AP$21*CO$18*$B$2)-SUM($I62:CN62),IF(CO$18&gt;CN$19,((CO$18-CN$19+1)*$B$2*$AP$21),IF(CO$18&gt;=CN$19,$AP$21*$B$2))),0)</f>
        <v>0</v>
      </c>
      <c r="CP62" s="298" t="b">
        <f>IF('Hoja De Calculo'!CQ13&gt;='Hoja De Calculo'!CP13,IF(CP$18=100,($AP$21*CP$18*$B$2)-SUM($I62:CO62),IF(CP$18&gt;CO$19,((CP$18-CO$19+1)*$B$2*$AP$21),IF(CP$18&gt;=CO$19,$AP$21*$B$2))),0)</f>
        <v>0</v>
      </c>
      <c r="CQ62" s="298" t="b">
        <f>IF('Hoja De Calculo'!CR13&gt;='Hoja De Calculo'!CQ13,IF(CQ$18=100,($AP$21*CQ$18*$B$2)-SUM($I62:CP62),IF(CQ$18&gt;CP$19,((CQ$18-CP$19+1)*$B$2*$AP$21),IF(CQ$18&gt;=CP$19,$AP$21*$B$2))),0)</f>
        <v>0</v>
      </c>
      <c r="CR62" s="298" t="b">
        <f>IF('Hoja De Calculo'!CS13&gt;='Hoja De Calculo'!CR13,IF(CR$18=100,($AP$21*CR$18*$B$2)-SUM($I62:CQ62),IF(CR$18&gt;CQ$19,((CR$18-CQ$19+1)*$B$2*$AP$21),IF(CR$18&gt;=CQ$19,$AP$21*$B$2))),0)</f>
        <v>0</v>
      </c>
      <c r="CS62" s="298" t="b">
        <f>IF('Hoja De Calculo'!CT13&gt;='Hoja De Calculo'!CS13,IF(CS$18=100,($AP$21*CS$18*$B$2)-SUM($I62:CR62),IF(CS$18&gt;CR$19,((CS$18-CR$19+1)*$B$2*$AP$21),IF(CS$18&gt;=CR$19,$AP$21*$B$2))),0)</f>
        <v>0</v>
      </c>
      <c r="CT62" s="298" t="b">
        <f>IF('Hoja De Calculo'!CU13&gt;='Hoja De Calculo'!CT13,IF(CT$18=100,($AP$21*CT$18*$B$2)-SUM($I62:CS62),IF(CT$18&gt;CS$19,((CT$18-CS$19+1)*$B$2*$AP$21),IF(CT$18&gt;=CS$19,$AP$21*$B$2))),0)</f>
        <v>0</v>
      </c>
      <c r="CU62" s="298" t="b">
        <f>IF('Hoja De Calculo'!CV13&gt;='Hoja De Calculo'!CU13,IF(CU$18=100,($AP$21*CU$18*$B$2)-SUM($I62:CT62),IF(CU$18&gt;CT$19,((CU$18-CT$19+1)*$B$2*$AP$21),IF(CU$18&gt;=CT$19,$AP$21*$B$2))),0)</f>
        <v>0</v>
      </c>
      <c r="CV62" s="298" t="b">
        <f>IF('Hoja De Calculo'!CW13&gt;='Hoja De Calculo'!CV13,IF(CV$18=100,($AP$21*CV$18*$B$2)-SUM($I62:CU62),IF(CV$18&gt;CU$19,((CV$18-CU$19+1)*$B$2*$AP$21),IF(CV$18&gt;=CU$19,$AP$21*$B$2))),0)</f>
        <v>0</v>
      </c>
      <c r="CW62" s="298" t="b">
        <f>IF('Hoja De Calculo'!CX13&gt;='Hoja De Calculo'!CW13,IF(CW$18=100,($AP$21*CW$18*$B$2)-SUM($I62:CV62),IF(CW$18&gt;CV$19,((CW$18-CV$19+1)*$B$2*$AP$21),IF(CW$18&gt;=CV$19,$AP$21*$B$2))),0)</f>
        <v>0</v>
      </c>
    </row>
    <row r="63" spans="1:101" x14ac:dyDescent="0.25">
      <c r="A63" t="s">
        <v>200</v>
      </c>
      <c r="B63" s="263"/>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85">
        <f>(AQ$21*$B$2*(AQ$19+(IF(AQ$19=100,0,1))))</f>
        <v>0</v>
      </c>
      <c r="AR63" s="298" t="b">
        <f>IF('Hoja De Calculo'!AS13&gt;='Hoja De Calculo'!AR13,IF(AR$18=100,($AQ$21*AR$18*$B$2)-SUM($I63:AQ63),IF(AR$18&gt;AQ$19,((AR$18-AQ$19+1)*$B$2*$AQ$21),IF(AR$18&gt;=AQ$19,$AQ$21*$B$2))),0)</f>
        <v>0</v>
      </c>
      <c r="AS63" s="298" t="b">
        <f>IF('Hoja De Calculo'!AT13&gt;='Hoja De Calculo'!AS13,IF(AS$18=100,($AQ$21*AS$18*$B$2)-SUM($I63:AR63),IF(AS$18&gt;AR$19,((AS$18-AR$19+1)*$B$2*$AQ$21),IF(AS$18&gt;=AR$19,$AQ$21*$B$2))),0)</f>
        <v>0</v>
      </c>
      <c r="AT63" s="298" t="b">
        <f>IF('Hoja De Calculo'!AU13&gt;='Hoja De Calculo'!AT13,IF(AT$18=100,($AQ$21*AT$18*$B$2)-SUM($I63:AS63),IF(AT$18&gt;AS$19,((AT$18-AS$19+1)*$B$2*$AQ$21),IF(AT$18&gt;=AS$19,$AQ$21*$B$2))),0)</f>
        <v>0</v>
      </c>
      <c r="AU63" s="298" t="b">
        <f>IF('Hoja De Calculo'!AV13&gt;='Hoja De Calculo'!AU13,IF(AU$18=100,($AQ$21*AU$18*$B$2)-SUM($I63:AT63),IF(AU$18&gt;AT$19,((AU$18-AT$19+1)*$B$2*$AQ$21),IF(AU$18&gt;=AT$19,$AQ$21*$B$2))),0)</f>
        <v>0</v>
      </c>
      <c r="AV63" s="298" t="b">
        <f>IF('Hoja De Calculo'!AW13&gt;='Hoja De Calculo'!AV13,IF(AV$18=100,($AQ$21*AV$18*$B$2)-SUM($I63:AU63),IF(AV$18&gt;AU$19,((AV$18-AU$19+1)*$B$2*$AQ$21),IF(AV$18&gt;=AU$19,$AQ$21*$B$2))),0)</f>
        <v>0</v>
      </c>
      <c r="AW63" s="298" t="b">
        <f>IF('Hoja De Calculo'!AX13&gt;='Hoja De Calculo'!AW13,IF(AW$18=100,($AQ$21*AW$18*$B$2)-SUM($I63:AV63),IF(AW$18&gt;AV$19,((AW$18-AV$19+1)*$B$2*$AQ$21),IF(AW$18&gt;=AV$19,$AQ$21*$B$2))),0)</f>
        <v>0</v>
      </c>
      <c r="AX63" s="298" t="b">
        <f>IF('Hoja De Calculo'!AY13&gt;='Hoja De Calculo'!AX13,IF(AX$18=100,($AQ$21*AX$18*$B$2)-SUM($I63:AW63),IF(AX$18&gt;AW$19,((AX$18-AW$19+1)*$B$2*$AQ$21),IF(AX$18&gt;=AW$19,$AQ$21*$B$2))),0)</f>
        <v>0</v>
      </c>
      <c r="AY63" s="298" t="b">
        <f>IF('Hoja De Calculo'!AZ13&gt;='Hoja De Calculo'!AY13,IF(AY$18=100,($AQ$21*AY$18*$B$2)-SUM($I63:AX63),IF(AY$18&gt;AX$19,((AY$18-AX$19+1)*$B$2*$AQ$21),IF(AY$18&gt;=AX$19,$AQ$21*$B$2))),0)</f>
        <v>0</v>
      </c>
      <c r="AZ63" s="298" t="b">
        <f>IF('Hoja De Calculo'!BA13&gt;='Hoja De Calculo'!AZ13,IF(AZ$18=100,($AQ$21*AZ$18*$B$2)-SUM($I63:AY63),IF(AZ$18&gt;AY$19,((AZ$18-AY$19+1)*$B$2*$AQ$21),IF(AZ$18&gt;=AY$19,$AQ$21*$B$2))),0)</f>
        <v>0</v>
      </c>
      <c r="BA63" s="298" t="b">
        <f>IF('Hoja De Calculo'!BB13&gt;='Hoja De Calculo'!BA13,IF(BA$18=100,($AQ$21*BA$18*$B$2)-SUM($I63:AZ63),IF(BA$18&gt;AZ$19,((BA$18-AZ$19+1)*$B$2*$AQ$21),IF(BA$18&gt;=AZ$19,$AQ$21*$B$2))),0)</f>
        <v>0</v>
      </c>
      <c r="BB63" s="298" t="b">
        <f>IF('Hoja De Calculo'!BC13&gt;='Hoja De Calculo'!BB13,IF(BB$18=100,($AQ$21*BB$18*$B$2)-SUM($I63:BA63),IF(BB$18&gt;BA$19,((BB$18-BA$19+1)*$B$2*$AQ$21),IF(BB$18&gt;=BA$19,$AQ$21*$B$2))),0)</f>
        <v>0</v>
      </c>
      <c r="BC63" s="298" t="b">
        <f>IF('Hoja De Calculo'!BD13&gt;='Hoja De Calculo'!BC13,IF(BC$18=100,($AQ$21*BC$18*$B$2)-SUM($I63:BB63),IF(BC$18&gt;BB$19,((BC$18-BB$19+1)*$B$2*$AQ$21),IF(BC$18&gt;=BB$19,$AQ$21*$B$2))),0)</f>
        <v>0</v>
      </c>
      <c r="BD63" s="298" t="b">
        <f>IF('Hoja De Calculo'!BE13&gt;='Hoja De Calculo'!BD13,IF(BD$18=100,($AQ$21*BD$18*$B$2)-SUM($I63:BC63),IF(BD$18&gt;BC$19,((BD$18-BC$19+1)*$B$2*$AQ$21),IF(BD$18&gt;=BC$19,$AQ$21*$B$2))),0)</f>
        <v>0</v>
      </c>
      <c r="BE63" s="298" t="b">
        <f>IF('Hoja De Calculo'!BF13&gt;='Hoja De Calculo'!BE13,IF(BE$18=100,($AQ$21*BE$18*$B$2)-SUM($I63:BD63),IF(BE$18&gt;BD$19,((BE$18-BD$19+1)*$B$2*$AQ$21),IF(BE$18&gt;=BD$19,$AQ$21*$B$2))),0)</f>
        <v>0</v>
      </c>
      <c r="BF63" s="298" t="b">
        <f>IF('Hoja De Calculo'!BG13&gt;='Hoja De Calculo'!BF13,IF(BF$18=100,($AQ$21*BF$18*$B$2)-SUM($I63:BE63),IF(BF$18&gt;BE$19,((BF$18-BE$19+1)*$B$2*$AQ$21),IF(BF$18&gt;=BE$19,$AQ$21*$B$2))),0)</f>
        <v>0</v>
      </c>
      <c r="BG63" s="298" t="b">
        <f>IF('Hoja De Calculo'!BH13&gt;='Hoja De Calculo'!BG13,IF(BG$18=100,($AQ$21*BG$18*$B$2)-SUM($I63:BF63),IF(BG$18&gt;BF$19,((BG$18-BF$19+1)*$B$2*$AQ$21),IF(BG$18&gt;=BF$19,$AQ$21*$B$2))),0)</f>
        <v>0</v>
      </c>
      <c r="BH63" s="298" t="b">
        <f>IF('Hoja De Calculo'!BI13&gt;='Hoja De Calculo'!BH13,IF(BH$18=100,($AQ$21*BH$18*$B$2)-SUM($I63:BG63),IF(BH$18&gt;BG$19,((BH$18-BG$19+1)*$B$2*$AQ$21),IF(BH$18&gt;=BG$19,$AQ$21*$B$2))),0)</f>
        <v>0</v>
      </c>
      <c r="BI63" s="298" t="b">
        <f>IF('Hoja De Calculo'!BJ13&gt;='Hoja De Calculo'!BI13,IF(BI$18=100,($AQ$21*BI$18*$B$2)-SUM($I63:BH63),IF(BI$18&gt;BH$19,((BI$18-BH$19+1)*$B$2*$AQ$21),IF(BI$18&gt;=BH$19,$AQ$21*$B$2))),0)</f>
        <v>0</v>
      </c>
      <c r="BJ63" s="298" t="b">
        <f>IF('Hoja De Calculo'!BK13&gt;='Hoja De Calculo'!BJ13,IF(BJ$18=100,($AQ$21*BJ$18*$B$2)-SUM($I63:BI63),IF(BJ$18&gt;BI$19,((BJ$18-BI$19+1)*$B$2*$AQ$21),IF(BJ$18&gt;=BI$19,$AQ$21*$B$2))),0)</f>
        <v>0</v>
      </c>
      <c r="BK63" s="298" t="b">
        <f>IF('Hoja De Calculo'!BL13&gt;='Hoja De Calculo'!BK13,IF(BK$18=100,($AQ$21*BK$18*$B$2)-SUM($I63:BJ63),IF(BK$18&gt;BJ$19,((BK$18-BJ$19+1)*$B$2*$AQ$21),IF(BK$18&gt;=BJ$19,$AQ$21*$B$2))),0)</f>
        <v>0</v>
      </c>
      <c r="BL63" s="298" t="b">
        <f>IF('Hoja De Calculo'!BM13&gt;='Hoja De Calculo'!BL13,IF(BL$18=100,($AQ$21*BL$18*$B$2)-SUM($I63:BK63),IF(BL$18&gt;BK$19,((BL$18-BK$19+1)*$B$2*$AQ$21),IF(BL$18&gt;=BK$19,$AQ$21*$B$2))),0)</f>
        <v>0</v>
      </c>
      <c r="BM63" s="298" t="b">
        <f>IF('Hoja De Calculo'!BN13&gt;='Hoja De Calculo'!BM13,IF(BM$18=100,($AQ$21*BM$18*$B$2)-SUM($I63:BL63),IF(BM$18&gt;BL$19,((BM$18-BL$19+1)*$B$2*$AQ$21),IF(BM$18&gt;=BL$19,$AQ$21*$B$2))),0)</f>
        <v>0</v>
      </c>
      <c r="BN63" s="298" t="b">
        <f>IF('Hoja De Calculo'!BO13&gt;='Hoja De Calculo'!BN13,IF(BN$18=100,($AQ$21*BN$18*$B$2)-SUM($I63:BM63),IF(BN$18&gt;BM$19,((BN$18-BM$19+1)*$B$2*$AQ$21),IF(BN$18&gt;=BM$19,$AQ$21*$B$2))),0)</f>
        <v>0</v>
      </c>
      <c r="BO63" s="298" t="b">
        <f>IF('Hoja De Calculo'!BP13&gt;='Hoja De Calculo'!BO13,IF(BO$18=100,($AQ$21*BO$18*$B$2)-SUM($I63:BN63),IF(BO$18&gt;BN$19,((BO$18-BN$19+1)*$B$2*$AQ$21),IF(BO$18&gt;=BN$19,$AQ$21*$B$2))),0)</f>
        <v>0</v>
      </c>
      <c r="BP63" s="298" t="b">
        <f>IF('Hoja De Calculo'!BQ13&gt;='Hoja De Calculo'!BP13,IF(BP$18=100,($AQ$21*BP$18*$B$2)-SUM($I63:BO63),IF(BP$18&gt;BO$19,((BP$18-BO$19+1)*$B$2*$AQ$21),IF(BP$18&gt;=BO$19,$AQ$21*$B$2))),0)</f>
        <v>0</v>
      </c>
      <c r="BQ63" s="298" t="b">
        <f>IF('Hoja De Calculo'!BR13&gt;='Hoja De Calculo'!BQ13,IF(BQ$18=100,($AQ$21*BQ$18*$B$2)-SUM($I63:BP63),IF(BQ$18&gt;BP$19,((BQ$18-BP$19+1)*$B$2*$AQ$21),IF(BQ$18&gt;=BP$19,$AQ$21*$B$2))),0)</f>
        <v>0</v>
      </c>
      <c r="BR63" s="298" t="b">
        <f>IF('Hoja De Calculo'!BS13&gt;='Hoja De Calculo'!BR13,IF(BR$18=100,($AQ$21*BR$18*$B$2)-SUM($I63:BQ63),IF(BR$18&gt;BQ$19,((BR$18-BQ$19+1)*$B$2*$AQ$21),IF(BR$18&gt;=BQ$19,$AQ$21*$B$2))),0)</f>
        <v>0</v>
      </c>
      <c r="BS63" s="298" t="b">
        <f>IF('Hoja De Calculo'!BT13&gt;='Hoja De Calculo'!BS13,IF(BS$18=100,($AQ$21*BS$18*$B$2)-SUM($I63:BR63),IF(BS$18&gt;BR$19,((BS$18-BR$19+1)*$B$2*$AQ$21),IF(BS$18&gt;=BR$19,$AQ$21*$B$2))),0)</f>
        <v>0</v>
      </c>
      <c r="BT63" s="298" t="b">
        <f>IF('Hoja De Calculo'!BU13&gt;='Hoja De Calculo'!BT13,IF(BT$18=100,($AQ$21*BT$18*$B$2)-SUM($I63:BS63),IF(BT$18&gt;BS$19,((BT$18-BS$19+1)*$B$2*$AQ$21),IF(BT$18&gt;=BS$19,$AQ$21*$B$2))),0)</f>
        <v>0</v>
      </c>
      <c r="BU63" s="298" t="b">
        <f>IF('Hoja De Calculo'!BV13&gt;='Hoja De Calculo'!BU13,IF(BU$18=100,($AQ$21*BU$18*$B$2)-SUM($I63:BT63),IF(BU$18&gt;BT$19,((BU$18-BT$19+1)*$B$2*$AQ$21),IF(BU$18&gt;=BT$19,$AQ$21*$B$2))),0)</f>
        <v>0</v>
      </c>
      <c r="BV63" s="298" t="b">
        <f>IF('Hoja De Calculo'!BW13&gt;='Hoja De Calculo'!BV13,IF(BV$18=100,($AQ$21*BV$18*$B$2)-SUM($I63:BU63),IF(BV$18&gt;BU$19,((BV$18-BU$19+1)*$B$2*$AQ$21),IF(BV$18&gt;=BU$19,$AQ$21*$B$2))),0)</f>
        <v>0</v>
      </c>
      <c r="BW63" s="298" t="b">
        <f>IF('Hoja De Calculo'!BX13&gt;='Hoja De Calculo'!BW13,IF(BW$18=100,($AQ$21*BW$18*$B$2)-SUM($I63:BV63),IF(BW$18&gt;BV$19,((BW$18-BV$19+1)*$B$2*$AQ$21),IF(BW$18&gt;=BV$19,$AQ$21*$B$2))),0)</f>
        <v>0</v>
      </c>
      <c r="BX63" s="298" t="b">
        <f>IF('Hoja De Calculo'!BY13&gt;='Hoja De Calculo'!BX13,IF(BX$18=100,($AQ$21*BX$18*$B$2)-SUM($I63:BW63),IF(BX$18&gt;BW$19,((BX$18-BW$19+1)*$B$2*$AQ$21),IF(BX$18&gt;=BW$19,$AQ$21*$B$2))),0)</f>
        <v>0</v>
      </c>
      <c r="BY63" s="298" t="b">
        <f>IF('Hoja De Calculo'!BZ13&gt;='Hoja De Calculo'!BY13,IF(BY$18=100,($AQ$21*BY$18*$B$2)-SUM($I63:BX63),IF(BY$18&gt;BX$19,((BY$18-BX$19+1)*$B$2*$AQ$21),IF(BY$18&gt;=BX$19,$AQ$21*$B$2))),0)</f>
        <v>0</v>
      </c>
      <c r="BZ63" s="298" t="b">
        <f>IF('Hoja De Calculo'!CA13&gt;='Hoja De Calculo'!BZ13,IF(BZ$18=100,($AQ$21*BZ$18*$B$2)-SUM($I63:BY63),IF(BZ$18&gt;BY$19,((BZ$18-BY$19+1)*$B$2*$AQ$21),IF(BZ$18&gt;=BY$19,$AQ$21*$B$2))),0)</f>
        <v>0</v>
      </c>
      <c r="CA63" s="298" t="b">
        <f>IF('Hoja De Calculo'!CB13&gt;='Hoja De Calculo'!CA13,IF(CA$18=100,($AQ$21*CA$18*$B$2)-SUM($I63:BZ63),IF(CA$18&gt;BZ$19,((CA$18-BZ$19+1)*$B$2*$AQ$21),IF(CA$18&gt;=BZ$19,$AQ$21*$B$2))),0)</f>
        <v>0</v>
      </c>
      <c r="CB63" s="298" t="b">
        <f>IF('Hoja De Calculo'!CC13&gt;='Hoja De Calculo'!CB13,IF(CB$18=100,($AQ$21*CB$18*$B$2)-SUM($I63:CA63),IF(CB$18&gt;CA$19,((CB$18-CA$19+1)*$B$2*$AQ$21),IF(CB$18&gt;=CA$19,$AQ$21*$B$2))),0)</f>
        <v>0</v>
      </c>
      <c r="CC63" s="298" t="b">
        <f>IF('Hoja De Calculo'!CD13&gt;='Hoja De Calculo'!CC13,IF(CC$18=100,($AQ$21*CC$18*$B$2)-SUM($I63:CB63),IF(CC$18&gt;CB$19,((CC$18-CB$19+1)*$B$2*$AQ$21),IF(CC$18&gt;=CB$19,$AQ$21*$B$2))),0)</f>
        <v>0</v>
      </c>
      <c r="CD63" s="298" t="b">
        <f>IF('Hoja De Calculo'!CE13&gt;='Hoja De Calculo'!CD13,IF(CD$18=100,($AQ$21*CD$18*$B$2)-SUM($I63:CC63),IF(CD$18&gt;CC$19,((CD$18-CC$19+1)*$B$2*$AQ$21),IF(CD$18&gt;=CC$19,$AQ$21*$B$2))),0)</f>
        <v>0</v>
      </c>
      <c r="CE63" s="298" t="b">
        <f>IF('Hoja De Calculo'!CF13&gt;='Hoja De Calculo'!CE13,IF(CE$18=100,($AQ$21*CE$18*$B$2)-SUM($I63:CD63),IF(CE$18&gt;CD$19,((CE$18-CD$19+1)*$B$2*$AQ$21),IF(CE$18&gt;=CD$19,$AQ$21*$B$2))),0)</f>
        <v>0</v>
      </c>
      <c r="CF63" s="298" t="b">
        <f>IF('Hoja De Calculo'!CG13&gt;='Hoja De Calculo'!CF13,IF(CF$18=100,($AQ$21*CF$18*$B$2)-SUM($I63:CE63),IF(CF$18&gt;CE$19,((CF$18-CE$19+1)*$B$2*$AQ$21),IF(CF$18&gt;=CE$19,$AQ$21*$B$2))),0)</f>
        <v>0</v>
      </c>
      <c r="CG63" s="298" t="b">
        <f>IF('Hoja De Calculo'!CH13&gt;='Hoja De Calculo'!CG13,IF(CG$18=100,($AQ$21*CG$18*$B$2)-SUM($I63:CF63),IF(CG$18&gt;CF$19,((CG$18-CF$19+1)*$B$2*$AQ$21),IF(CG$18&gt;=CF$19,$AQ$21*$B$2))),0)</f>
        <v>0</v>
      </c>
      <c r="CH63" s="298" t="b">
        <f>IF('Hoja De Calculo'!CI13&gt;='Hoja De Calculo'!CH13,IF(CH$18=100,($AQ$21*CH$18*$B$2)-SUM($I63:CG63),IF(CH$18&gt;CG$19,((CH$18-CG$19+1)*$B$2*$AQ$21),IF(CH$18&gt;=CG$19,$AQ$21*$B$2))),0)</f>
        <v>0</v>
      </c>
      <c r="CI63" s="298" t="b">
        <f>IF('Hoja De Calculo'!CJ13&gt;='Hoja De Calculo'!CI13,IF(CI$18=100,($AQ$21*CI$18*$B$2)-SUM($I63:CH63),IF(CI$18&gt;CH$19,((CI$18-CH$19+1)*$B$2*$AQ$21),IF(CI$18&gt;=CH$19,$AQ$21*$B$2))),0)</f>
        <v>0</v>
      </c>
      <c r="CJ63" s="298" t="b">
        <f>IF('Hoja De Calculo'!CK13&gt;='Hoja De Calculo'!CJ13,IF(CJ$18=100,($AQ$21*CJ$18*$B$2)-SUM($I63:CI63),IF(CJ$18&gt;CI$19,((CJ$18-CI$19+1)*$B$2*$AQ$21),IF(CJ$18&gt;=CI$19,$AQ$21*$B$2))),0)</f>
        <v>0</v>
      </c>
      <c r="CK63" s="298" t="b">
        <f>IF('Hoja De Calculo'!CL13&gt;='Hoja De Calculo'!CK13,IF(CK$18=100,($AQ$21*CK$18*$B$2)-SUM($I63:CJ63),IF(CK$18&gt;CJ$19,((CK$18-CJ$19+1)*$B$2*$AQ$21),IF(CK$18&gt;=CJ$19,$AQ$21*$B$2))),0)</f>
        <v>0</v>
      </c>
      <c r="CL63" s="298" t="b">
        <f>IF('Hoja De Calculo'!CM13&gt;='Hoja De Calculo'!CL13,IF(CL$18=100,($AQ$21*CL$18*$B$2)-SUM($I63:CK63),IF(CL$18&gt;CK$19,((CL$18-CK$19+1)*$B$2*$AQ$21),IF(CL$18&gt;=CK$19,$AQ$21*$B$2))),0)</f>
        <v>0</v>
      </c>
      <c r="CM63" s="298" t="b">
        <f>IF('Hoja De Calculo'!CN13&gt;='Hoja De Calculo'!CM13,IF(CM$18=100,($AQ$21*CM$18*$B$2)-SUM($I63:CL63),IF(CM$18&gt;CL$19,((CM$18-CL$19+1)*$B$2*$AQ$21),IF(CM$18&gt;=CL$19,$AQ$21*$B$2))),0)</f>
        <v>0</v>
      </c>
      <c r="CN63" s="298" t="b">
        <f>IF('Hoja De Calculo'!CO13&gt;='Hoja De Calculo'!CN13,IF(CN$18=100,($AQ$21*CN$18*$B$2)-SUM($I63:CM63),IF(CN$18&gt;CM$19,((CN$18-CM$19+1)*$B$2*$AQ$21),IF(CN$18&gt;=CM$19,$AQ$21*$B$2))),0)</f>
        <v>0</v>
      </c>
      <c r="CO63" s="298" t="b">
        <f>IF('Hoja De Calculo'!CP13&gt;='Hoja De Calculo'!CO13,IF(CO$18=100,($AQ$21*CO$18*$B$2)-SUM($I63:CN63),IF(CO$18&gt;CN$19,((CO$18-CN$19+1)*$B$2*$AQ$21),IF(CO$18&gt;=CN$19,$AQ$21*$B$2))),0)</f>
        <v>0</v>
      </c>
      <c r="CP63" s="298" t="b">
        <f>IF('Hoja De Calculo'!CQ13&gt;='Hoja De Calculo'!CP13,IF(CP$18=100,($AQ$21*CP$18*$B$2)-SUM($I63:CO63),IF(CP$18&gt;CO$19,((CP$18-CO$19+1)*$B$2*$AQ$21),IF(CP$18&gt;=CO$19,$AQ$21*$B$2))),0)</f>
        <v>0</v>
      </c>
      <c r="CQ63" s="298" t="b">
        <f>IF('Hoja De Calculo'!CR13&gt;='Hoja De Calculo'!CQ13,IF(CQ$18=100,($AQ$21*CQ$18*$B$2)-SUM($I63:CP63),IF(CQ$18&gt;CP$19,((CQ$18-CP$19+1)*$B$2*$AQ$21),IF(CQ$18&gt;=CP$19,$AQ$21*$B$2))),0)</f>
        <v>0</v>
      </c>
      <c r="CR63" s="298" t="b">
        <f>IF('Hoja De Calculo'!CS13&gt;='Hoja De Calculo'!CR13,IF(CR$18=100,($AQ$21*CR$18*$B$2)-SUM($I63:CQ63),IF(CR$18&gt;CQ$19,((CR$18-CQ$19+1)*$B$2*$AQ$21),IF(CR$18&gt;=CQ$19,$AQ$21*$B$2))),0)</f>
        <v>0</v>
      </c>
      <c r="CS63" s="298" t="b">
        <f>IF('Hoja De Calculo'!CT13&gt;='Hoja De Calculo'!CS13,IF(CS$18=100,($AQ$21*CS$18*$B$2)-SUM($I63:CR63),IF(CS$18&gt;CR$19,((CS$18-CR$19+1)*$B$2*$AQ$21),IF(CS$18&gt;=CR$19,$AQ$21*$B$2))),0)</f>
        <v>0</v>
      </c>
      <c r="CT63" s="298" t="b">
        <f>IF('Hoja De Calculo'!CU13&gt;='Hoja De Calculo'!CT13,IF(CT$18=100,($AQ$21*CT$18*$B$2)-SUM($I63:CS63),IF(CT$18&gt;CS$19,((CT$18-CS$19+1)*$B$2*$AQ$21),IF(CT$18&gt;=CS$19,$AQ$21*$B$2))),0)</f>
        <v>0</v>
      </c>
      <c r="CU63" s="298" t="b">
        <f>IF('Hoja De Calculo'!CV13&gt;='Hoja De Calculo'!CU13,IF(CU$18=100,($AQ$21*CU$18*$B$2)-SUM($I63:CT63),IF(CU$18&gt;CT$19,((CU$18-CT$19+1)*$B$2*$AQ$21),IF(CU$18&gt;=CT$19,$AQ$21*$B$2))),0)</f>
        <v>0</v>
      </c>
      <c r="CV63" s="298" t="b">
        <f>IF('Hoja De Calculo'!CW13&gt;='Hoja De Calculo'!CV13,IF(CV$18=100,($AQ$21*CV$18*$B$2)-SUM($I63:CU63),IF(CV$18&gt;CU$19,((CV$18-CU$19+1)*$B$2*$AQ$21),IF(CV$18&gt;=CU$19,$AQ$21*$B$2))),0)</f>
        <v>0</v>
      </c>
      <c r="CW63" s="298" t="b">
        <f>IF('Hoja De Calculo'!CX13&gt;='Hoja De Calculo'!CW13,IF(CW$18=100,($AQ$21*CW$18*$B$2)-SUM($I63:CV63),IF(CW$18&gt;CV$19,((CW$18-CV$19+1)*$B$2*$AQ$21),IF(CW$18&gt;=CV$19,$AQ$21*$B$2))),0)</f>
        <v>0</v>
      </c>
    </row>
    <row r="64" spans="1:101" x14ac:dyDescent="0.25">
      <c r="A64" t="s">
        <v>201</v>
      </c>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85">
        <f>(AR$21*$B$2*(AR$19+(IF(AR$19=100,0,1))))</f>
        <v>0</v>
      </c>
      <c r="AS64" s="298" t="b">
        <f>IF('Hoja De Calculo'!AT13&gt;='Hoja De Calculo'!AS13,IF(AS$18=100,($AR$21*AS$18*$B$2)-SUM($I64:AR64),IF(AS$18&gt;AR$19,((AS$18-AR$19+1)*$B$2*$AR$21),IF(AS$18&gt;=AR$19,$AR$21*$B$2))),0)</f>
        <v>0</v>
      </c>
      <c r="AT64" s="298" t="b">
        <f>IF('Hoja De Calculo'!AU13&gt;='Hoja De Calculo'!AT13,IF(AT$18=100,($AR$21*AT$18*$B$2)-SUM($I64:AS64),IF(AT$18&gt;AS$19,((AT$18-AS$19+1)*$B$2*$AR$21),IF(AT$18&gt;=AS$19,$AR$21*$B$2))),0)</f>
        <v>0</v>
      </c>
      <c r="AU64" s="298" t="b">
        <f>IF('Hoja De Calculo'!AV13&gt;='Hoja De Calculo'!AU13,IF(AU$18=100,($AR$21*AU$18*$B$2)-SUM($I64:AT64),IF(AU$18&gt;AT$19,((AU$18-AT$19+1)*$B$2*$AR$21),IF(AU$18&gt;=AT$19,$AR$21*$B$2))),0)</f>
        <v>0</v>
      </c>
      <c r="AV64" s="298" t="b">
        <f>IF('Hoja De Calculo'!AW13&gt;='Hoja De Calculo'!AV13,IF(AV$18=100,($AR$21*AV$18*$B$2)-SUM($I64:AU64),IF(AV$18&gt;AU$19,((AV$18-AU$19+1)*$B$2*$AR$21),IF(AV$18&gt;=AU$19,$AR$21*$B$2))),0)</f>
        <v>0</v>
      </c>
      <c r="AW64" s="298" t="b">
        <f>IF('Hoja De Calculo'!AX13&gt;='Hoja De Calculo'!AW13,IF(AW$18=100,($AR$21*AW$18*$B$2)-SUM($I64:AV64),IF(AW$18&gt;AV$19,((AW$18-AV$19+1)*$B$2*$AR$21),IF(AW$18&gt;=AV$19,$AR$21*$B$2))),0)</f>
        <v>0</v>
      </c>
      <c r="AX64" s="298" t="b">
        <f>IF('Hoja De Calculo'!AY13&gt;='Hoja De Calculo'!AX13,IF(AX$18=100,($AR$21*AX$18*$B$2)-SUM($I64:AW64),IF(AX$18&gt;AW$19,((AX$18-AW$19+1)*$B$2*$AR$21),IF(AX$18&gt;=AW$19,$AR$21*$B$2))),0)</f>
        <v>0</v>
      </c>
      <c r="AY64" s="298" t="b">
        <f>IF('Hoja De Calculo'!AZ13&gt;='Hoja De Calculo'!AY13,IF(AY$18=100,($AR$21*AY$18*$B$2)-SUM($I64:AX64),IF(AY$18&gt;AX$19,((AY$18-AX$19+1)*$B$2*$AR$21),IF(AY$18&gt;=AX$19,$AR$21*$B$2))),0)</f>
        <v>0</v>
      </c>
      <c r="AZ64" s="298" t="b">
        <f>IF('Hoja De Calculo'!BA13&gt;='Hoja De Calculo'!AZ13,IF(AZ$18=100,($AR$21*AZ$18*$B$2)-SUM($I64:AY64),IF(AZ$18&gt;AY$19,((AZ$18-AY$19+1)*$B$2*$AR$21),IF(AZ$18&gt;=AY$19,$AR$21*$B$2))),0)</f>
        <v>0</v>
      </c>
      <c r="BA64" s="298" t="b">
        <f>IF('Hoja De Calculo'!BB13&gt;='Hoja De Calculo'!BA13,IF(BA$18=100,($AR$21*BA$18*$B$2)-SUM($I64:AZ64),IF(BA$18&gt;AZ$19,((BA$18-AZ$19+1)*$B$2*$AR$21),IF(BA$18&gt;=AZ$19,$AR$21*$B$2))),0)</f>
        <v>0</v>
      </c>
      <c r="BB64" s="298" t="b">
        <f>IF('Hoja De Calculo'!BC13&gt;='Hoja De Calculo'!BB13,IF(BB$18=100,($AR$21*BB$18*$B$2)-SUM($I64:BA64),IF(BB$18&gt;BA$19,((BB$18-BA$19+1)*$B$2*$AR$21),IF(BB$18&gt;=BA$19,$AR$21*$B$2))),0)</f>
        <v>0</v>
      </c>
      <c r="BC64" s="298" t="b">
        <f>IF('Hoja De Calculo'!BD13&gt;='Hoja De Calculo'!BC13,IF(BC$18=100,($AR$21*BC$18*$B$2)-SUM($I64:BB64),IF(BC$18&gt;BB$19,((BC$18-BB$19+1)*$B$2*$AR$21),IF(BC$18&gt;=BB$19,$AR$21*$B$2))),0)</f>
        <v>0</v>
      </c>
      <c r="BD64" s="298" t="b">
        <f>IF('Hoja De Calculo'!BE13&gt;='Hoja De Calculo'!BD13,IF(BD$18=100,($AR$21*BD$18*$B$2)-SUM($I64:BC64),IF(BD$18&gt;BC$19,((BD$18-BC$19+1)*$B$2*$AR$21),IF(BD$18&gt;=BC$19,$AR$21*$B$2))),0)</f>
        <v>0</v>
      </c>
      <c r="BE64" s="298" t="b">
        <f>IF('Hoja De Calculo'!BF13&gt;='Hoja De Calculo'!BE13,IF(BE$18=100,($AR$21*BE$18*$B$2)-SUM($I64:BD64),IF(BE$18&gt;BD$19,((BE$18-BD$19+1)*$B$2*$AR$21),IF(BE$18&gt;=BD$19,$AR$21*$B$2))),0)</f>
        <v>0</v>
      </c>
      <c r="BF64" s="298" t="b">
        <f>IF('Hoja De Calculo'!BG13&gt;='Hoja De Calculo'!BF13,IF(BF$18=100,($AR$21*BF$18*$B$2)-SUM($I64:BE64),IF(BF$18&gt;BE$19,((BF$18-BE$19+1)*$B$2*$AR$21),IF(BF$18&gt;=BE$19,$AR$21*$B$2))),0)</f>
        <v>0</v>
      </c>
      <c r="BG64" s="298" t="b">
        <f>IF('Hoja De Calculo'!BH13&gt;='Hoja De Calculo'!BG13,IF(BG$18=100,($AR$21*BG$18*$B$2)-SUM($I64:BF64),IF(BG$18&gt;BF$19,((BG$18-BF$19+1)*$B$2*$AR$21),IF(BG$18&gt;=BF$19,$AR$21*$B$2))),0)</f>
        <v>0</v>
      </c>
      <c r="BH64" s="298" t="b">
        <f>IF('Hoja De Calculo'!BI13&gt;='Hoja De Calculo'!BH13,IF(BH$18=100,($AR$21*BH$18*$B$2)-SUM($I64:BG64),IF(BH$18&gt;BG$19,((BH$18-BG$19+1)*$B$2*$AR$21),IF(BH$18&gt;=BG$19,$AR$21*$B$2))),0)</f>
        <v>0</v>
      </c>
      <c r="BI64" s="298" t="b">
        <f>IF('Hoja De Calculo'!BJ13&gt;='Hoja De Calculo'!BI13,IF(BI$18=100,($AR$21*BI$18*$B$2)-SUM($I64:BH64),IF(BI$18&gt;BH$19,((BI$18-BH$19+1)*$B$2*$AR$21),IF(BI$18&gt;=BH$19,$AR$21*$B$2))),0)</f>
        <v>0</v>
      </c>
      <c r="BJ64" s="298" t="b">
        <f>IF('Hoja De Calculo'!BK13&gt;='Hoja De Calculo'!BJ13,IF(BJ$18=100,($AR$21*BJ$18*$B$2)-SUM($I64:BI64),IF(BJ$18&gt;BI$19,((BJ$18-BI$19+1)*$B$2*$AR$21),IF(BJ$18&gt;=BI$19,$AR$21*$B$2))),0)</f>
        <v>0</v>
      </c>
      <c r="BK64" s="298" t="b">
        <f>IF('Hoja De Calculo'!BL13&gt;='Hoja De Calculo'!BK13,IF(BK$18=100,($AR$21*BK$18*$B$2)-SUM($I64:BJ64),IF(BK$18&gt;BJ$19,((BK$18-BJ$19+1)*$B$2*$AR$21),IF(BK$18&gt;=BJ$19,$AR$21*$B$2))),0)</f>
        <v>0</v>
      </c>
      <c r="BL64" s="298" t="b">
        <f>IF('Hoja De Calculo'!BM13&gt;='Hoja De Calculo'!BL13,IF(BL$18=100,($AR$21*BL$18*$B$2)-SUM($I64:BK64),IF(BL$18&gt;BK$19,((BL$18-BK$19+1)*$B$2*$AR$21),IF(BL$18&gt;=BK$19,$AR$21*$B$2))),0)</f>
        <v>0</v>
      </c>
      <c r="BM64" s="298" t="b">
        <f>IF('Hoja De Calculo'!BN13&gt;='Hoja De Calculo'!BM13,IF(BM$18=100,($AR$21*BM$18*$B$2)-SUM($I64:BL64),IF(BM$18&gt;BL$19,((BM$18-BL$19+1)*$B$2*$AR$21),IF(BM$18&gt;=BL$19,$AR$21*$B$2))),0)</f>
        <v>0</v>
      </c>
      <c r="BN64" s="298" t="b">
        <f>IF('Hoja De Calculo'!BO13&gt;='Hoja De Calculo'!BN13,IF(BN$18=100,($AR$21*BN$18*$B$2)-SUM($I64:BM64),IF(BN$18&gt;BM$19,((BN$18-BM$19+1)*$B$2*$AR$21),IF(BN$18&gt;=BM$19,$AR$21*$B$2))),0)</f>
        <v>0</v>
      </c>
      <c r="BO64" s="298" t="b">
        <f>IF('Hoja De Calculo'!BP13&gt;='Hoja De Calculo'!BO13,IF(BO$18=100,($AR$21*BO$18*$B$2)-SUM($I64:BN64),IF(BO$18&gt;BN$19,((BO$18-BN$19+1)*$B$2*$AR$21),IF(BO$18&gt;=BN$19,$AR$21*$B$2))),0)</f>
        <v>0</v>
      </c>
      <c r="BP64" s="298" t="b">
        <f>IF('Hoja De Calculo'!BQ13&gt;='Hoja De Calculo'!BP13,IF(BP$18=100,($AR$21*BP$18*$B$2)-SUM($I64:BO64),IF(BP$18&gt;BO$19,((BP$18-BO$19+1)*$B$2*$AR$21),IF(BP$18&gt;=BO$19,$AR$21*$B$2))),0)</f>
        <v>0</v>
      </c>
      <c r="BQ64" s="298" t="b">
        <f>IF('Hoja De Calculo'!BR13&gt;='Hoja De Calculo'!BQ13,IF(BQ$18=100,($AR$21*BQ$18*$B$2)-SUM($I64:BP64),IF(BQ$18&gt;BP$19,((BQ$18-BP$19+1)*$B$2*$AR$21),IF(BQ$18&gt;=BP$19,$AR$21*$B$2))),0)</f>
        <v>0</v>
      </c>
      <c r="BR64" s="298" t="b">
        <f>IF('Hoja De Calculo'!BS13&gt;='Hoja De Calculo'!BR13,IF(BR$18=100,($AR$21*BR$18*$B$2)-SUM($I64:BQ64),IF(BR$18&gt;BQ$19,((BR$18-BQ$19+1)*$B$2*$AR$21),IF(BR$18&gt;=BQ$19,$AR$21*$B$2))),0)</f>
        <v>0</v>
      </c>
      <c r="BS64" s="298" t="b">
        <f>IF('Hoja De Calculo'!BT13&gt;='Hoja De Calculo'!BS13,IF(BS$18=100,($AR$21*BS$18*$B$2)-SUM($I64:BR64),IF(BS$18&gt;BR$19,((BS$18-BR$19+1)*$B$2*$AR$21),IF(BS$18&gt;=BR$19,$AR$21*$B$2))),0)</f>
        <v>0</v>
      </c>
      <c r="BT64" s="298" t="b">
        <f>IF('Hoja De Calculo'!BU13&gt;='Hoja De Calculo'!BT13,IF(BT$18=100,($AR$21*BT$18*$B$2)-SUM($I64:BS64),IF(BT$18&gt;BS$19,((BT$18-BS$19+1)*$B$2*$AR$21),IF(BT$18&gt;=BS$19,$AR$21*$B$2))),0)</f>
        <v>0</v>
      </c>
      <c r="BU64" s="298" t="b">
        <f>IF('Hoja De Calculo'!BV13&gt;='Hoja De Calculo'!BU13,IF(BU$18=100,($AR$21*BU$18*$B$2)-SUM($I64:BT64),IF(BU$18&gt;BT$19,((BU$18-BT$19+1)*$B$2*$AR$21),IF(BU$18&gt;=BT$19,$AR$21*$B$2))),0)</f>
        <v>0</v>
      </c>
      <c r="BV64" s="298" t="b">
        <f>IF('Hoja De Calculo'!BW13&gt;='Hoja De Calculo'!BV13,IF(BV$18=100,($AR$21*BV$18*$B$2)-SUM($I64:BU64),IF(BV$18&gt;BU$19,((BV$18-BU$19+1)*$B$2*$AR$21),IF(BV$18&gt;=BU$19,$AR$21*$B$2))),0)</f>
        <v>0</v>
      </c>
      <c r="BW64" s="298" t="b">
        <f>IF('Hoja De Calculo'!BX13&gt;='Hoja De Calculo'!BW13,IF(BW$18=100,($AR$21*BW$18*$B$2)-SUM($I64:BV64),IF(BW$18&gt;BV$19,((BW$18-BV$19+1)*$B$2*$AR$21),IF(BW$18&gt;=BV$19,$AR$21*$B$2))),0)</f>
        <v>0</v>
      </c>
      <c r="BX64" s="298" t="b">
        <f>IF('Hoja De Calculo'!BY13&gt;='Hoja De Calculo'!BX13,IF(BX$18=100,($AR$21*BX$18*$B$2)-SUM($I64:BW64),IF(BX$18&gt;BW$19,((BX$18-BW$19+1)*$B$2*$AR$21),IF(BX$18&gt;=BW$19,$AR$21*$B$2))),0)</f>
        <v>0</v>
      </c>
      <c r="BY64" s="298" t="b">
        <f>IF('Hoja De Calculo'!BZ13&gt;='Hoja De Calculo'!BY13,IF(BY$18=100,($AR$21*BY$18*$B$2)-SUM($I64:BX64),IF(BY$18&gt;BX$19,((BY$18-BX$19+1)*$B$2*$AR$21),IF(BY$18&gt;=BX$19,$AR$21*$B$2))),0)</f>
        <v>0</v>
      </c>
      <c r="BZ64" s="298" t="b">
        <f>IF('Hoja De Calculo'!CA13&gt;='Hoja De Calculo'!BZ13,IF(BZ$18=100,($AR$21*BZ$18*$B$2)-SUM($I64:BY64),IF(BZ$18&gt;BY$19,((BZ$18-BY$19+1)*$B$2*$AR$21),IF(BZ$18&gt;=BY$19,$AR$21*$B$2))),0)</f>
        <v>0</v>
      </c>
      <c r="CA64" s="298" t="b">
        <f>IF('Hoja De Calculo'!CB13&gt;='Hoja De Calculo'!CA13,IF(CA$18=100,($AR$21*CA$18*$B$2)-SUM($I64:BZ64),IF(CA$18&gt;BZ$19,((CA$18-BZ$19+1)*$B$2*$AR$21),IF(CA$18&gt;=BZ$19,$AR$21*$B$2))),0)</f>
        <v>0</v>
      </c>
      <c r="CB64" s="298" t="b">
        <f>IF('Hoja De Calculo'!CC13&gt;='Hoja De Calculo'!CB13,IF(CB$18=100,($AR$21*CB$18*$B$2)-SUM($I64:CA64),IF(CB$18&gt;CA$19,((CB$18-CA$19+1)*$B$2*$AR$21),IF(CB$18&gt;=CA$19,$AR$21*$B$2))),0)</f>
        <v>0</v>
      </c>
      <c r="CC64" s="298" t="b">
        <f>IF('Hoja De Calculo'!CD13&gt;='Hoja De Calculo'!CC13,IF(CC$18=100,($AR$21*CC$18*$B$2)-SUM($I64:CB64),IF(CC$18&gt;CB$19,((CC$18-CB$19+1)*$B$2*$AR$21),IF(CC$18&gt;=CB$19,$AR$21*$B$2))),0)</f>
        <v>0</v>
      </c>
      <c r="CD64" s="298" t="b">
        <f>IF('Hoja De Calculo'!CE13&gt;='Hoja De Calculo'!CD13,IF(CD$18=100,($AR$21*CD$18*$B$2)-SUM($I64:CC64),IF(CD$18&gt;CC$19,((CD$18-CC$19+1)*$B$2*$AR$21),IF(CD$18&gt;=CC$19,$AR$21*$B$2))),0)</f>
        <v>0</v>
      </c>
      <c r="CE64" s="298" t="b">
        <f>IF('Hoja De Calculo'!CF13&gt;='Hoja De Calculo'!CE13,IF(CE$18=100,($AR$21*CE$18*$B$2)-SUM($I64:CD64),IF(CE$18&gt;CD$19,((CE$18-CD$19+1)*$B$2*$AR$21),IF(CE$18&gt;=CD$19,$AR$21*$B$2))),0)</f>
        <v>0</v>
      </c>
      <c r="CF64" s="298" t="b">
        <f>IF('Hoja De Calculo'!CG13&gt;='Hoja De Calculo'!CF13,IF(CF$18=100,($AR$21*CF$18*$B$2)-SUM($I64:CE64),IF(CF$18&gt;CE$19,((CF$18-CE$19+1)*$B$2*$AR$21),IF(CF$18&gt;=CE$19,$AR$21*$B$2))),0)</f>
        <v>0</v>
      </c>
      <c r="CG64" s="298" t="b">
        <f>IF('Hoja De Calculo'!CH13&gt;='Hoja De Calculo'!CG13,IF(CG$18=100,($AR$21*CG$18*$B$2)-SUM($I64:CF64),IF(CG$18&gt;CF$19,((CG$18-CF$19+1)*$B$2*$AR$21),IF(CG$18&gt;=CF$19,$AR$21*$B$2))),0)</f>
        <v>0</v>
      </c>
      <c r="CH64" s="298" t="b">
        <f>IF('Hoja De Calculo'!CI13&gt;='Hoja De Calculo'!CH13,IF(CH$18=100,($AR$21*CH$18*$B$2)-SUM($I64:CG64),IF(CH$18&gt;CG$19,((CH$18-CG$19+1)*$B$2*$AR$21),IF(CH$18&gt;=CG$19,$AR$21*$B$2))),0)</f>
        <v>0</v>
      </c>
      <c r="CI64" s="298" t="b">
        <f>IF('Hoja De Calculo'!CJ13&gt;='Hoja De Calculo'!CI13,IF(CI$18=100,($AR$21*CI$18*$B$2)-SUM($I64:CH64),IF(CI$18&gt;CH$19,((CI$18-CH$19+1)*$B$2*$AR$21),IF(CI$18&gt;=CH$19,$AR$21*$B$2))),0)</f>
        <v>0</v>
      </c>
      <c r="CJ64" s="298" t="b">
        <f>IF('Hoja De Calculo'!CK13&gt;='Hoja De Calculo'!CJ13,IF(CJ$18=100,($AR$21*CJ$18*$B$2)-SUM($I64:CI64),IF(CJ$18&gt;CI$19,((CJ$18-CI$19+1)*$B$2*$AR$21),IF(CJ$18&gt;=CI$19,$AR$21*$B$2))),0)</f>
        <v>0</v>
      </c>
      <c r="CK64" s="298" t="b">
        <f>IF('Hoja De Calculo'!CL13&gt;='Hoja De Calculo'!CK13,IF(CK$18=100,($AR$21*CK$18*$B$2)-SUM($I64:CJ64),IF(CK$18&gt;CJ$19,((CK$18-CJ$19+1)*$B$2*$AR$21),IF(CK$18&gt;=CJ$19,$AR$21*$B$2))),0)</f>
        <v>0</v>
      </c>
      <c r="CL64" s="298" t="b">
        <f>IF('Hoja De Calculo'!CM13&gt;='Hoja De Calculo'!CL13,IF(CL$18=100,($AR$21*CL$18*$B$2)-SUM($I64:CK64),IF(CL$18&gt;CK$19,((CL$18-CK$19+1)*$B$2*$AR$21),IF(CL$18&gt;=CK$19,$AR$21*$B$2))),0)</f>
        <v>0</v>
      </c>
      <c r="CM64" s="298" t="b">
        <f>IF('Hoja De Calculo'!CN13&gt;='Hoja De Calculo'!CM13,IF(CM$18=100,($AR$21*CM$18*$B$2)-SUM($I64:CL64),IF(CM$18&gt;CL$19,((CM$18-CL$19+1)*$B$2*$AR$21),IF(CM$18&gt;=CL$19,$AR$21*$B$2))),0)</f>
        <v>0</v>
      </c>
      <c r="CN64" s="298" t="b">
        <f>IF('Hoja De Calculo'!CO13&gt;='Hoja De Calculo'!CN13,IF(CN$18=100,($AR$21*CN$18*$B$2)-SUM($I64:CM64),IF(CN$18&gt;CM$19,((CN$18-CM$19+1)*$B$2*$AR$21),IF(CN$18&gt;=CM$19,$AR$21*$B$2))),0)</f>
        <v>0</v>
      </c>
      <c r="CO64" s="298" t="b">
        <f>IF('Hoja De Calculo'!CP13&gt;='Hoja De Calculo'!CO13,IF(CO$18=100,($AR$21*CO$18*$B$2)-SUM($I64:CN64),IF(CO$18&gt;CN$19,((CO$18-CN$19+1)*$B$2*$AR$21),IF(CO$18&gt;=CN$19,$AR$21*$B$2))),0)</f>
        <v>0</v>
      </c>
      <c r="CP64" s="298" t="b">
        <f>IF('Hoja De Calculo'!CQ13&gt;='Hoja De Calculo'!CP13,IF(CP$18=100,($AR$21*CP$18*$B$2)-SUM($I64:CO64),IF(CP$18&gt;CO$19,((CP$18-CO$19+1)*$B$2*$AR$21),IF(CP$18&gt;=CO$19,$AR$21*$B$2))),0)</f>
        <v>0</v>
      </c>
      <c r="CQ64" s="298" t="b">
        <f>IF('Hoja De Calculo'!CR13&gt;='Hoja De Calculo'!CQ13,IF(CQ$18=100,($AR$21*CQ$18*$B$2)-SUM($I64:CP64),IF(CQ$18&gt;CP$19,((CQ$18-CP$19+1)*$B$2*$AR$21),IF(CQ$18&gt;=CP$19,$AR$21*$B$2))),0)</f>
        <v>0</v>
      </c>
      <c r="CR64" s="298" t="b">
        <f>IF('Hoja De Calculo'!CS13&gt;='Hoja De Calculo'!CR13,IF(CR$18=100,($AR$21*CR$18*$B$2)-SUM($I64:CQ64),IF(CR$18&gt;CQ$19,((CR$18-CQ$19+1)*$B$2*$AR$21),IF(CR$18&gt;=CQ$19,$AR$21*$B$2))),0)</f>
        <v>0</v>
      </c>
      <c r="CS64" s="298" t="b">
        <f>IF('Hoja De Calculo'!CT13&gt;='Hoja De Calculo'!CS13,IF(CS$18=100,($AR$21*CS$18*$B$2)-SUM($I64:CR64),IF(CS$18&gt;CR$19,((CS$18-CR$19+1)*$B$2*$AR$21),IF(CS$18&gt;=CR$19,$AR$21*$B$2))),0)</f>
        <v>0</v>
      </c>
      <c r="CT64" s="298" t="b">
        <f>IF('Hoja De Calculo'!CU13&gt;='Hoja De Calculo'!CT13,IF(CT$18=100,($AR$21*CT$18*$B$2)-SUM($I64:CS64),IF(CT$18&gt;CS$19,((CT$18-CS$19+1)*$B$2*$AR$21),IF(CT$18&gt;=CS$19,$AR$21*$B$2))),0)</f>
        <v>0</v>
      </c>
      <c r="CU64" s="298" t="b">
        <f>IF('Hoja De Calculo'!CV13&gt;='Hoja De Calculo'!CU13,IF(CU$18=100,($AR$21*CU$18*$B$2)-SUM($I64:CT64),IF(CU$18&gt;CT$19,((CU$18-CT$19+1)*$B$2*$AR$21),IF(CU$18&gt;=CT$19,$AR$21*$B$2))),0)</f>
        <v>0</v>
      </c>
      <c r="CV64" s="298" t="b">
        <f>IF('Hoja De Calculo'!CW13&gt;='Hoja De Calculo'!CV13,IF(CV$18=100,($AR$21*CV$18*$B$2)-SUM($I64:CU64),IF(CV$18&gt;CU$19,((CV$18-CU$19+1)*$B$2*$AR$21),IF(CV$18&gt;=CU$19,$AR$21*$B$2))),0)</f>
        <v>0</v>
      </c>
      <c r="CW64" s="298" t="b">
        <f>IF('Hoja De Calculo'!CX13&gt;='Hoja De Calculo'!CW13,IF(CW$18=100,($AR$21*CW$18*$B$2)-SUM($I64:CV64),IF(CW$18&gt;CV$19,((CW$18-CV$19+1)*$B$2*$AR$21),IF(CW$18&gt;=CV$19,$AR$21*$B$2))),0)</f>
        <v>0</v>
      </c>
    </row>
    <row r="65" spans="1:101" x14ac:dyDescent="0.25">
      <c r="A65" t="s">
        <v>202</v>
      </c>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c r="AS65" s="285">
        <f>(AS$21*$B$2*(AS$19+(IF(AS$19=100,0,1))))</f>
        <v>0</v>
      </c>
      <c r="AT65" s="298" t="b">
        <f>IF('Hoja De Calculo'!AU13&gt;='Hoja De Calculo'!AT13,IF(AT$18=100,($AS$21*AT$18*$B$2)-SUM($I65:AS65),IF(AT$18&gt;AS$19,((AT$18-AS$19+1)*$B$2*$AS$21),IF(AT$18&gt;=AS$19,$AS$21*$B$2))),0)</f>
        <v>0</v>
      </c>
      <c r="AU65" s="298" t="b">
        <f>IF('Hoja De Calculo'!AV13&gt;='Hoja De Calculo'!AU13,IF(AU$18=100,($AS$21*AU$18*$B$2)-SUM($I65:AT65),IF(AU$18&gt;AT$19,((AU$18-AT$19+1)*$B$2*$AS$21),IF(AU$18&gt;=AT$19,$AS$21*$B$2))),0)</f>
        <v>0</v>
      </c>
      <c r="AV65" s="298" t="b">
        <f>IF('Hoja De Calculo'!AW13&gt;='Hoja De Calculo'!AV13,IF(AV$18=100,($AS$21*AV$18*$B$2)-SUM($I65:AU65),IF(AV$18&gt;AU$19,((AV$18-AU$19+1)*$B$2*$AS$21),IF(AV$18&gt;=AU$19,$AS$21*$B$2))),0)</f>
        <v>0</v>
      </c>
      <c r="AW65" s="298" t="b">
        <f>IF('Hoja De Calculo'!AX13&gt;='Hoja De Calculo'!AW13,IF(AW$18=100,($AS$21*AW$18*$B$2)-SUM($I65:AV65),IF(AW$18&gt;AV$19,((AW$18-AV$19+1)*$B$2*$AS$21),IF(AW$18&gt;=AV$19,$AS$21*$B$2))),0)</f>
        <v>0</v>
      </c>
      <c r="AX65" s="298" t="b">
        <f>IF('Hoja De Calculo'!AY13&gt;='Hoja De Calculo'!AX13,IF(AX$18=100,($AS$21*AX$18*$B$2)-SUM($I65:AW65),IF(AX$18&gt;AW$19,((AX$18-AW$19+1)*$B$2*$AS$21),IF(AX$18&gt;=AW$19,$AS$21*$B$2))),0)</f>
        <v>0</v>
      </c>
      <c r="AY65" s="298" t="b">
        <f>IF('Hoja De Calculo'!AZ13&gt;='Hoja De Calculo'!AY13,IF(AY$18=100,($AS$21*AY$18*$B$2)-SUM($I65:AX65),IF(AY$18&gt;AX$19,((AY$18-AX$19+1)*$B$2*$AS$21),IF(AY$18&gt;=AX$19,$AS$21*$B$2))),0)</f>
        <v>0</v>
      </c>
      <c r="AZ65" s="298" t="b">
        <f>IF('Hoja De Calculo'!BA13&gt;='Hoja De Calculo'!AZ13,IF(AZ$18=100,($AS$21*AZ$18*$B$2)-SUM($I65:AY65),IF(AZ$18&gt;AY$19,((AZ$18-AY$19+1)*$B$2*$AS$21),IF(AZ$18&gt;=AY$19,$AS$21*$B$2))),0)</f>
        <v>0</v>
      </c>
      <c r="BA65" s="298" t="b">
        <f>IF('Hoja De Calculo'!BB13&gt;='Hoja De Calculo'!BA13,IF(BA$18=100,($AS$21*BA$18*$B$2)-SUM($I65:AZ65),IF(BA$18&gt;AZ$19,((BA$18-AZ$19+1)*$B$2*$AS$21),IF(BA$18&gt;=AZ$19,$AS$21*$B$2))),0)</f>
        <v>0</v>
      </c>
      <c r="BB65" s="298" t="b">
        <f>IF('Hoja De Calculo'!BC13&gt;='Hoja De Calculo'!BB13,IF(BB$18=100,($AS$21*BB$18*$B$2)-SUM($I65:BA65),IF(BB$18&gt;BA$19,((BB$18-BA$19+1)*$B$2*$AS$21),IF(BB$18&gt;=BA$19,$AS$21*$B$2))),0)</f>
        <v>0</v>
      </c>
      <c r="BC65" s="298" t="b">
        <f>IF('Hoja De Calculo'!BD13&gt;='Hoja De Calculo'!BC13,IF(BC$18=100,($AS$21*BC$18*$B$2)-SUM($I65:BB65),IF(BC$18&gt;BB$19,((BC$18-BB$19+1)*$B$2*$AS$21),IF(BC$18&gt;=BB$19,$AS$21*$B$2))),0)</f>
        <v>0</v>
      </c>
      <c r="BD65" s="298" t="b">
        <f>IF('Hoja De Calculo'!BE13&gt;='Hoja De Calculo'!BD13,IF(BD$18=100,($AS$21*BD$18*$B$2)-SUM($I65:BC65),IF(BD$18&gt;BC$19,((BD$18-BC$19+1)*$B$2*$AS$21),IF(BD$18&gt;=BC$19,$AS$21*$B$2))),0)</f>
        <v>0</v>
      </c>
      <c r="BE65" s="298" t="b">
        <f>IF('Hoja De Calculo'!BF13&gt;='Hoja De Calculo'!BE13,IF(BE$18=100,($AS$21*BE$18*$B$2)-SUM($I65:BD65),IF(BE$18&gt;BD$19,((BE$18-BD$19+1)*$B$2*$AS$21),IF(BE$18&gt;=BD$19,$AS$21*$B$2))),0)</f>
        <v>0</v>
      </c>
      <c r="BF65" s="298" t="b">
        <f>IF('Hoja De Calculo'!BG13&gt;='Hoja De Calculo'!BF13,IF(BF$18=100,($AS$21*BF$18*$B$2)-SUM($I65:BE65),IF(BF$18&gt;BE$19,((BF$18-BE$19+1)*$B$2*$AS$21),IF(BF$18&gt;=BE$19,$AS$21*$B$2))),0)</f>
        <v>0</v>
      </c>
      <c r="BG65" s="298" t="b">
        <f>IF('Hoja De Calculo'!BH13&gt;='Hoja De Calculo'!BG13,IF(BG$18=100,($AS$21*BG$18*$B$2)-SUM($I65:BF65),IF(BG$18&gt;BF$19,((BG$18-BF$19+1)*$B$2*$AS$21),IF(BG$18&gt;=BF$19,$AS$21*$B$2))),0)</f>
        <v>0</v>
      </c>
      <c r="BH65" s="298" t="b">
        <f>IF('Hoja De Calculo'!BI13&gt;='Hoja De Calculo'!BH13,IF(BH$18=100,($AS$21*BH$18*$B$2)-SUM($I65:BG65),IF(BH$18&gt;BG$19,((BH$18-BG$19+1)*$B$2*$AS$21),IF(BH$18&gt;=BG$19,$AS$21*$B$2))),0)</f>
        <v>0</v>
      </c>
      <c r="BI65" s="298" t="b">
        <f>IF('Hoja De Calculo'!BJ13&gt;='Hoja De Calculo'!BI13,IF(BI$18=100,($AS$21*BI$18*$B$2)-SUM($I65:BH65),IF(BI$18&gt;BH$19,((BI$18-BH$19+1)*$B$2*$AS$21),IF(BI$18&gt;=BH$19,$AS$21*$B$2))),0)</f>
        <v>0</v>
      </c>
      <c r="BJ65" s="298" t="b">
        <f>IF('Hoja De Calculo'!BK13&gt;='Hoja De Calculo'!BJ13,IF(BJ$18=100,($AS$21*BJ$18*$B$2)-SUM($I65:BI65),IF(BJ$18&gt;BI$19,((BJ$18-BI$19+1)*$B$2*$AS$21),IF(BJ$18&gt;=BI$19,$AS$21*$B$2))),0)</f>
        <v>0</v>
      </c>
      <c r="BK65" s="298" t="b">
        <f>IF('Hoja De Calculo'!BL13&gt;='Hoja De Calculo'!BK13,IF(BK$18=100,($AS$21*BK$18*$B$2)-SUM($I65:BJ65),IF(BK$18&gt;BJ$19,((BK$18-BJ$19+1)*$B$2*$AS$21),IF(BK$18&gt;=BJ$19,$AS$21*$B$2))),0)</f>
        <v>0</v>
      </c>
      <c r="BL65" s="298" t="b">
        <f>IF('Hoja De Calculo'!BM13&gt;='Hoja De Calculo'!BL13,IF(BL$18=100,($AS$21*BL$18*$B$2)-SUM($I65:BK65),IF(BL$18&gt;BK$19,((BL$18-BK$19+1)*$B$2*$AS$21),IF(BL$18&gt;=BK$19,$AS$21*$B$2))),0)</f>
        <v>0</v>
      </c>
      <c r="BM65" s="298" t="b">
        <f>IF('Hoja De Calculo'!BN13&gt;='Hoja De Calculo'!BM13,IF(BM$18=100,($AS$21*BM$18*$B$2)-SUM($I65:BL65),IF(BM$18&gt;BL$19,((BM$18-BL$19+1)*$B$2*$AS$21),IF(BM$18&gt;=BL$19,$AS$21*$B$2))),0)</f>
        <v>0</v>
      </c>
      <c r="BN65" s="298" t="b">
        <f>IF('Hoja De Calculo'!BO13&gt;='Hoja De Calculo'!BN13,IF(BN$18=100,($AS$21*BN$18*$B$2)-SUM($I65:BM65),IF(BN$18&gt;BM$19,((BN$18-BM$19+1)*$B$2*$AS$21),IF(BN$18&gt;=BM$19,$AS$21*$B$2))),0)</f>
        <v>0</v>
      </c>
      <c r="BO65" s="298" t="b">
        <f>IF('Hoja De Calculo'!BP13&gt;='Hoja De Calculo'!BO13,IF(BO$18=100,($AS$21*BO$18*$B$2)-SUM($I65:BN65),IF(BO$18&gt;BN$19,((BO$18-BN$19+1)*$B$2*$AS$21),IF(BO$18&gt;=BN$19,$AS$21*$B$2))),0)</f>
        <v>0</v>
      </c>
      <c r="BP65" s="298" t="b">
        <f>IF('Hoja De Calculo'!BQ13&gt;='Hoja De Calculo'!BP13,IF(BP$18=100,($AS$21*BP$18*$B$2)-SUM($I65:BO65),IF(BP$18&gt;BO$19,((BP$18-BO$19+1)*$B$2*$AS$21),IF(BP$18&gt;=BO$19,$AS$21*$B$2))),0)</f>
        <v>0</v>
      </c>
      <c r="BQ65" s="298" t="b">
        <f>IF('Hoja De Calculo'!BR13&gt;='Hoja De Calculo'!BQ13,IF(BQ$18=100,($AS$21*BQ$18*$B$2)-SUM($I65:BP65),IF(BQ$18&gt;BP$19,((BQ$18-BP$19+1)*$B$2*$AS$21),IF(BQ$18&gt;=BP$19,$AS$21*$B$2))),0)</f>
        <v>0</v>
      </c>
      <c r="BR65" s="298" t="b">
        <f>IF('Hoja De Calculo'!BS13&gt;='Hoja De Calculo'!BR13,IF(BR$18=100,($AS$21*BR$18*$B$2)-SUM($I65:BQ65),IF(BR$18&gt;BQ$19,((BR$18-BQ$19+1)*$B$2*$AS$21),IF(BR$18&gt;=BQ$19,$AS$21*$B$2))),0)</f>
        <v>0</v>
      </c>
      <c r="BS65" s="298" t="b">
        <f>IF('Hoja De Calculo'!BT13&gt;='Hoja De Calculo'!BS13,IF(BS$18=100,($AS$21*BS$18*$B$2)-SUM($I65:BR65),IF(BS$18&gt;BR$19,((BS$18-BR$19+1)*$B$2*$AS$21),IF(BS$18&gt;=BR$19,$AS$21*$B$2))),0)</f>
        <v>0</v>
      </c>
      <c r="BT65" s="298" t="b">
        <f>IF('Hoja De Calculo'!BU13&gt;='Hoja De Calculo'!BT13,IF(BT$18=100,($AS$21*BT$18*$B$2)-SUM($I65:BS65),IF(BT$18&gt;BS$19,((BT$18-BS$19+1)*$B$2*$AS$21),IF(BT$18&gt;=BS$19,$AS$21*$B$2))),0)</f>
        <v>0</v>
      </c>
      <c r="BU65" s="298" t="b">
        <f>IF('Hoja De Calculo'!BV13&gt;='Hoja De Calculo'!BU13,IF(BU$18=100,($AS$21*BU$18*$B$2)-SUM($I65:BT65),IF(BU$18&gt;BT$19,((BU$18-BT$19+1)*$B$2*$AS$21),IF(BU$18&gt;=BT$19,$AS$21*$B$2))),0)</f>
        <v>0</v>
      </c>
      <c r="BV65" s="298" t="b">
        <f>IF('Hoja De Calculo'!BW13&gt;='Hoja De Calculo'!BV13,IF(BV$18=100,($AS$21*BV$18*$B$2)-SUM($I65:BU65),IF(BV$18&gt;BU$19,((BV$18-BU$19+1)*$B$2*$AS$21),IF(BV$18&gt;=BU$19,$AS$21*$B$2))),0)</f>
        <v>0</v>
      </c>
      <c r="BW65" s="298" t="b">
        <f>IF('Hoja De Calculo'!BX13&gt;='Hoja De Calculo'!BW13,IF(BW$18=100,($AS$21*BW$18*$B$2)-SUM($I65:BV65),IF(BW$18&gt;BV$19,((BW$18-BV$19+1)*$B$2*$AS$21),IF(BW$18&gt;=BV$19,$AS$21*$B$2))),0)</f>
        <v>0</v>
      </c>
      <c r="BX65" s="298" t="b">
        <f>IF('Hoja De Calculo'!BY13&gt;='Hoja De Calculo'!BX13,IF(BX$18=100,($AS$21*BX$18*$B$2)-SUM($I65:BW65),IF(BX$18&gt;BW$19,((BX$18-BW$19+1)*$B$2*$AS$21),IF(BX$18&gt;=BW$19,$AS$21*$B$2))),0)</f>
        <v>0</v>
      </c>
      <c r="BY65" s="298" t="b">
        <f>IF('Hoja De Calculo'!BZ13&gt;='Hoja De Calculo'!BY13,IF(BY$18=100,($AS$21*BY$18*$B$2)-SUM($I65:BX65),IF(BY$18&gt;BX$19,((BY$18-BX$19+1)*$B$2*$AS$21),IF(BY$18&gt;=BX$19,$AS$21*$B$2))),0)</f>
        <v>0</v>
      </c>
      <c r="BZ65" s="298" t="b">
        <f>IF('Hoja De Calculo'!CA13&gt;='Hoja De Calculo'!BZ13,IF(BZ$18=100,($AS$21*BZ$18*$B$2)-SUM($I65:BY65),IF(BZ$18&gt;BY$19,((BZ$18-BY$19+1)*$B$2*$AS$21),IF(BZ$18&gt;=BY$19,$AS$21*$B$2))),0)</f>
        <v>0</v>
      </c>
      <c r="CA65" s="298" t="b">
        <f>IF('Hoja De Calculo'!CB13&gt;='Hoja De Calculo'!CA13,IF(CA$18=100,($AS$21*CA$18*$B$2)-SUM($I65:BZ65),IF(CA$18&gt;BZ$19,((CA$18-BZ$19+1)*$B$2*$AS$21),IF(CA$18&gt;=BZ$19,$AS$21*$B$2))),0)</f>
        <v>0</v>
      </c>
      <c r="CB65" s="298" t="b">
        <f>IF('Hoja De Calculo'!CC13&gt;='Hoja De Calculo'!CB13,IF(CB$18=100,($AS$21*CB$18*$B$2)-SUM($I65:CA65),IF(CB$18&gt;CA$19,((CB$18-CA$19+1)*$B$2*$AS$21),IF(CB$18&gt;=CA$19,$AS$21*$B$2))),0)</f>
        <v>0</v>
      </c>
      <c r="CC65" s="298" t="b">
        <f>IF('Hoja De Calculo'!CD13&gt;='Hoja De Calculo'!CC13,IF(CC$18=100,($AS$21*CC$18*$B$2)-SUM($I65:CB65),IF(CC$18&gt;CB$19,((CC$18-CB$19+1)*$B$2*$AS$21),IF(CC$18&gt;=CB$19,$AS$21*$B$2))),0)</f>
        <v>0</v>
      </c>
      <c r="CD65" s="298" t="b">
        <f>IF('Hoja De Calculo'!CE13&gt;='Hoja De Calculo'!CD13,IF(CD$18=100,($AS$21*CD$18*$B$2)-SUM($I65:CC65),IF(CD$18&gt;CC$19,((CD$18-CC$19+1)*$B$2*$AS$21),IF(CD$18&gt;=CC$19,$AS$21*$B$2))),0)</f>
        <v>0</v>
      </c>
      <c r="CE65" s="298" t="b">
        <f>IF('Hoja De Calculo'!CF13&gt;='Hoja De Calculo'!CE13,IF(CE$18=100,($AS$21*CE$18*$B$2)-SUM($I65:CD65),IF(CE$18&gt;CD$19,((CE$18-CD$19+1)*$B$2*$AS$21),IF(CE$18&gt;=CD$19,$AS$21*$B$2))),0)</f>
        <v>0</v>
      </c>
      <c r="CF65" s="298" t="b">
        <f>IF('Hoja De Calculo'!CG13&gt;='Hoja De Calculo'!CF13,IF(CF$18=100,($AS$21*CF$18*$B$2)-SUM($I65:CE65),IF(CF$18&gt;CE$19,((CF$18-CE$19+1)*$B$2*$AS$21),IF(CF$18&gt;=CE$19,$AS$21*$B$2))),0)</f>
        <v>0</v>
      </c>
      <c r="CG65" s="298" t="b">
        <f>IF('Hoja De Calculo'!CH13&gt;='Hoja De Calculo'!CG13,IF(CG$18=100,($AS$21*CG$18*$B$2)-SUM($I65:CF65),IF(CG$18&gt;CF$19,((CG$18-CF$19+1)*$B$2*$AS$21),IF(CG$18&gt;=CF$19,$AS$21*$B$2))),0)</f>
        <v>0</v>
      </c>
      <c r="CH65" s="298" t="b">
        <f>IF('Hoja De Calculo'!CI13&gt;='Hoja De Calculo'!CH13,IF(CH$18=100,($AS$21*CH$18*$B$2)-SUM($I65:CG65),IF(CH$18&gt;CG$19,((CH$18-CG$19+1)*$B$2*$AS$21),IF(CH$18&gt;=CG$19,$AS$21*$B$2))),0)</f>
        <v>0</v>
      </c>
      <c r="CI65" s="298" t="b">
        <f>IF('Hoja De Calculo'!CJ13&gt;='Hoja De Calculo'!CI13,IF(CI$18=100,($AS$21*CI$18*$B$2)-SUM($I65:CH65),IF(CI$18&gt;CH$19,((CI$18-CH$19+1)*$B$2*$AS$21),IF(CI$18&gt;=CH$19,$AS$21*$B$2))),0)</f>
        <v>0</v>
      </c>
      <c r="CJ65" s="298" t="b">
        <f>IF('Hoja De Calculo'!CK13&gt;='Hoja De Calculo'!CJ13,IF(CJ$18=100,($AS$21*CJ$18*$B$2)-SUM($I65:CI65),IF(CJ$18&gt;CI$19,((CJ$18-CI$19+1)*$B$2*$AS$21),IF(CJ$18&gt;=CI$19,$AS$21*$B$2))),0)</f>
        <v>0</v>
      </c>
      <c r="CK65" s="298" t="b">
        <f>IF('Hoja De Calculo'!CL13&gt;='Hoja De Calculo'!CK13,IF(CK$18=100,($AS$21*CK$18*$B$2)-SUM($I65:CJ65),IF(CK$18&gt;CJ$19,((CK$18-CJ$19+1)*$B$2*$AS$21),IF(CK$18&gt;=CJ$19,$AS$21*$B$2))),0)</f>
        <v>0</v>
      </c>
      <c r="CL65" s="298" t="b">
        <f>IF('Hoja De Calculo'!CM13&gt;='Hoja De Calculo'!CL13,IF(CL$18=100,($AS$21*CL$18*$B$2)-SUM($I65:CK65),IF(CL$18&gt;CK$19,((CL$18-CK$19+1)*$B$2*$AS$21),IF(CL$18&gt;=CK$19,$AS$21*$B$2))),0)</f>
        <v>0</v>
      </c>
      <c r="CM65" s="298" t="b">
        <f>IF('Hoja De Calculo'!CN13&gt;='Hoja De Calculo'!CM13,IF(CM$18=100,($AS$21*CM$18*$B$2)-SUM($I65:CL65),IF(CM$18&gt;CL$19,((CM$18-CL$19+1)*$B$2*$AS$21),IF(CM$18&gt;=CL$19,$AS$21*$B$2))),0)</f>
        <v>0</v>
      </c>
      <c r="CN65" s="298" t="b">
        <f>IF('Hoja De Calculo'!CO13&gt;='Hoja De Calculo'!CN13,IF(CN$18=100,($AS$21*CN$18*$B$2)-SUM($I65:CM65),IF(CN$18&gt;CM$19,((CN$18-CM$19+1)*$B$2*$AS$21),IF(CN$18&gt;=CM$19,$AS$21*$B$2))),0)</f>
        <v>0</v>
      </c>
      <c r="CO65" s="298" t="b">
        <f>IF('Hoja De Calculo'!CP13&gt;='Hoja De Calculo'!CO13,IF(CO$18=100,($AS$21*CO$18*$B$2)-SUM($I65:CN65),IF(CO$18&gt;CN$19,((CO$18-CN$19+1)*$B$2*$AS$21),IF(CO$18&gt;=CN$19,$AS$21*$B$2))),0)</f>
        <v>0</v>
      </c>
      <c r="CP65" s="298" t="b">
        <f>IF('Hoja De Calculo'!CQ13&gt;='Hoja De Calculo'!CP13,IF(CP$18=100,($AS$21*CP$18*$B$2)-SUM($I65:CO65),IF(CP$18&gt;CO$19,((CP$18-CO$19+1)*$B$2*$AS$21),IF(CP$18&gt;=CO$19,$AS$21*$B$2))),0)</f>
        <v>0</v>
      </c>
      <c r="CQ65" s="298" t="b">
        <f>IF('Hoja De Calculo'!CR13&gt;='Hoja De Calculo'!CQ13,IF(CQ$18=100,($AS$21*CQ$18*$B$2)-SUM($I65:CP65),IF(CQ$18&gt;CP$19,((CQ$18-CP$19+1)*$B$2*$AS$21),IF(CQ$18&gt;=CP$19,$AS$21*$B$2))),0)</f>
        <v>0</v>
      </c>
      <c r="CR65" s="298" t="b">
        <f>IF('Hoja De Calculo'!CS13&gt;='Hoja De Calculo'!CR13,IF(CR$18=100,($AS$21*CR$18*$B$2)-SUM($I65:CQ65),IF(CR$18&gt;CQ$19,((CR$18-CQ$19+1)*$B$2*$AS$21),IF(CR$18&gt;=CQ$19,$AS$21*$B$2))),0)</f>
        <v>0</v>
      </c>
      <c r="CS65" s="298" t="b">
        <f>IF('Hoja De Calculo'!CT13&gt;='Hoja De Calculo'!CS13,IF(CS$18=100,($AS$21*CS$18*$B$2)-SUM($I65:CR65),IF(CS$18&gt;CR$19,((CS$18-CR$19+1)*$B$2*$AS$21),IF(CS$18&gt;=CR$19,$AS$21*$B$2))),0)</f>
        <v>0</v>
      </c>
      <c r="CT65" s="298" t="b">
        <f>IF('Hoja De Calculo'!CU13&gt;='Hoja De Calculo'!CT13,IF(CT$18=100,($AS$21*CT$18*$B$2)-SUM($I65:CS65),IF(CT$18&gt;CS$19,((CT$18-CS$19+1)*$B$2*$AS$21),IF(CT$18&gt;=CS$19,$AS$21*$B$2))),0)</f>
        <v>0</v>
      </c>
      <c r="CU65" s="298" t="b">
        <f>IF('Hoja De Calculo'!CV13&gt;='Hoja De Calculo'!CU13,IF(CU$18=100,($AS$21*CU$18*$B$2)-SUM($I65:CT65),IF(CU$18&gt;CT$19,((CU$18-CT$19+1)*$B$2*$AS$21),IF(CU$18&gt;=CT$19,$AS$21*$B$2))),0)</f>
        <v>0</v>
      </c>
      <c r="CV65" s="298" t="b">
        <f>IF('Hoja De Calculo'!CW13&gt;='Hoja De Calculo'!CV13,IF(CV$18=100,($AS$21*CV$18*$B$2)-SUM($I65:CU65),IF(CV$18&gt;CU$19,((CV$18-CU$19+1)*$B$2*$AS$21),IF(CV$18&gt;=CU$19,$AS$21*$B$2))),0)</f>
        <v>0</v>
      </c>
      <c r="CW65" s="298" t="b">
        <f>IF('Hoja De Calculo'!CX13&gt;='Hoja De Calculo'!CW13,IF(CW$18=100,($AS$21*CW$18*$B$2)-SUM($I65:CV65),IF(CW$18&gt;CV$19,((CW$18-CV$19+1)*$B$2*$AS$21),IF(CW$18&gt;=CV$19,$AS$21*$B$2))),0)</f>
        <v>0</v>
      </c>
    </row>
    <row r="66" spans="1:101" x14ac:dyDescent="0.25">
      <c r="A66" t="s">
        <v>203</v>
      </c>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c r="AJ66" s="263"/>
      <c r="AK66" s="263"/>
      <c r="AL66" s="263"/>
      <c r="AM66" s="263"/>
      <c r="AN66" s="263"/>
      <c r="AO66" s="263"/>
      <c r="AP66" s="263"/>
      <c r="AQ66" s="263"/>
      <c r="AR66" s="263"/>
      <c r="AS66" s="263"/>
      <c r="AT66" s="285">
        <f>(AT$21*$B$2*(AT$19+(IF(AT$19=100,0,1))))</f>
        <v>0</v>
      </c>
      <c r="AU66" s="298" t="b">
        <f>IF('Hoja De Calculo'!AV13&gt;='Hoja De Calculo'!AU13,IF(AU$18=100,($AT$21*AU$18*$B$2)-SUM($I66:AT66),IF(AU$18&gt;AT$19,((AU$18-AT$19+1)*$B$2*$AT$21),IF(AU$18&gt;=AT$19,$AT$21*$B$2))),0)</f>
        <v>0</v>
      </c>
      <c r="AV66" s="298" t="b">
        <f>IF('Hoja De Calculo'!AW13&gt;='Hoja De Calculo'!AV13,IF(AV$18=100,($AT$21*AV$18*$B$2)-SUM($I66:AU66),IF(AV$18&gt;AU$19,((AV$18-AU$19+1)*$B$2*$AT$21),IF(AV$18&gt;=AU$19,$AT$21*$B$2))),0)</f>
        <v>0</v>
      </c>
      <c r="AW66" s="298" t="b">
        <f>IF('Hoja De Calculo'!AX13&gt;='Hoja De Calculo'!AW13,IF(AW$18=100,($AT$21*AW$18*$B$2)-SUM($I66:AV66),IF(AW$18&gt;AV$19,((AW$18-AV$19+1)*$B$2*$AT$21),IF(AW$18&gt;=AV$19,$AT$21*$B$2))),0)</f>
        <v>0</v>
      </c>
      <c r="AX66" s="298" t="b">
        <f>IF('Hoja De Calculo'!AY13&gt;='Hoja De Calculo'!AX13,IF(AX$18=100,($AT$21*AX$18*$B$2)-SUM($I66:AW66),IF(AX$18&gt;AW$19,((AX$18-AW$19+1)*$B$2*$AT$21),IF(AX$18&gt;=AW$19,$AT$21*$B$2))),0)</f>
        <v>0</v>
      </c>
      <c r="AY66" s="298" t="b">
        <f>IF('Hoja De Calculo'!AZ13&gt;='Hoja De Calculo'!AY13,IF(AY$18=100,($AT$21*AY$18*$B$2)-SUM($I66:AX66),IF(AY$18&gt;AX$19,((AY$18-AX$19+1)*$B$2*$AT$21),IF(AY$18&gt;=AX$19,$AT$21*$B$2))),0)</f>
        <v>0</v>
      </c>
      <c r="AZ66" s="298" t="b">
        <f>IF('Hoja De Calculo'!BA13&gt;='Hoja De Calculo'!AZ13,IF(AZ$18=100,($AT$21*AZ$18*$B$2)-SUM($I66:AY66),IF(AZ$18&gt;AY$19,((AZ$18-AY$19+1)*$B$2*$AT$21),IF(AZ$18&gt;=AY$19,$AT$21*$B$2))),0)</f>
        <v>0</v>
      </c>
      <c r="BA66" s="298" t="b">
        <f>IF('Hoja De Calculo'!BB13&gt;='Hoja De Calculo'!BA13,IF(BA$18=100,($AT$21*BA$18*$B$2)-SUM($I66:AZ66),IF(BA$18&gt;AZ$19,((BA$18-AZ$19+1)*$B$2*$AT$21),IF(BA$18&gt;=AZ$19,$AT$21*$B$2))),0)</f>
        <v>0</v>
      </c>
      <c r="BB66" s="298" t="b">
        <f>IF('Hoja De Calculo'!BC13&gt;='Hoja De Calculo'!BB13,IF(BB$18=100,($AT$21*BB$18*$B$2)-SUM($I66:BA66),IF(BB$18&gt;BA$19,((BB$18-BA$19+1)*$B$2*$AT$21),IF(BB$18&gt;=BA$19,$AT$21*$B$2))),0)</f>
        <v>0</v>
      </c>
      <c r="BC66" s="298" t="b">
        <f>IF('Hoja De Calculo'!BD13&gt;='Hoja De Calculo'!BC13,IF(BC$18=100,($AT$21*BC$18*$B$2)-SUM($I66:BB66),IF(BC$18&gt;BB$19,((BC$18-BB$19+1)*$B$2*$AT$21),IF(BC$18&gt;=BB$19,$AT$21*$B$2))),0)</f>
        <v>0</v>
      </c>
      <c r="BD66" s="298" t="b">
        <f>IF('Hoja De Calculo'!BE13&gt;='Hoja De Calculo'!BD13,IF(BD$18=100,($AT$21*BD$18*$B$2)-SUM($I66:BC66),IF(BD$18&gt;BC$19,((BD$18-BC$19+1)*$B$2*$AT$21),IF(BD$18&gt;=BC$19,$AT$21*$B$2))),0)</f>
        <v>0</v>
      </c>
      <c r="BE66" s="298" t="b">
        <f>IF('Hoja De Calculo'!BF13&gt;='Hoja De Calculo'!BE13,IF(BE$18=100,($AT$21*BE$18*$B$2)-SUM($I66:BD66),IF(BE$18&gt;BD$19,((BE$18-BD$19+1)*$B$2*$AT$21),IF(BE$18&gt;=BD$19,$AT$21*$B$2))),0)</f>
        <v>0</v>
      </c>
      <c r="BF66" s="298" t="b">
        <f>IF('Hoja De Calculo'!BG13&gt;='Hoja De Calculo'!BF13,IF(BF$18=100,($AT$21*BF$18*$B$2)-SUM($I66:BE66),IF(BF$18&gt;BE$19,((BF$18-BE$19+1)*$B$2*$AT$21),IF(BF$18&gt;=BE$19,$AT$21*$B$2))),0)</f>
        <v>0</v>
      </c>
      <c r="BG66" s="298" t="b">
        <f>IF('Hoja De Calculo'!BH13&gt;='Hoja De Calculo'!BG13,IF(BG$18=100,($AT$21*BG$18*$B$2)-SUM($I66:BF66),IF(BG$18&gt;BF$19,((BG$18-BF$19+1)*$B$2*$AT$21),IF(BG$18&gt;=BF$19,$AT$21*$B$2))),0)</f>
        <v>0</v>
      </c>
      <c r="BH66" s="298" t="b">
        <f>IF('Hoja De Calculo'!BI13&gt;='Hoja De Calculo'!BH13,IF(BH$18=100,($AT$21*BH$18*$B$2)-SUM($I66:BG66),IF(BH$18&gt;BG$19,((BH$18-BG$19+1)*$B$2*$AT$21),IF(BH$18&gt;=BG$19,$AT$21*$B$2))),0)</f>
        <v>0</v>
      </c>
      <c r="BI66" s="298" t="b">
        <f>IF('Hoja De Calculo'!BJ13&gt;='Hoja De Calculo'!BI13,IF(BI$18=100,($AT$21*BI$18*$B$2)-SUM($I66:BH66),IF(BI$18&gt;BH$19,((BI$18-BH$19+1)*$B$2*$AT$21),IF(BI$18&gt;=BH$19,$AT$21*$B$2))),0)</f>
        <v>0</v>
      </c>
      <c r="BJ66" s="298" t="b">
        <f>IF('Hoja De Calculo'!BK13&gt;='Hoja De Calculo'!BJ13,IF(BJ$18=100,($AT$21*BJ$18*$B$2)-SUM($I66:BI66),IF(BJ$18&gt;BI$19,((BJ$18-BI$19+1)*$B$2*$AT$21),IF(BJ$18&gt;=BI$19,$AT$21*$B$2))),0)</f>
        <v>0</v>
      </c>
      <c r="BK66" s="298" t="b">
        <f>IF('Hoja De Calculo'!BL13&gt;='Hoja De Calculo'!BK13,IF(BK$18=100,($AT$21*BK$18*$B$2)-SUM($I66:BJ66),IF(BK$18&gt;BJ$19,((BK$18-BJ$19+1)*$B$2*$AT$21),IF(BK$18&gt;=BJ$19,$AT$21*$B$2))),0)</f>
        <v>0</v>
      </c>
      <c r="BL66" s="298" t="b">
        <f>IF('Hoja De Calculo'!BM13&gt;='Hoja De Calculo'!BL13,IF(BL$18=100,($AT$21*BL$18*$B$2)-SUM($I66:BK66),IF(BL$18&gt;BK$19,((BL$18-BK$19+1)*$B$2*$AT$21),IF(BL$18&gt;=BK$19,$AT$21*$B$2))),0)</f>
        <v>0</v>
      </c>
      <c r="BM66" s="298" t="b">
        <f>IF('Hoja De Calculo'!BN13&gt;='Hoja De Calculo'!BM13,IF(BM$18=100,($AT$21*BM$18*$B$2)-SUM($I66:BL66),IF(BM$18&gt;BL$19,((BM$18-BL$19+1)*$B$2*$AT$21),IF(BM$18&gt;=BL$19,$AT$21*$B$2))),0)</f>
        <v>0</v>
      </c>
      <c r="BN66" s="298" t="b">
        <f>IF('Hoja De Calculo'!BO13&gt;='Hoja De Calculo'!BN13,IF(BN$18=100,($AT$21*BN$18*$B$2)-SUM($I66:BM66),IF(BN$18&gt;BM$19,((BN$18-BM$19+1)*$B$2*$AT$21),IF(BN$18&gt;=BM$19,$AT$21*$B$2))),0)</f>
        <v>0</v>
      </c>
      <c r="BO66" s="298" t="b">
        <f>IF('Hoja De Calculo'!BP13&gt;='Hoja De Calculo'!BO13,IF(BO$18=100,($AT$21*BO$18*$B$2)-SUM($I66:BN66),IF(BO$18&gt;BN$19,((BO$18-BN$19+1)*$B$2*$AT$21),IF(BO$18&gt;=BN$19,$AT$21*$B$2))),0)</f>
        <v>0</v>
      </c>
      <c r="BP66" s="298" t="b">
        <f>IF('Hoja De Calculo'!BQ13&gt;='Hoja De Calculo'!BP13,IF(BP$18=100,($AT$21*BP$18*$B$2)-SUM($I66:BO66),IF(BP$18&gt;BO$19,((BP$18-BO$19+1)*$B$2*$AT$21),IF(BP$18&gt;=BO$19,$AT$21*$B$2))),0)</f>
        <v>0</v>
      </c>
      <c r="BQ66" s="298" t="b">
        <f>IF('Hoja De Calculo'!BR13&gt;='Hoja De Calculo'!BQ13,IF(BQ$18=100,($AT$21*BQ$18*$B$2)-SUM($I66:BP66),IF(BQ$18&gt;BP$19,((BQ$18-BP$19+1)*$B$2*$AT$21),IF(BQ$18&gt;=BP$19,$AT$21*$B$2))),0)</f>
        <v>0</v>
      </c>
      <c r="BR66" s="298" t="b">
        <f>IF('Hoja De Calculo'!BS13&gt;='Hoja De Calculo'!BR13,IF(BR$18=100,($AT$21*BR$18*$B$2)-SUM($I66:BQ66),IF(BR$18&gt;BQ$19,((BR$18-BQ$19+1)*$B$2*$AT$21),IF(BR$18&gt;=BQ$19,$AT$21*$B$2))),0)</f>
        <v>0</v>
      </c>
      <c r="BS66" s="298" t="b">
        <f>IF('Hoja De Calculo'!BT13&gt;='Hoja De Calculo'!BS13,IF(BS$18=100,($AT$21*BS$18*$B$2)-SUM($I66:BR66),IF(BS$18&gt;BR$19,((BS$18-BR$19+1)*$B$2*$AT$21),IF(BS$18&gt;=BR$19,$AT$21*$B$2))),0)</f>
        <v>0</v>
      </c>
      <c r="BT66" s="298" t="b">
        <f>IF('Hoja De Calculo'!BU13&gt;='Hoja De Calculo'!BT13,IF(BT$18=100,($AT$21*BT$18*$B$2)-SUM($I66:BS66),IF(BT$18&gt;BS$19,((BT$18-BS$19+1)*$B$2*$AT$21),IF(BT$18&gt;=BS$19,$AT$21*$B$2))),0)</f>
        <v>0</v>
      </c>
      <c r="BU66" s="298" t="b">
        <f>IF('Hoja De Calculo'!BV13&gt;='Hoja De Calculo'!BU13,IF(BU$18=100,($AT$21*BU$18*$B$2)-SUM($I66:BT66),IF(BU$18&gt;BT$19,((BU$18-BT$19+1)*$B$2*$AT$21),IF(BU$18&gt;=BT$19,$AT$21*$B$2))),0)</f>
        <v>0</v>
      </c>
      <c r="BV66" s="298" t="b">
        <f>IF('Hoja De Calculo'!BW13&gt;='Hoja De Calculo'!BV13,IF(BV$18=100,($AT$21*BV$18*$B$2)-SUM($I66:BU66),IF(BV$18&gt;BU$19,((BV$18-BU$19+1)*$B$2*$AT$21),IF(BV$18&gt;=BU$19,$AT$21*$B$2))),0)</f>
        <v>0</v>
      </c>
      <c r="BW66" s="298" t="b">
        <f>IF('Hoja De Calculo'!BX13&gt;='Hoja De Calculo'!BW13,IF(BW$18=100,($AT$21*BW$18*$B$2)-SUM($I66:BV66),IF(BW$18&gt;BV$19,((BW$18-BV$19+1)*$B$2*$AT$21),IF(BW$18&gt;=BV$19,$AT$21*$B$2))),0)</f>
        <v>0</v>
      </c>
      <c r="BX66" s="298" t="b">
        <f>IF('Hoja De Calculo'!BY13&gt;='Hoja De Calculo'!BX13,IF(BX$18=100,($AT$21*BX$18*$B$2)-SUM($I66:BW66),IF(BX$18&gt;BW$19,((BX$18-BW$19+1)*$B$2*$AT$21),IF(BX$18&gt;=BW$19,$AT$21*$B$2))),0)</f>
        <v>0</v>
      </c>
      <c r="BY66" s="298" t="b">
        <f>IF('Hoja De Calculo'!BZ13&gt;='Hoja De Calculo'!BY13,IF(BY$18=100,($AT$21*BY$18*$B$2)-SUM($I66:BX66),IF(BY$18&gt;BX$19,((BY$18-BX$19+1)*$B$2*$AT$21),IF(BY$18&gt;=BX$19,$AT$21*$B$2))),0)</f>
        <v>0</v>
      </c>
      <c r="BZ66" s="298" t="b">
        <f>IF('Hoja De Calculo'!CA13&gt;='Hoja De Calculo'!BZ13,IF(BZ$18=100,($AT$21*BZ$18*$B$2)-SUM($I66:BY66),IF(BZ$18&gt;BY$19,((BZ$18-BY$19+1)*$B$2*$AT$21),IF(BZ$18&gt;=BY$19,$AT$21*$B$2))),0)</f>
        <v>0</v>
      </c>
      <c r="CA66" s="298" t="b">
        <f>IF('Hoja De Calculo'!CB13&gt;='Hoja De Calculo'!CA13,IF(CA$18=100,($AT$21*CA$18*$B$2)-SUM($I66:BZ66),IF(CA$18&gt;BZ$19,((CA$18-BZ$19+1)*$B$2*$AT$21),IF(CA$18&gt;=BZ$19,$AT$21*$B$2))),0)</f>
        <v>0</v>
      </c>
      <c r="CB66" s="298" t="b">
        <f>IF('Hoja De Calculo'!CC13&gt;='Hoja De Calculo'!CB13,IF(CB$18=100,($AT$21*CB$18*$B$2)-SUM($I66:CA66),IF(CB$18&gt;CA$19,((CB$18-CA$19+1)*$B$2*$AT$21),IF(CB$18&gt;=CA$19,$AT$21*$B$2))),0)</f>
        <v>0</v>
      </c>
      <c r="CC66" s="298" t="b">
        <f>IF('Hoja De Calculo'!CD13&gt;='Hoja De Calculo'!CC13,IF(CC$18=100,($AT$21*CC$18*$B$2)-SUM($I66:CB66),IF(CC$18&gt;CB$19,((CC$18-CB$19+1)*$B$2*$AT$21),IF(CC$18&gt;=CB$19,$AT$21*$B$2))),0)</f>
        <v>0</v>
      </c>
      <c r="CD66" s="298" t="b">
        <f>IF('Hoja De Calculo'!CE13&gt;='Hoja De Calculo'!CD13,IF(CD$18=100,($AT$21*CD$18*$B$2)-SUM($I66:CC66),IF(CD$18&gt;CC$19,((CD$18-CC$19+1)*$B$2*$AT$21),IF(CD$18&gt;=CC$19,$AT$21*$B$2))),0)</f>
        <v>0</v>
      </c>
      <c r="CE66" s="298" t="b">
        <f>IF('Hoja De Calculo'!CF13&gt;='Hoja De Calculo'!CE13,IF(CE$18=100,($AT$21*CE$18*$B$2)-SUM($I66:CD66),IF(CE$18&gt;CD$19,((CE$18-CD$19+1)*$B$2*$AT$21),IF(CE$18&gt;=CD$19,$AT$21*$B$2))),0)</f>
        <v>0</v>
      </c>
      <c r="CF66" s="298" t="b">
        <f>IF('Hoja De Calculo'!CG13&gt;='Hoja De Calculo'!CF13,IF(CF$18=100,($AT$21*CF$18*$B$2)-SUM($I66:CE66),IF(CF$18&gt;CE$19,((CF$18-CE$19+1)*$B$2*$AT$21),IF(CF$18&gt;=CE$19,$AT$21*$B$2))),0)</f>
        <v>0</v>
      </c>
      <c r="CG66" s="298" t="b">
        <f>IF('Hoja De Calculo'!CH13&gt;='Hoja De Calculo'!CG13,IF(CG$18=100,($AT$21*CG$18*$B$2)-SUM($I66:CF66),IF(CG$18&gt;CF$19,((CG$18-CF$19+1)*$B$2*$AT$21),IF(CG$18&gt;=CF$19,$AT$21*$B$2))),0)</f>
        <v>0</v>
      </c>
      <c r="CH66" s="298" t="b">
        <f>IF('Hoja De Calculo'!CI13&gt;='Hoja De Calculo'!CH13,IF(CH$18=100,($AT$21*CH$18*$B$2)-SUM($I66:CG66),IF(CH$18&gt;CG$19,((CH$18-CG$19+1)*$B$2*$AT$21),IF(CH$18&gt;=CG$19,$AT$21*$B$2))),0)</f>
        <v>0</v>
      </c>
      <c r="CI66" s="298" t="b">
        <f>IF('Hoja De Calculo'!CJ13&gt;='Hoja De Calculo'!CI13,IF(CI$18=100,($AT$21*CI$18*$B$2)-SUM($I66:CH66),IF(CI$18&gt;CH$19,((CI$18-CH$19+1)*$B$2*$AT$21),IF(CI$18&gt;=CH$19,$AT$21*$B$2))),0)</f>
        <v>0</v>
      </c>
      <c r="CJ66" s="298" t="b">
        <f>IF('Hoja De Calculo'!CK13&gt;='Hoja De Calculo'!CJ13,IF(CJ$18=100,($AT$21*CJ$18*$B$2)-SUM($I66:CI66),IF(CJ$18&gt;CI$19,((CJ$18-CI$19+1)*$B$2*$AT$21),IF(CJ$18&gt;=CI$19,$AT$21*$B$2))),0)</f>
        <v>0</v>
      </c>
      <c r="CK66" s="298" t="b">
        <f>IF('Hoja De Calculo'!CL13&gt;='Hoja De Calculo'!CK13,IF(CK$18=100,($AT$21*CK$18*$B$2)-SUM($I66:CJ66),IF(CK$18&gt;CJ$19,((CK$18-CJ$19+1)*$B$2*$AT$21),IF(CK$18&gt;=CJ$19,$AT$21*$B$2))),0)</f>
        <v>0</v>
      </c>
      <c r="CL66" s="298" t="b">
        <f>IF('Hoja De Calculo'!CM13&gt;='Hoja De Calculo'!CL13,IF(CL$18=100,($AT$21*CL$18*$B$2)-SUM($I66:CK66),IF(CL$18&gt;CK$19,((CL$18-CK$19+1)*$B$2*$AT$21),IF(CL$18&gt;=CK$19,$AT$21*$B$2))),0)</f>
        <v>0</v>
      </c>
      <c r="CM66" s="298" t="b">
        <f>IF('Hoja De Calculo'!CN13&gt;='Hoja De Calculo'!CM13,IF(CM$18=100,($AT$21*CM$18*$B$2)-SUM($I66:CL66),IF(CM$18&gt;CL$19,((CM$18-CL$19+1)*$B$2*$AT$21),IF(CM$18&gt;=CL$19,$AT$21*$B$2))),0)</f>
        <v>0</v>
      </c>
      <c r="CN66" s="298" t="b">
        <f>IF('Hoja De Calculo'!CO13&gt;='Hoja De Calculo'!CN13,IF(CN$18=100,($AT$21*CN$18*$B$2)-SUM($I66:CM66),IF(CN$18&gt;CM$19,((CN$18-CM$19+1)*$B$2*$AT$21),IF(CN$18&gt;=CM$19,$AT$21*$B$2))),0)</f>
        <v>0</v>
      </c>
      <c r="CO66" s="298" t="b">
        <f>IF('Hoja De Calculo'!CP13&gt;='Hoja De Calculo'!CO13,IF(CO$18=100,($AT$21*CO$18*$B$2)-SUM($I66:CN66),IF(CO$18&gt;CN$19,((CO$18-CN$19+1)*$B$2*$AT$21),IF(CO$18&gt;=CN$19,$AT$21*$B$2))),0)</f>
        <v>0</v>
      </c>
      <c r="CP66" s="298" t="b">
        <f>IF('Hoja De Calculo'!CQ13&gt;='Hoja De Calculo'!CP13,IF(CP$18=100,($AT$21*CP$18*$B$2)-SUM($I66:CO66),IF(CP$18&gt;CO$19,((CP$18-CO$19+1)*$B$2*$AT$21),IF(CP$18&gt;=CO$19,$AT$21*$B$2))),0)</f>
        <v>0</v>
      </c>
      <c r="CQ66" s="298" t="b">
        <f>IF('Hoja De Calculo'!CR13&gt;='Hoja De Calculo'!CQ13,IF(CQ$18=100,($AT$21*CQ$18*$B$2)-SUM($I66:CP66),IF(CQ$18&gt;CP$19,((CQ$18-CP$19+1)*$B$2*$AT$21),IF(CQ$18&gt;=CP$19,$AT$21*$B$2))),0)</f>
        <v>0</v>
      </c>
      <c r="CR66" s="298" t="b">
        <f>IF('Hoja De Calculo'!CS13&gt;='Hoja De Calculo'!CR13,IF(CR$18=100,($AT$21*CR$18*$B$2)-SUM($I66:CQ66),IF(CR$18&gt;CQ$19,((CR$18-CQ$19+1)*$B$2*$AT$21),IF(CR$18&gt;=CQ$19,$AT$21*$B$2))),0)</f>
        <v>0</v>
      </c>
      <c r="CS66" s="298" t="b">
        <f>IF('Hoja De Calculo'!CT13&gt;='Hoja De Calculo'!CS13,IF(CS$18=100,($AT$21*CS$18*$B$2)-SUM($I66:CR66),IF(CS$18&gt;CR$19,((CS$18-CR$19+1)*$B$2*$AT$21),IF(CS$18&gt;=CR$19,$AT$21*$B$2))),0)</f>
        <v>0</v>
      </c>
      <c r="CT66" s="298" t="b">
        <f>IF('Hoja De Calculo'!CU13&gt;='Hoja De Calculo'!CT13,IF(CT$18=100,($AT$21*CT$18*$B$2)-SUM($I66:CS66),IF(CT$18&gt;CS$19,((CT$18-CS$19+1)*$B$2*$AT$21),IF(CT$18&gt;=CS$19,$AT$21*$B$2))),0)</f>
        <v>0</v>
      </c>
      <c r="CU66" s="298" t="b">
        <f>IF('Hoja De Calculo'!CV13&gt;='Hoja De Calculo'!CU13,IF(CU$18=100,($AT$21*CU$18*$B$2)-SUM($I66:CT66),IF(CU$18&gt;CT$19,((CU$18-CT$19+1)*$B$2*$AT$21),IF(CU$18&gt;=CT$19,$AT$21*$B$2))),0)</f>
        <v>0</v>
      </c>
      <c r="CV66" s="298" t="b">
        <f>IF('Hoja De Calculo'!CW13&gt;='Hoja De Calculo'!CV13,IF(CV$18=100,($AT$21*CV$18*$B$2)-SUM($I66:CU66),IF(CV$18&gt;CU$19,((CV$18-CU$19+1)*$B$2*$AT$21),IF(CV$18&gt;=CU$19,$AT$21*$B$2))),0)</f>
        <v>0</v>
      </c>
      <c r="CW66" s="298" t="b">
        <f>IF('Hoja De Calculo'!CX13&gt;='Hoja De Calculo'!CW13,IF(CW$18=100,($AT$21*CW$18*$B$2)-SUM($I66:CV66),IF(CW$18&gt;CV$19,((CW$18-CV$19+1)*$B$2*$AT$21),IF(CW$18&gt;=CV$19,$AT$21*$B$2))),0)</f>
        <v>0</v>
      </c>
    </row>
    <row r="67" spans="1:101" x14ac:dyDescent="0.25">
      <c r="A67" t="s">
        <v>204</v>
      </c>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85">
        <f>(AU$21*$B$2*(AU$19+(IF(AU$19=100,0,1))))</f>
        <v>0</v>
      </c>
      <c r="AV67" s="298" t="b">
        <f>IF('Hoja De Calculo'!AW13&gt;='Hoja De Calculo'!AV13,IF(AV$18=100,($AU$21*AV$18*$B$2)-SUM($I67:AU67),IF(AV$18&gt;AU$19,((AV$18-AU$19+1)*$B$2*$AU$21),IF(AV$18&gt;=AU$19,$AU$21*$B$2))),0)</f>
        <v>0</v>
      </c>
      <c r="AW67" s="298" t="b">
        <f>IF('Hoja De Calculo'!AX13&gt;='Hoja De Calculo'!AW13,IF(AW$18=100,($AU$21*AW$18*$B$2)-SUM($I67:AV67),IF(AW$18&gt;AV$19,((AW$18-AV$19+1)*$B$2*$AU$21),IF(AW$18&gt;=AV$19,$AU$21*$B$2))),0)</f>
        <v>0</v>
      </c>
      <c r="AX67" s="298" t="b">
        <f>IF('Hoja De Calculo'!AY13&gt;='Hoja De Calculo'!AX13,IF(AX$18=100,($AU$21*AX$18*$B$2)-SUM($I67:AW67),IF(AX$18&gt;AW$19,((AX$18-AW$19+1)*$B$2*$AU$21),IF(AX$18&gt;=AW$19,$AU$21*$B$2))),0)</f>
        <v>0</v>
      </c>
      <c r="AY67" s="298" t="b">
        <f>IF('Hoja De Calculo'!AZ13&gt;='Hoja De Calculo'!AY13,IF(AY$18=100,($AU$21*AY$18*$B$2)-SUM($I67:AX67),IF(AY$18&gt;AX$19,((AY$18-AX$19+1)*$B$2*$AU$21),IF(AY$18&gt;=AX$19,$AU$21*$B$2))),0)</f>
        <v>0</v>
      </c>
      <c r="AZ67" s="298" t="b">
        <f>IF('Hoja De Calculo'!BA13&gt;='Hoja De Calculo'!AZ13,IF(AZ$18=100,($AU$21*AZ$18*$B$2)-SUM($I67:AY67),IF(AZ$18&gt;AY$19,((AZ$18-AY$19+1)*$B$2*$AU$21),IF(AZ$18&gt;=AY$19,$AU$21*$B$2))),0)</f>
        <v>0</v>
      </c>
      <c r="BA67" s="298" t="b">
        <f>IF('Hoja De Calculo'!BB13&gt;='Hoja De Calculo'!BA13,IF(BA$18=100,($AU$21*BA$18*$B$2)-SUM($I67:AZ67),IF(BA$18&gt;AZ$19,((BA$18-AZ$19+1)*$B$2*$AU$21),IF(BA$18&gt;=AZ$19,$AU$21*$B$2))),0)</f>
        <v>0</v>
      </c>
      <c r="BB67" s="298" t="b">
        <f>IF('Hoja De Calculo'!BC13&gt;='Hoja De Calculo'!BB13,IF(BB$18=100,($AU$21*BB$18*$B$2)-SUM($I67:BA67),IF(BB$18&gt;BA$19,((BB$18-BA$19+1)*$B$2*$AU$21),IF(BB$18&gt;=BA$19,$AU$21*$B$2))),0)</f>
        <v>0</v>
      </c>
      <c r="BC67" s="298" t="b">
        <f>IF('Hoja De Calculo'!BD13&gt;='Hoja De Calculo'!BC13,IF(BC$18=100,($AU$21*BC$18*$B$2)-SUM($I67:BB67),IF(BC$18&gt;BB$19,((BC$18-BB$19+1)*$B$2*$AU$21),IF(BC$18&gt;=BB$19,$AU$21*$B$2))),0)</f>
        <v>0</v>
      </c>
      <c r="BD67" s="298" t="b">
        <f>IF('Hoja De Calculo'!BE13&gt;='Hoja De Calculo'!BD13,IF(BD$18=100,($AU$21*BD$18*$B$2)-SUM($I67:BC67),IF(BD$18&gt;BC$19,((BD$18-BC$19+1)*$B$2*$AU$21),IF(BD$18&gt;=BC$19,$AU$21*$B$2))),0)</f>
        <v>0</v>
      </c>
      <c r="BE67" s="298" t="b">
        <f>IF('Hoja De Calculo'!BF13&gt;='Hoja De Calculo'!BE13,IF(BE$18=100,($AU$21*BE$18*$B$2)-SUM($I67:BD67),IF(BE$18&gt;BD$19,((BE$18-BD$19+1)*$B$2*$AU$21),IF(BE$18&gt;=BD$19,$AU$21*$B$2))),0)</f>
        <v>0</v>
      </c>
      <c r="BF67" s="298" t="b">
        <f>IF('Hoja De Calculo'!BG13&gt;='Hoja De Calculo'!BF13,IF(BF$18=100,($AU$21*BF$18*$B$2)-SUM($I67:BE67),IF(BF$18&gt;BE$19,((BF$18-BE$19+1)*$B$2*$AU$21),IF(BF$18&gt;=BE$19,$AU$21*$B$2))),0)</f>
        <v>0</v>
      </c>
      <c r="BG67" s="298" t="b">
        <f>IF('Hoja De Calculo'!BH13&gt;='Hoja De Calculo'!BG13,IF(BG$18=100,($AU$21*BG$18*$B$2)-SUM($I67:BF67),IF(BG$18&gt;BF$19,((BG$18-BF$19+1)*$B$2*$AU$21),IF(BG$18&gt;=BF$19,$AU$21*$B$2))),0)</f>
        <v>0</v>
      </c>
      <c r="BH67" s="298" t="b">
        <f>IF('Hoja De Calculo'!BI13&gt;='Hoja De Calculo'!BH13,IF(BH$18=100,($AU$21*BH$18*$B$2)-SUM($I67:BG67),IF(BH$18&gt;BG$19,((BH$18-BG$19+1)*$B$2*$AU$21),IF(BH$18&gt;=BG$19,$AU$21*$B$2))),0)</f>
        <v>0</v>
      </c>
      <c r="BI67" s="298" t="b">
        <f>IF('Hoja De Calculo'!BJ13&gt;='Hoja De Calculo'!BI13,IF(BI$18=100,($AU$21*BI$18*$B$2)-SUM($I67:BH67),IF(BI$18&gt;BH$19,((BI$18-BH$19+1)*$B$2*$AU$21),IF(BI$18&gt;=BH$19,$AU$21*$B$2))),0)</f>
        <v>0</v>
      </c>
      <c r="BJ67" s="298" t="b">
        <f>IF('Hoja De Calculo'!BK13&gt;='Hoja De Calculo'!BJ13,IF(BJ$18=100,($AU$21*BJ$18*$B$2)-SUM($I67:BI67),IF(BJ$18&gt;BI$19,((BJ$18-BI$19+1)*$B$2*$AU$21),IF(BJ$18&gt;=BI$19,$AU$21*$B$2))),0)</f>
        <v>0</v>
      </c>
      <c r="BK67" s="298" t="b">
        <f>IF('Hoja De Calculo'!BL13&gt;='Hoja De Calculo'!BK13,IF(BK$18=100,($AU$21*BK$18*$B$2)-SUM($I67:BJ67),IF(BK$18&gt;BJ$19,((BK$18-BJ$19+1)*$B$2*$AU$21),IF(BK$18&gt;=BJ$19,$AU$21*$B$2))),0)</f>
        <v>0</v>
      </c>
      <c r="BL67" s="298" t="b">
        <f>IF('Hoja De Calculo'!BM13&gt;='Hoja De Calculo'!BL13,IF(BL$18=100,($AU$21*BL$18*$B$2)-SUM($I67:BK67),IF(BL$18&gt;BK$19,((BL$18-BK$19+1)*$B$2*$AU$21),IF(BL$18&gt;=BK$19,$AU$21*$B$2))),0)</f>
        <v>0</v>
      </c>
      <c r="BM67" s="298" t="b">
        <f>IF('Hoja De Calculo'!BN13&gt;='Hoja De Calculo'!BM13,IF(BM$18=100,($AU$21*BM$18*$B$2)-SUM($I67:BL67),IF(BM$18&gt;BL$19,((BM$18-BL$19+1)*$B$2*$AU$21),IF(BM$18&gt;=BL$19,$AU$21*$B$2))),0)</f>
        <v>0</v>
      </c>
      <c r="BN67" s="298" t="b">
        <f>IF('Hoja De Calculo'!BO13&gt;='Hoja De Calculo'!BN13,IF(BN$18=100,($AU$21*BN$18*$B$2)-SUM($I67:BM67),IF(BN$18&gt;BM$19,((BN$18-BM$19+1)*$B$2*$AU$21),IF(BN$18&gt;=BM$19,$AU$21*$B$2))),0)</f>
        <v>0</v>
      </c>
      <c r="BO67" s="298" t="b">
        <f>IF('Hoja De Calculo'!BP13&gt;='Hoja De Calculo'!BO13,IF(BO$18=100,($AU$21*BO$18*$B$2)-SUM($I67:BN67),IF(BO$18&gt;BN$19,((BO$18-BN$19+1)*$B$2*$AU$21),IF(BO$18&gt;=BN$19,$AU$21*$B$2))),0)</f>
        <v>0</v>
      </c>
      <c r="BP67" s="298" t="b">
        <f>IF('Hoja De Calculo'!BQ13&gt;='Hoja De Calculo'!BP13,IF(BP$18=100,($AU$21*BP$18*$B$2)-SUM($I67:BO67),IF(BP$18&gt;BO$19,((BP$18-BO$19+1)*$B$2*$AU$21),IF(BP$18&gt;=BO$19,$AU$21*$B$2))),0)</f>
        <v>0</v>
      </c>
      <c r="BQ67" s="298" t="b">
        <f>IF('Hoja De Calculo'!BR13&gt;='Hoja De Calculo'!BQ13,IF(BQ$18=100,($AU$21*BQ$18*$B$2)-SUM($I67:BP67),IF(BQ$18&gt;BP$19,((BQ$18-BP$19+1)*$B$2*$AU$21),IF(BQ$18&gt;=BP$19,$AU$21*$B$2))),0)</f>
        <v>0</v>
      </c>
      <c r="BR67" s="298" t="b">
        <f>IF('Hoja De Calculo'!BS13&gt;='Hoja De Calculo'!BR13,IF(BR$18=100,($AU$21*BR$18*$B$2)-SUM($I67:BQ67),IF(BR$18&gt;BQ$19,((BR$18-BQ$19+1)*$B$2*$AU$21),IF(BR$18&gt;=BQ$19,$AU$21*$B$2))),0)</f>
        <v>0</v>
      </c>
      <c r="BS67" s="298" t="b">
        <f>IF('Hoja De Calculo'!BT13&gt;='Hoja De Calculo'!BS13,IF(BS$18=100,($AU$21*BS$18*$B$2)-SUM($I67:BR67),IF(BS$18&gt;BR$19,((BS$18-BR$19+1)*$B$2*$AU$21),IF(BS$18&gt;=BR$19,$AU$21*$B$2))),0)</f>
        <v>0</v>
      </c>
      <c r="BT67" s="298" t="b">
        <f>IF('Hoja De Calculo'!BU13&gt;='Hoja De Calculo'!BT13,IF(BT$18=100,($AU$21*BT$18*$B$2)-SUM($I67:BS67),IF(BT$18&gt;BS$19,((BT$18-BS$19+1)*$B$2*$AU$21),IF(BT$18&gt;=BS$19,$AU$21*$B$2))),0)</f>
        <v>0</v>
      </c>
      <c r="BU67" s="298" t="b">
        <f>IF('Hoja De Calculo'!BV13&gt;='Hoja De Calculo'!BU13,IF(BU$18=100,($AU$21*BU$18*$B$2)-SUM($I67:BT67),IF(BU$18&gt;BT$19,((BU$18-BT$19+1)*$B$2*$AU$21),IF(BU$18&gt;=BT$19,$AU$21*$B$2))),0)</f>
        <v>0</v>
      </c>
      <c r="BV67" s="298" t="b">
        <f>IF('Hoja De Calculo'!BW13&gt;='Hoja De Calculo'!BV13,IF(BV$18=100,($AU$21*BV$18*$B$2)-SUM($I67:BU67),IF(BV$18&gt;BU$19,((BV$18-BU$19+1)*$B$2*$AU$21),IF(BV$18&gt;=BU$19,$AU$21*$B$2))),0)</f>
        <v>0</v>
      </c>
      <c r="BW67" s="298" t="b">
        <f>IF('Hoja De Calculo'!BX13&gt;='Hoja De Calculo'!BW13,IF(BW$18=100,($AU$21*BW$18*$B$2)-SUM($I67:BV67),IF(BW$18&gt;BV$19,((BW$18-BV$19+1)*$B$2*$AU$21),IF(BW$18&gt;=BV$19,$AU$21*$B$2))),0)</f>
        <v>0</v>
      </c>
      <c r="BX67" s="298" t="b">
        <f>IF('Hoja De Calculo'!BY13&gt;='Hoja De Calculo'!BX13,IF(BX$18=100,($AU$21*BX$18*$B$2)-SUM($I67:BW67),IF(BX$18&gt;BW$19,((BX$18-BW$19+1)*$B$2*$AU$21),IF(BX$18&gt;=BW$19,$AU$21*$B$2))),0)</f>
        <v>0</v>
      </c>
      <c r="BY67" s="298" t="b">
        <f>IF('Hoja De Calculo'!BZ13&gt;='Hoja De Calculo'!BY13,IF(BY$18=100,($AU$21*BY$18*$B$2)-SUM($I67:BX67),IF(BY$18&gt;BX$19,((BY$18-BX$19+1)*$B$2*$AU$21),IF(BY$18&gt;=BX$19,$AU$21*$B$2))),0)</f>
        <v>0</v>
      </c>
      <c r="BZ67" s="298" t="b">
        <f>IF('Hoja De Calculo'!CA13&gt;='Hoja De Calculo'!BZ13,IF(BZ$18=100,($AU$21*BZ$18*$B$2)-SUM($I67:BY67),IF(BZ$18&gt;BY$19,((BZ$18-BY$19+1)*$B$2*$AU$21),IF(BZ$18&gt;=BY$19,$AU$21*$B$2))),0)</f>
        <v>0</v>
      </c>
      <c r="CA67" s="298" t="b">
        <f>IF('Hoja De Calculo'!CB13&gt;='Hoja De Calculo'!CA13,IF(CA$18=100,($AU$21*CA$18*$B$2)-SUM($I67:BZ67),IF(CA$18&gt;BZ$19,((CA$18-BZ$19+1)*$B$2*$AU$21),IF(CA$18&gt;=BZ$19,$AU$21*$B$2))),0)</f>
        <v>0</v>
      </c>
      <c r="CB67" s="298" t="b">
        <f>IF('Hoja De Calculo'!CC13&gt;='Hoja De Calculo'!CB13,IF(CB$18=100,($AU$21*CB$18*$B$2)-SUM($I67:CA67),IF(CB$18&gt;CA$19,((CB$18-CA$19+1)*$B$2*$AU$21),IF(CB$18&gt;=CA$19,$AU$21*$B$2))),0)</f>
        <v>0</v>
      </c>
      <c r="CC67" s="298" t="b">
        <f>IF('Hoja De Calculo'!CD13&gt;='Hoja De Calculo'!CC13,IF(CC$18=100,($AU$21*CC$18*$B$2)-SUM($I67:CB67),IF(CC$18&gt;CB$19,((CC$18-CB$19+1)*$B$2*$AU$21),IF(CC$18&gt;=CB$19,$AU$21*$B$2))),0)</f>
        <v>0</v>
      </c>
      <c r="CD67" s="298" t="b">
        <f>IF('Hoja De Calculo'!CE13&gt;='Hoja De Calculo'!CD13,IF(CD$18=100,($AU$21*CD$18*$B$2)-SUM($I67:CC67),IF(CD$18&gt;CC$19,((CD$18-CC$19+1)*$B$2*$AU$21),IF(CD$18&gt;=CC$19,$AU$21*$B$2))),0)</f>
        <v>0</v>
      </c>
      <c r="CE67" s="298" t="b">
        <f>IF('Hoja De Calculo'!CF13&gt;='Hoja De Calculo'!CE13,IF(CE$18=100,($AU$21*CE$18*$B$2)-SUM($I67:CD67),IF(CE$18&gt;CD$19,((CE$18-CD$19+1)*$B$2*$AU$21),IF(CE$18&gt;=CD$19,$AU$21*$B$2))),0)</f>
        <v>0</v>
      </c>
      <c r="CF67" s="298" t="b">
        <f>IF('Hoja De Calculo'!CG13&gt;='Hoja De Calculo'!CF13,IF(CF$18=100,($AU$21*CF$18*$B$2)-SUM($I67:CE67),IF(CF$18&gt;CE$19,((CF$18-CE$19+1)*$B$2*$AU$21),IF(CF$18&gt;=CE$19,$AU$21*$B$2))),0)</f>
        <v>0</v>
      </c>
      <c r="CG67" s="298" t="b">
        <f>IF('Hoja De Calculo'!CH13&gt;='Hoja De Calculo'!CG13,IF(CG$18=100,($AU$21*CG$18*$B$2)-SUM($I67:CF67),IF(CG$18&gt;CF$19,((CG$18-CF$19+1)*$B$2*$AU$21),IF(CG$18&gt;=CF$19,$AU$21*$B$2))),0)</f>
        <v>0</v>
      </c>
      <c r="CH67" s="298" t="b">
        <f>IF('Hoja De Calculo'!CI13&gt;='Hoja De Calculo'!CH13,IF(CH$18=100,($AU$21*CH$18*$B$2)-SUM($I67:CG67),IF(CH$18&gt;CG$19,((CH$18-CG$19+1)*$B$2*$AU$21),IF(CH$18&gt;=CG$19,$AU$21*$B$2))),0)</f>
        <v>0</v>
      </c>
      <c r="CI67" s="298" t="b">
        <f>IF('Hoja De Calculo'!CJ13&gt;='Hoja De Calculo'!CI13,IF(CI$18=100,($AU$21*CI$18*$B$2)-SUM($I67:CH67),IF(CI$18&gt;CH$19,((CI$18-CH$19+1)*$B$2*$AU$21),IF(CI$18&gt;=CH$19,$AU$21*$B$2))),0)</f>
        <v>0</v>
      </c>
      <c r="CJ67" s="298" t="b">
        <f>IF('Hoja De Calculo'!CK13&gt;='Hoja De Calculo'!CJ13,IF(CJ$18=100,($AU$21*CJ$18*$B$2)-SUM($I67:CI67),IF(CJ$18&gt;CI$19,((CJ$18-CI$19+1)*$B$2*$AU$21),IF(CJ$18&gt;=CI$19,$AU$21*$B$2))),0)</f>
        <v>0</v>
      </c>
      <c r="CK67" s="298" t="b">
        <f>IF('Hoja De Calculo'!CL13&gt;='Hoja De Calculo'!CK13,IF(CK$18=100,($AU$21*CK$18*$B$2)-SUM($I67:CJ67),IF(CK$18&gt;CJ$19,((CK$18-CJ$19+1)*$B$2*$AU$21),IF(CK$18&gt;=CJ$19,$AU$21*$B$2))),0)</f>
        <v>0</v>
      </c>
      <c r="CL67" s="298" t="b">
        <f>IF('Hoja De Calculo'!CM13&gt;='Hoja De Calculo'!CL13,IF(CL$18=100,($AU$21*CL$18*$B$2)-SUM($I67:CK67),IF(CL$18&gt;CK$19,((CL$18-CK$19+1)*$B$2*$AU$21),IF(CL$18&gt;=CK$19,$AU$21*$B$2))),0)</f>
        <v>0</v>
      </c>
      <c r="CM67" s="298" t="b">
        <f>IF('Hoja De Calculo'!CN13&gt;='Hoja De Calculo'!CM13,IF(CM$18=100,($AU$21*CM$18*$B$2)-SUM($I67:CL67),IF(CM$18&gt;CL$19,((CM$18-CL$19+1)*$B$2*$AU$21),IF(CM$18&gt;=CL$19,$AU$21*$B$2))),0)</f>
        <v>0</v>
      </c>
      <c r="CN67" s="298" t="b">
        <f>IF('Hoja De Calculo'!CO13&gt;='Hoja De Calculo'!CN13,IF(CN$18=100,($AU$21*CN$18*$B$2)-SUM($I67:CM67),IF(CN$18&gt;CM$19,((CN$18-CM$19+1)*$B$2*$AU$21),IF(CN$18&gt;=CM$19,$AU$21*$B$2))),0)</f>
        <v>0</v>
      </c>
      <c r="CO67" s="298" t="b">
        <f>IF('Hoja De Calculo'!CP13&gt;='Hoja De Calculo'!CO13,IF(CO$18=100,($AU$21*CO$18*$B$2)-SUM($I67:CN67),IF(CO$18&gt;CN$19,((CO$18-CN$19+1)*$B$2*$AU$21),IF(CO$18&gt;=CN$19,$AU$21*$B$2))),0)</f>
        <v>0</v>
      </c>
      <c r="CP67" s="298" t="b">
        <f>IF('Hoja De Calculo'!CQ13&gt;='Hoja De Calculo'!CP13,IF(CP$18=100,($AU$21*CP$18*$B$2)-SUM($I67:CO67),IF(CP$18&gt;CO$19,((CP$18-CO$19+1)*$B$2*$AU$21),IF(CP$18&gt;=CO$19,$AU$21*$B$2))),0)</f>
        <v>0</v>
      </c>
      <c r="CQ67" s="298" t="b">
        <f>IF('Hoja De Calculo'!CR13&gt;='Hoja De Calculo'!CQ13,IF(CQ$18=100,($AU$21*CQ$18*$B$2)-SUM($I67:CP67),IF(CQ$18&gt;CP$19,((CQ$18-CP$19+1)*$B$2*$AU$21),IF(CQ$18&gt;=CP$19,$AU$21*$B$2))),0)</f>
        <v>0</v>
      </c>
      <c r="CR67" s="298" t="b">
        <f>IF('Hoja De Calculo'!CS13&gt;='Hoja De Calculo'!CR13,IF(CR$18=100,($AU$21*CR$18*$B$2)-SUM($I67:CQ67),IF(CR$18&gt;CQ$19,((CR$18-CQ$19+1)*$B$2*$AU$21),IF(CR$18&gt;=CQ$19,$AU$21*$B$2))),0)</f>
        <v>0</v>
      </c>
      <c r="CS67" s="298" t="b">
        <f>IF('Hoja De Calculo'!CT13&gt;='Hoja De Calculo'!CS13,IF(CS$18=100,($AU$21*CS$18*$B$2)-SUM($I67:CR67),IF(CS$18&gt;CR$19,((CS$18-CR$19+1)*$B$2*$AU$21),IF(CS$18&gt;=CR$19,$AU$21*$B$2))),0)</f>
        <v>0</v>
      </c>
      <c r="CT67" s="298" t="b">
        <f>IF('Hoja De Calculo'!CU13&gt;='Hoja De Calculo'!CT13,IF(CT$18=100,($AU$21*CT$18*$B$2)-SUM($I67:CS67),IF(CT$18&gt;CS$19,((CT$18-CS$19+1)*$B$2*$AU$21),IF(CT$18&gt;=CS$19,$AU$21*$B$2))),0)</f>
        <v>0</v>
      </c>
      <c r="CU67" s="298" t="b">
        <f>IF('Hoja De Calculo'!CV13&gt;='Hoja De Calculo'!CU13,IF(CU$18=100,($AU$21*CU$18*$B$2)-SUM($I67:CT67),IF(CU$18&gt;CT$19,((CU$18-CT$19+1)*$B$2*$AU$21),IF(CU$18&gt;=CT$19,$AU$21*$B$2))),0)</f>
        <v>0</v>
      </c>
      <c r="CV67" s="298" t="b">
        <f>IF('Hoja De Calculo'!CW13&gt;='Hoja De Calculo'!CV13,IF(CV$18=100,($AU$21*CV$18*$B$2)-SUM($I67:CU67),IF(CV$18&gt;CU$19,((CV$18-CU$19+1)*$B$2*$AU$21),IF(CV$18&gt;=CU$19,$AU$21*$B$2))),0)</f>
        <v>0</v>
      </c>
      <c r="CW67" s="298" t="b">
        <f>IF('Hoja De Calculo'!CX13&gt;='Hoja De Calculo'!CW13,IF(CW$18=100,($AU$21*CW$18*$B$2)-SUM($I67:CV67),IF(CW$18&gt;CV$19,((CW$18-CV$19+1)*$B$2*$AU$21),IF(CW$18&gt;=CV$19,$AU$21*$B$2))),0)</f>
        <v>0</v>
      </c>
    </row>
    <row r="68" spans="1:101" x14ac:dyDescent="0.25">
      <c r="A68" t="s">
        <v>205</v>
      </c>
      <c r="B68" s="263"/>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c r="AJ68" s="263"/>
      <c r="AK68" s="263"/>
      <c r="AL68" s="263"/>
      <c r="AM68" s="263"/>
      <c r="AN68" s="263"/>
      <c r="AO68" s="263"/>
      <c r="AP68" s="263"/>
      <c r="AQ68" s="263"/>
      <c r="AR68" s="263"/>
      <c r="AS68" s="263"/>
      <c r="AT68" s="263"/>
      <c r="AU68" s="263"/>
      <c r="AV68" s="285">
        <f>(AV$21*$B$2*(AV$19+(IF(AV$19=100,0,1))))</f>
        <v>0</v>
      </c>
      <c r="AW68" s="298" t="b">
        <f>IF('Hoja De Calculo'!AX13&gt;='Hoja De Calculo'!AW13,IF(AW$18=100,($AV$21*AW$18*$B$2)-SUM($I68:AV68),IF(AW$18&gt;AV$19,((AW$18-AV$19+1)*$B$2*$AV$21),IF(AW$18&gt;=AV$19,$AV$21*$B$2))),0)</f>
        <v>0</v>
      </c>
      <c r="AX68" s="298" t="b">
        <f>IF('Hoja De Calculo'!AY13&gt;='Hoja De Calculo'!AX13,IF(AX$18=100,($AV$21*AX$18*$B$2)-SUM($I68:AW68),IF(AX$18&gt;AW$19,((AX$18-AW$19+1)*$B$2*$AV$21),IF(AX$18&gt;=AW$19,$AV$21*$B$2))),0)</f>
        <v>0</v>
      </c>
      <c r="AY68" s="298" t="b">
        <f>IF('Hoja De Calculo'!AZ13&gt;='Hoja De Calculo'!AY13,IF(AY$18=100,($AV$21*AY$18*$B$2)-SUM($I68:AX68),IF(AY$18&gt;AX$19,((AY$18-AX$19+1)*$B$2*$AV$21),IF(AY$18&gt;=AX$19,$AV$21*$B$2))),0)</f>
        <v>0</v>
      </c>
      <c r="AZ68" s="298" t="b">
        <f>IF('Hoja De Calculo'!BA13&gt;='Hoja De Calculo'!AZ13,IF(AZ$18=100,($AV$21*AZ$18*$B$2)-SUM($I68:AY68),IF(AZ$18&gt;AY$19,((AZ$18-AY$19+1)*$B$2*$AV$21),IF(AZ$18&gt;=AY$19,$AV$21*$B$2))),0)</f>
        <v>0</v>
      </c>
      <c r="BA68" s="298" t="b">
        <f>IF('Hoja De Calculo'!BB13&gt;='Hoja De Calculo'!BA13,IF(BA$18=100,($AV$21*BA$18*$B$2)-SUM($I68:AZ68),IF(BA$18&gt;AZ$19,((BA$18-AZ$19+1)*$B$2*$AV$21),IF(BA$18&gt;=AZ$19,$AV$21*$B$2))),0)</f>
        <v>0</v>
      </c>
      <c r="BB68" s="298" t="b">
        <f>IF('Hoja De Calculo'!BC13&gt;='Hoja De Calculo'!BB13,IF(BB$18=100,($AV$21*BB$18*$B$2)-SUM($I68:BA68),IF(BB$18&gt;BA$19,((BB$18-BA$19+1)*$B$2*$AV$21),IF(BB$18&gt;=BA$19,$AV$21*$B$2))),0)</f>
        <v>0</v>
      </c>
      <c r="BC68" s="298" t="b">
        <f>IF('Hoja De Calculo'!BD13&gt;='Hoja De Calculo'!BC13,IF(BC$18=100,($AV$21*BC$18*$B$2)-SUM($I68:BB68),IF(BC$18&gt;BB$19,((BC$18-BB$19+1)*$B$2*$AV$21),IF(BC$18&gt;=BB$19,$AV$21*$B$2))),0)</f>
        <v>0</v>
      </c>
      <c r="BD68" s="298" t="b">
        <f>IF('Hoja De Calculo'!BE13&gt;='Hoja De Calculo'!BD13,IF(BD$18=100,($AV$21*BD$18*$B$2)-SUM($I68:BC68),IF(BD$18&gt;BC$19,((BD$18-BC$19+1)*$B$2*$AV$21),IF(BD$18&gt;=BC$19,$AV$21*$B$2))),0)</f>
        <v>0</v>
      </c>
      <c r="BE68" s="298" t="b">
        <f>IF('Hoja De Calculo'!BF13&gt;='Hoja De Calculo'!BE13,IF(BE$18=100,($AV$21*BE$18*$B$2)-SUM($I68:BD68),IF(BE$18&gt;BD$19,((BE$18-BD$19+1)*$B$2*$AV$21),IF(BE$18&gt;=BD$19,$AV$21*$B$2))),0)</f>
        <v>0</v>
      </c>
      <c r="BF68" s="298" t="b">
        <f>IF('Hoja De Calculo'!BG13&gt;='Hoja De Calculo'!BF13,IF(BF$18=100,($AV$21*BF$18*$B$2)-SUM($I68:BE68),IF(BF$18&gt;BE$19,((BF$18-BE$19+1)*$B$2*$AV$21),IF(BF$18&gt;=BE$19,$AV$21*$B$2))),0)</f>
        <v>0</v>
      </c>
      <c r="BG68" s="298" t="b">
        <f>IF('Hoja De Calculo'!BH13&gt;='Hoja De Calculo'!BG13,IF(BG$18=100,($AV$21*BG$18*$B$2)-SUM($I68:BF68),IF(BG$18&gt;BF$19,((BG$18-BF$19+1)*$B$2*$AV$21),IF(BG$18&gt;=BF$19,$AV$21*$B$2))),0)</f>
        <v>0</v>
      </c>
      <c r="BH68" s="298" t="b">
        <f>IF('Hoja De Calculo'!BI13&gt;='Hoja De Calculo'!BH13,IF(BH$18=100,($AV$21*BH$18*$B$2)-SUM($I68:BG68),IF(BH$18&gt;BG$19,((BH$18-BG$19+1)*$B$2*$AV$21),IF(BH$18&gt;=BG$19,$AV$21*$B$2))),0)</f>
        <v>0</v>
      </c>
      <c r="BI68" s="298" t="b">
        <f>IF('Hoja De Calculo'!BJ13&gt;='Hoja De Calculo'!BI13,IF(BI$18=100,($AV$21*BI$18*$B$2)-SUM($I68:BH68),IF(BI$18&gt;BH$19,((BI$18-BH$19+1)*$B$2*$AV$21),IF(BI$18&gt;=BH$19,$AV$21*$B$2))),0)</f>
        <v>0</v>
      </c>
      <c r="BJ68" s="298" t="b">
        <f>IF('Hoja De Calculo'!BK13&gt;='Hoja De Calculo'!BJ13,IF(BJ$18=100,($AV$21*BJ$18*$B$2)-SUM($I68:BI68),IF(BJ$18&gt;BI$19,((BJ$18-BI$19+1)*$B$2*$AV$21),IF(BJ$18&gt;=BI$19,$AV$21*$B$2))),0)</f>
        <v>0</v>
      </c>
      <c r="BK68" s="298" t="b">
        <f>IF('Hoja De Calculo'!BL13&gt;='Hoja De Calculo'!BK13,IF(BK$18=100,($AV$21*BK$18*$B$2)-SUM($I68:BJ68),IF(BK$18&gt;BJ$19,((BK$18-BJ$19+1)*$B$2*$AV$21),IF(BK$18&gt;=BJ$19,$AV$21*$B$2))),0)</f>
        <v>0</v>
      </c>
      <c r="BL68" s="298" t="b">
        <f>IF('Hoja De Calculo'!BM13&gt;='Hoja De Calculo'!BL13,IF(BL$18=100,($AV$21*BL$18*$B$2)-SUM($I68:BK68),IF(BL$18&gt;BK$19,((BL$18-BK$19+1)*$B$2*$AV$21),IF(BL$18&gt;=BK$19,$AV$21*$B$2))),0)</f>
        <v>0</v>
      </c>
      <c r="BM68" s="298" t="b">
        <f>IF('Hoja De Calculo'!BN13&gt;='Hoja De Calculo'!BM13,IF(BM$18=100,($AV$21*BM$18*$B$2)-SUM($I68:BL68),IF(BM$18&gt;BL$19,((BM$18-BL$19+1)*$B$2*$AV$21),IF(BM$18&gt;=BL$19,$AV$21*$B$2))),0)</f>
        <v>0</v>
      </c>
      <c r="BN68" s="298" t="b">
        <f>IF('Hoja De Calculo'!BO13&gt;='Hoja De Calculo'!BN13,IF(BN$18=100,($AV$21*BN$18*$B$2)-SUM($I68:BM68),IF(BN$18&gt;BM$19,((BN$18-BM$19+1)*$B$2*$AV$21),IF(BN$18&gt;=BM$19,$AV$21*$B$2))),0)</f>
        <v>0</v>
      </c>
      <c r="BO68" s="298" t="b">
        <f>IF('Hoja De Calculo'!BP13&gt;='Hoja De Calculo'!BO13,IF(BO$18=100,($AV$21*BO$18*$B$2)-SUM($I68:BN68),IF(BO$18&gt;BN$19,((BO$18-BN$19+1)*$B$2*$AV$21),IF(BO$18&gt;=BN$19,$AV$21*$B$2))),0)</f>
        <v>0</v>
      </c>
      <c r="BP68" s="298" t="b">
        <f>IF('Hoja De Calculo'!BQ13&gt;='Hoja De Calculo'!BP13,IF(BP$18=100,($AV$21*BP$18*$B$2)-SUM($I68:BO68),IF(BP$18&gt;BO$19,((BP$18-BO$19+1)*$B$2*$AV$21),IF(BP$18&gt;=BO$19,$AV$21*$B$2))),0)</f>
        <v>0</v>
      </c>
      <c r="BQ68" s="298" t="b">
        <f>IF('Hoja De Calculo'!BR13&gt;='Hoja De Calculo'!BQ13,IF(BQ$18=100,($AV$21*BQ$18*$B$2)-SUM($I68:BP68),IF(BQ$18&gt;BP$19,((BQ$18-BP$19+1)*$B$2*$AV$21),IF(BQ$18&gt;=BP$19,$AV$21*$B$2))),0)</f>
        <v>0</v>
      </c>
      <c r="BR68" s="298" t="b">
        <f>IF('Hoja De Calculo'!BS13&gt;='Hoja De Calculo'!BR13,IF(BR$18=100,($AV$21*BR$18*$B$2)-SUM($I68:BQ68),IF(BR$18&gt;BQ$19,((BR$18-BQ$19+1)*$B$2*$AV$21),IF(BR$18&gt;=BQ$19,$AV$21*$B$2))),0)</f>
        <v>0</v>
      </c>
      <c r="BS68" s="298" t="b">
        <f>IF('Hoja De Calculo'!BT13&gt;='Hoja De Calculo'!BS13,IF(BS$18=100,($AV$21*BS$18*$B$2)-SUM($I68:BR68),IF(BS$18&gt;BR$19,((BS$18-BR$19+1)*$B$2*$AV$21),IF(BS$18&gt;=BR$19,$AV$21*$B$2))),0)</f>
        <v>0</v>
      </c>
      <c r="BT68" s="298" t="b">
        <f>IF('Hoja De Calculo'!BU13&gt;='Hoja De Calculo'!BT13,IF(BT$18=100,($AV$21*BT$18*$B$2)-SUM($I68:BS68),IF(BT$18&gt;BS$19,((BT$18-BS$19+1)*$B$2*$AV$21),IF(BT$18&gt;=BS$19,$AV$21*$B$2))),0)</f>
        <v>0</v>
      </c>
      <c r="BU68" s="298" t="b">
        <f>IF('Hoja De Calculo'!BV13&gt;='Hoja De Calculo'!BU13,IF(BU$18=100,($AV$21*BU$18*$B$2)-SUM($I68:BT68),IF(BU$18&gt;BT$19,((BU$18-BT$19+1)*$B$2*$AV$21),IF(BU$18&gt;=BT$19,$AV$21*$B$2))),0)</f>
        <v>0</v>
      </c>
      <c r="BV68" s="298" t="b">
        <f>IF('Hoja De Calculo'!BW13&gt;='Hoja De Calculo'!BV13,IF(BV$18=100,($AV$21*BV$18*$B$2)-SUM($I68:BU68),IF(BV$18&gt;BU$19,((BV$18-BU$19+1)*$B$2*$AV$21),IF(BV$18&gt;=BU$19,$AV$21*$B$2))),0)</f>
        <v>0</v>
      </c>
      <c r="BW68" s="298" t="b">
        <f>IF('Hoja De Calculo'!BX13&gt;='Hoja De Calculo'!BW13,IF(BW$18=100,($AV$21*BW$18*$B$2)-SUM($I68:BV68),IF(BW$18&gt;BV$19,((BW$18-BV$19+1)*$B$2*$AV$21),IF(BW$18&gt;=BV$19,$AV$21*$B$2))),0)</f>
        <v>0</v>
      </c>
      <c r="BX68" s="298" t="b">
        <f>IF('Hoja De Calculo'!BY13&gt;='Hoja De Calculo'!BX13,IF(BX$18=100,($AV$21*BX$18*$B$2)-SUM($I68:BW68),IF(BX$18&gt;BW$19,((BX$18-BW$19+1)*$B$2*$AV$21),IF(BX$18&gt;=BW$19,$AV$21*$B$2))),0)</f>
        <v>0</v>
      </c>
      <c r="BY68" s="298" t="b">
        <f>IF('Hoja De Calculo'!BZ13&gt;='Hoja De Calculo'!BY13,IF(BY$18=100,($AV$21*BY$18*$B$2)-SUM($I68:BX68),IF(BY$18&gt;BX$19,((BY$18-BX$19+1)*$B$2*$AV$21),IF(BY$18&gt;=BX$19,$AV$21*$B$2))),0)</f>
        <v>0</v>
      </c>
      <c r="BZ68" s="298" t="b">
        <f>IF('Hoja De Calculo'!CA13&gt;='Hoja De Calculo'!BZ13,IF(BZ$18=100,($AV$21*BZ$18*$B$2)-SUM($I68:BY68),IF(BZ$18&gt;BY$19,((BZ$18-BY$19+1)*$B$2*$AV$21),IF(BZ$18&gt;=BY$19,$AV$21*$B$2))),0)</f>
        <v>0</v>
      </c>
      <c r="CA68" s="298" t="b">
        <f>IF('Hoja De Calculo'!CB13&gt;='Hoja De Calculo'!CA13,IF(CA$18=100,($AV$21*CA$18*$B$2)-SUM($I68:BZ68),IF(CA$18&gt;BZ$19,((CA$18-BZ$19+1)*$B$2*$AV$21),IF(CA$18&gt;=BZ$19,$AV$21*$B$2))),0)</f>
        <v>0</v>
      </c>
      <c r="CB68" s="298" t="b">
        <f>IF('Hoja De Calculo'!CC13&gt;='Hoja De Calculo'!CB13,IF(CB$18=100,($AV$21*CB$18*$B$2)-SUM($I68:CA68),IF(CB$18&gt;CA$19,((CB$18-CA$19+1)*$B$2*$AV$21),IF(CB$18&gt;=CA$19,$AV$21*$B$2))),0)</f>
        <v>0</v>
      </c>
      <c r="CC68" s="298" t="b">
        <f>IF('Hoja De Calculo'!CD13&gt;='Hoja De Calculo'!CC13,IF(CC$18=100,($AV$21*CC$18*$B$2)-SUM($I68:CB68),IF(CC$18&gt;CB$19,((CC$18-CB$19+1)*$B$2*$AV$21),IF(CC$18&gt;=CB$19,$AV$21*$B$2))),0)</f>
        <v>0</v>
      </c>
      <c r="CD68" s="298" t="b">
        <f>IF('Hoja De Calculo'!CE13&gt;='Hoja De Calculo'!CD13,IF(CD$18=100,($AV$21*CD$18*$B$2)-SUM($I68:CC68),IF(CD$18&gt;CC$19,((CD$18-CC$19+1)*$B$2*$AV$21),IF(CD$18&gt;=CC$19,$AV$21*$B$2))),0)</f>
        <v>0</v>
      </c>
      <c r="CE68" s="298" t="b">
        <f>IF('Hoja De Calculo'!CF13&gt;='Hoja De Calculo'!CE13,IF(CE$18=100,($AV$21*CE$18*$B$2)-SUM($I68:CD68),IF(CE$18&gt;CD$19,((CE$18-CD$19+1)*$B$2*$AV$21),IF(CE$18&gt;=CD$19,$AV$21*$B$2))),0)</f>
        <v>0</v>
      </c>
      <c r="CF68" s="298" t="b">
        <f>IF('Hoja De Calculo'!CG13&gt;='Hoja De Calculo'!CF13,IF(CF$18=100,($AV$21*CF$18*$B$2)-SUM($I68:CE68),IF(CF$18&gt;CE$19,((CF$18-CE$19+1)*$B$2*$AV$21),IF(CF$18&gt;=CE$19,$AV$21*$B$2))),0)</f>
        <v>0</v>
      </c>
      <c r="CG68" s="298" t="b">
        <f>IF('Hoja De Calculo'!CH13&gt;='Hoja De Calculo'!CG13,IF(CG$18=100,($AV$21*CG$18*$B$2)-SUM($I68:CF68),IF(CG$18&gt;CF$19,((CG$18-CF$19+1)*$B$2*$AV$21),IF(CG$18&gt;=CF$19,$AV$21*$B$2))),0)</f>
        <v>0</v>
      </c>
      <c r="CH68" s="298" t="b">
        <f>IF('Hoja De Calculo'!CI13&gt;='Hoja De Calculo'!CH13,IF(CH$18=100,($AV$21*CH$18*$B$2)-SUM($I68:CG68),IF(CH$18&gt;CG$19,((CH$18-CG$19+1)*$B$2*$AV$21),IF(CH$18&gt;=CG$19,$AV$21*$B$2))),0)</f>
        <v>0</v>
      </c>
      <c r="CI68" s="298" t="b">
        <f>IF('Hoja De Calculo'!CJ13&gt;='Hoja De Calculo'!CI13,IF(CI$18=100,($AV$21*CI$18*$B$2)-SUM($I68:CH68),IF(CI$18&gt;CH$19,((CI$18-CH$19+1)*$B$2*$AV$21),IF(CI$18&gt;=CH$19,$AV$21*$B$2))),0)</f>
        <v>0</v>
      </c>
      <c r="CJ68" s="298" t="b">
        <f>IF('Hoja De Calculo'!CK13&gt;='Hoja De Calculo'!CJ13,IF(CJ$18=100,($AV$21*CJ$18*$B$2)-SUM($I68:CI68),IF(CJ$18&gt;CI$19,((CJ$18-CI$19+1)*$B$2*$AV$21),IF(CJ$18&gt;=CI$19,$AV$21*$B$2))),0)</f>
        <v>0</v>
      </c>
      <c r="CK68" s="298" t="b">
        <f>IF('Hoja De Calculo'!CL13&gt;='Hoja De Calculo'!CK13,IF(CK$18=100,($AV$21*CK$18*$B$2)-SUM($I68:CJ68),IF(CK$18&gt;CJ$19,((CK$18-CJ$19+1)*$B$2*$AV$21),IF(CK$18&gt;=CJ$19,$AV$21*$B$2))),0)</f>
        <v>0</v>
      </c>
      <c r="CL68" s="298" t="b">
        <f>IF('Hoja De Calculo'!CM13&gt;='Hoja De Calculo'!CL13,IF(CL$18=100,($AV$21*CL$18*$B$2)-SUM($I68:CK68),IF(CL$18&gt;CK$19,((CL$18-CK$19+1)*$B$2*$AV$21),IF(CL$18&gt;=CK$19,$AV$21*$B$2))),0)</f>
        <v>0</v>
      </c>
      <c r="CM68" s="298" t="b">
        <f>IF('Hoja De Calculo'!CN13&gt;='Hoja De Calculo'!CM13,IF(CM$18=100,($AV$21*CM$18*$B$2)-SUM($I68:CL68),IF(CM$18&gt;CL$19,((CM$18-CL$19+1)*$B$2*$AV$21),IF(CM$18&gt;=CL$19,$AV$21*$B$2))),0)</f>
        <v>0</v>
      </c>
      <c r="CN68" s="298" t="b">
        <f>IF('Hoja De Calculo'!CO13&gt;='Hoja De Calculo'!CN13,IF(CN$18=100,($AV$21*CN$18*$B$2)-SUM($I68:CM68),IF(CN$18&gt;CM$19,((CN$18-CM$19+1)*$B$2*$AV$21),IF(CN$18&gt;=CM$19,$AV$21*$B$2))),0)</f>
        <v>0</v>
      </c>
      <c r="CO68" s="298" t="b">
        <f>IF('Hoja De Calculo'!CP13&gt;='Hoja De Calculo'!CO13,IF(CO$18=100,($AV$21*CO$18*$B$2)-SUM($I68:CN68),IF(CO$18&gt;CN$19,((CO$18-CN$19+1)*$B$2*$AV$21),IF(CO$18&gt;=CN$19,$AV$21*$B$2))),0)</f>
        <v>0</v>
      </c>
      <c r="CP68" s="298" t="b">
        <f>IF('Hoja De Calculo'!CQ13&gt;='Hoja De Calculo'!CP13,IF(CP$18=100,($AV$21*CP$18*$B$2)-SUM($I68:CO68),IF(CP$18&gt;CO$19,((CP$18-CO$19+1)*$B$2*$AV$21),IF(CP$18&gt;=CO$19,$AV$21*$B$2))),0)</f>
        <v>0</v>
      </c>
      <c r="CQ68" s="298" t="b">
        <f>IF('Hoja De Calculo'!CR13&gt;='Hoja De Calculo'!CQ13,IF(CQ$18=100,($AV$21*CQ$18*$B$2)-SUM($I68:CP68),IF(CQ$18&gt;CP$19,((CQ$18-CP$19+1)*$B$2*$AV$21),IF(CQ$18&gt;=CP$19,$AV$21*$B$2))),0)</f>
        <v>0</v>
      </c>
      <c r="CR68" s="298" t="b">
        <f>IF('Hoja De Calculo'!CS13&gt;='Hoja De Calculo'!CR13,IF(CR$18=100,($AV$21*CR$18*$B$2)-SUM($I68:CQ68),IF(CR$18&gt;CQ$19,((CR$18-CQ$19+1)*$B$2*$AV$21),IF(CR$18&gt;=CQ$19,$AV$21*$B$2))),0)</f>
        <v>0</v>
      </c>
      <c r="CS68" s="298" t="b">
        <f>IF('Hoja De Calculo'!CT13&gt;='Hoja De Calculo'!CS13,IF(CS$18=100,($AV$21*CS$18*$B$2)-SUM($I68:CR68),IF(CS$18&gt;CR$19,((CS$18-CR$19+1)*$B$2*$AV$21),IF(CS$18&gt;=CR$19,$AV$21*$B$2))),0)</f>
        <v>0</v>
      </c>
      <c r="CT68" s="298" t="b">
        <f>IF('Hoja De Calculo'!CU13&gt;='Hoja De Calculo'!CT13,IF(CT$18=100,($AV$21*CT$18*$B$2)-SUM($I68:CS68),IF(CT$18&gt;CS$19,((CT$18-CS$19+1)*$B$2*$AV$21),IF(CT$18&gt;=CS$19,$AV$21*$B$2))),0)</f>
        <v>0</v>
      </c>
      <c r="CU68" s="298" t="b">
        <f>IF('Hoja De Calculo'!CV13&gt;='Hoja De Calculo'!CU13,IF(CU$18=100,($AV$21*CU$18*$B$2)-SUM($I68:CT68),IF(CU$18&gt;CT$19,((CU$18-CT$19+1)*$B$2*$AV$21),IF(CU$18&gt;=CT$19,$AV$21*$B$2))),0)</f>
        <v>0</v>
      </c>
      <c r="CV68" s="298" t="b">
        <f>IF('Hoja De Calculo'!CW13&gt;='Hoja De Calculo'!CV13,IF(CV$18=100,($AV$21*CV$18*$B$2)-SUM($I68:CU68),IF(CV$18&gt;CU$19,((CV$18-CU$19+1)*$B$2*$AV$21),IF(CV$18&gt;=CU$19,$AV$21*$B$2))),0)</f>
        <v>0</v>
      </c>
      <c r="CW68" s="298" t="b">
        <f>IF('Hoja De Calculo'!CX13&gt;='Hoja De Calculo'!CW13,IF(CW$18=100,($AV$21*CW$18*$B$2)-SUM($I68:CV68),IF(CW$18&gt;CV$19,((CW$18-CV$19+1)*$B$2*$AV$21),IF(CW$18&gt;=CV$19,$AV$21*$B$2))),0)</f>
        <v>0</v>
      </c>
    </row>
    <row r="69" spans="1:101" x14ac:dyDescent="0.25">
      <c r="A69" t="s">
        <v>206</v>
      </c>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c r="AJ69" s="263"/>
      <c r="AK69" s="263"/>
      <c r="AL69" s="263"/>
      <c r="AM69" s="263"/>
      <c r="AN69" s="263"/>
      <c r="AO69" s="263"/>
      <c r="AP69" s="263"/>
      <c r="AQ69" s="263"/>
      <c r="AR69" s="263"/>
      <c r="AS69" s="263"/>
      <c r="AT69" s="263"/>
      <c r="AU69" s="263"/>
      <c r="AV69" s="263"/>
      <c r="AW69" s="285">
        <f>(AW$21*$B$2*(AW$19+(IF(AW$19=100,0,1))))</f>
        <v>0</v>
      </c>
      <c r="AX69" s="298" t="b">
        <f>IF('Hoja De Calculo'!AY13&gt;='Hoja De Calculo'!AX13,IF(AX$18=100,($AW$21*AX$18*$B$2)-SUM($I69:AW69),IF(AX$18&gt;AW$19,((AX$18-AW$19+1)*$B$2*$AW$21),IF(AX$18&gt;=AW$19,$AW$21*$B$2))),0)</f>
        <v>0</v>
      </c>
      <c r="AY69" s="298" t="b">
        <f>IF('Hoja De Calculo'!AZ13&gt;='Hoja De Calculo'!AY13,IF(AY$18=100,($AW$21*AY$18*$B$2)-SUM($I69:AX69),IF(AY$18&gt;AX$19,((AY$18-AX$19+1)*$B$2*$AW$21),IF(AY$18&gt;=AX$19,$AW$21*$B$2))),0)</f>
        <v>0</v>
      </c>
      <c r="AZ69" s="298" t="b">
        <f>IF('Hoja De Calculo'!BA13&gt;='Hoja De Calculo'!AZ13,IF(AZ$18=100,($AW$21*AZ$18*$B$2)-SUM($I69:AY69),IF(AZ$18&gt;AY$19,((AZ$18-AY$19+1)*$B$2*$AW$21),IF(AZ$18&gt;=AY$19,$AW$21*$B$2))),0)</f>
        <v>0</v>
      </c>
      <c r="BA69" s="298" t="b">
        <f>IF('Hoja De Calculo'!BB13&gt;='Hoja De Calculo'!BA13,IF(BA$18=100,($AW$21*BA$18*$B$2)-SUM($I69:AZ69),IF(BA$18&gt;AZ$19,((BA$18-AZ$19+1)*$B$2*$AW$21),IF(BA$18&gt;=AZ$19,$AW$21*$B$2))),0)</f>
        <v>0</v>
      </c>
      <c r="BB69" s="298" t="b">
        <f>IF('Hoja De Calculo'!BC13&gt;='Hoja De Calculo'!BB13,IF(BB$18=100,($AW$21*BB$18*$B$2)-SUM($I69:BA69),IF(BB$18&gt;BA$19,((BB$18-BA$19+1)*$B$2*$AW$21),IF(BB$18&gt;=BA$19,$AW$21*$B$2))),0)</f>
        <v>0</v>
      </c>
      <c r="BC69" s="298" t="b">
        <f>IF('Hoja De Calculo'!BD13&gt;='Hoja De Calculo'!BC13,IF(BC$18=100,($AW$21*BC$18*$B$2)-SUM($I69:BB69),IF(BC$18&gt;BB$19,((BC$18-BB$19+1)*$B$2*$AW$21),IF(BC$18&gt;=BB$19,$AW$21*$B$2))),0)</f>
        <v>0</v>
      </c>
      <c r="BD69" s="298" t="b">
        <f>IF('Hoja De Calculo'!BE13&gt;='Hoja De Calculo'!BD13,IF(BD$18=100,($AW$21*BD$18*$B$2)-SUM($I69:BC69),IF(BD$18&gt;BC$19,((BD$18-BC$19+1)*$B$2*$AW$21),IF(BD$18&gt;=BC$19,$AW$21*$B$2))),0)</f>
        <v>0</v>
      </c>
      <c r="BE69" s="298" t="b">
        <f>IF('Hoja De Calculo'!BF13&gt;='Hoja De Calculo'!BE13,IF(BE$18=100,($AW$21*BE$18*$B$2)-SUM($I69:BD69),IF(BE$18&gt;BD$19,((BE$18-BD$19+1)*$B$2*$AW$21),IF(BE$18&gt;=BD$19,$AW$21*$B$2))),0)</f>
        <v>0</v>
      </c>
      <c r="BF69" s="298" t="b">
        <f>IF('Hoja De Calculo'!BG13&gt;='Hoja De Calculo'!BF13,IF(BF$18=100,($AW$21*BF$18*$B$2)-SUM($I69:BE69),IF(BF$18&gt;BE$19,((BF$18-BE$19+1)*$B$2*$AW$21),IF(BF$18&gt;=BE$19,$AW$21*$B$2))),0)</f>
        <v>0</v>
      </c>
      <c r="BG69" s="298" t="b">
        <f>IF('Hoja De Calculo'!BH13&gt;='Hoja De Calculo'!BG13,IF(BG$18=100,($AW$21*BG$18*$B$2)-SUM($I69:BF69),IF(BG$18&gt;BF$19,((BG$18-BF$19+1)*$B$2*$AW$21),IF(BG$18&gt;=BF$19,$AW$21*$B$2))),0)</f>
        <v>0</v>
      </c>
      <c r="BH69" s="298" t="b">
        <f>IF('Hoja De Calculo'!BI13&gt;='Hoja De Calculo'!BH13,IF(BH$18=100,($AW$21*BH$18*$B$2)-SUM($I69:BG69),IF(BH$18&gt;BG$19,((BH$18-BG$19+1)*$B$2*$AW$21),IF(BH$18&gt;=BG$19,$AW$21*$B$2))),0)</f>
        <v>0</v>
      </c>
      <c r="BI69" s="298" t="b">
        <f>IF('Hoja De Calculo'!BJ13&gt;='Hoja De Calculo'!BI13,IF(BI$18=100,($AW$21*BI$18*$B$2)-SUM($I69:BH69),IF(BI$18&gt;BH$19,((BI$18-BH$19+1)*$B$2*$AW$21),IF(BI$18&gt;=BH$19,$AW$21*$B$2))),0)</f>
        <v>0</v>
      </c>
      <c r="BJ69" s="298" t="b">
        <f>IF('Hoja De Calculo'!BK13&gt;='Hoja De Calculo'!BJ13,IF(BJ$18=100,($AW$21*BJ$18*$B$2)-SUM($I69:BI69),IF(BJ$18&gt;BI$19,((BJ$18-BI$19+1)*$B$2*$AW$21),IF(BJ$18&gt;=BI$19,$AW$21*$B$2))),0)</f>
        <v>0</v>
      </c>
      <c r="BK69" s="298" t="b">
        <f>IF('Hoja De Calculo'!BL13&gt;='Hoja De Calculo'!BK13,IF(BK$18=100,($AW$21*BK$18*$B$2)-SUM($I69:BJ69),IF(BK$18&gt;BJ$19,((BK$18-BJ$19+1)*$B$2*$AW$21),IF(BK$18&gt;=BJ$19,$AW$21*$B$2))),0)</f>
        <v>0</v>
      </c>
      <c r="BL69" s="298" t="b">
        <f>IF('Hoja De Calculo'!BM13&gt;='Hoja De Calculo'!BL13,IF(BL$18=100,($AW$21*BL$18*$B$2)-SUM($I69:BK69),IF(BL$18&gt;BK$19,((BL$18-BK$19+1)*$B$2*$AW$21),IF(BL$18&gt;=BK$19,$AW$21*$B$2))),0)</f>
        <v>0</v>
      </c>
      <c r="BM69" s="298" t="b">
        <f>IF('Hoja De Calculo'!BN13&gt;='Hoja De Calculo'!BM13,IF(BM$18=100,($AW$21*BM$18*$B$2)-SUM($I69:BL69),IF(BM$18&gt;BL$19,((BM$18-BL$19+1)*$B$2*$AW$21),IF(BM$18&gt;=BL$19,$AW$21*$B$2))),0)</f>
        <v>0</v>
      </c>
      <c r="BN69" s="298" t="b">
        <f>IF('Hoja De Calculo'!BO13&gt;='Hoja De Calculo'!BN13,IF(BN$18=100,($AW$21*BN$18*$B$2)-SUM($I69:BM69),IF(BN$18&gt;BM$19,((BN$18-BM$19+1)*$B$2*$AW$21),IF(BN$18&gt;=BM$19,$AW$21*$B$2))),0)</f>
        <v>0</v>
      </c>
      <c r="BO69" s="298" t="b">
        <f>IF('Hoja De Calculo'!BP13&gt;='Hoja De Calculo'!BO13,IF(BO$18=100,($AW$21*BO$18*$B$2)-SUM($I69:BN69),IF(BO$18&gt;BN$19,((BO$18-BN$19+1)*$B$2*$AW$21),IF(BO$18&gt;=BN$19,$AW$21*$B$2))),0)</f>
        <v>0</v>
      </c>
      <c r="BP69" s="298" t="b">
        <f>IF('Hoja De Calculo'!BQ13&gt;='Hoja De Calculo'!BP13,IF(BP$18=100,($AW$21*BP$18*$B$2)-SUM($I69:BO69),IF(BP$18&gt;BO$19,((BP$18-BO$19+1)*$B$2*$AW$21),IF(BP$18&gt;=BO$19,$AW$21*$B$2))),0)</f>
        <v>0</v>
      </c>
      <c r="BQ69" s="298" t="b">
        <f>IF('Hoja De Calculo'!BR13&gt;='Hoja De Calculo'!BQ13,IF(BQ$18=100,($AW$21*BQ$18*$B$2)-SUM($I69:BP69),IF(BQ$18&gt;BP$19,((BQ$18-BP$19+1)*$B$2*$AW$21),IF(BQ$18&gt;=BP$19,$AW$21*$B$2))),0)</f>
        <v>0</v>
      </c>
      <c r="BR69" s="298" t="b">
        <f>IF('Hoja De Calculo'!BS13&gt;='Hoja De Calculo'!BR13,IF(BR$18=100,($AW$21*BR$18*$B$2)-SUM($I69:BQ69),IF(BR$18&gt;BQ$19,((BR$18-BQ$19+1)*$B$2*$AW$21),IF(BR$18&gt;=BQ$19,$AW$21*$B$2))),0)</f>
        <v>0</v>
      </c>
      <c r="BS69" s="298" t="b">
        <f>IF('Hoja De Calculo'!BT13&gt;='Hoja De Calculo'!BS13,IF(BS$18=100,($AW$21*BS$18*$B$2)-SUM($I69:BR69),IF(BS$18&gt;BR$19,((BS$18-BR$19+1)*$B$2*$AW$21),IF(BS$18&gt;=BR$19,$AW$21*$B$2))),0)</f>
        <v>0</v>
      </c>
      <c r="BT69" s="298" t="b">
        <f>IF('Hoja De Calculo'!BU13&gt;='Hoja De Calculo'!BT13,IF(BT$18=100,($AW$21*BT$18*$B$2)-SUM($I69:BS69),IF(BT$18&gt;BS$19,((BT$18-BS$19+1)*$B$2*$AW$21),IF(BT$18&gt;=BS$19,$AW$21*$B$2))),0)</f>
        <v>0</v>
      </c>
      <c r="BU69" s="298" t="b">
        <f>IF('Hoja De Calculo'!BV13&gt;='Hoja De Calculo'!BU13,IF(BU$18=100,($AW$21*BU$18*$B$2)-SUM($I69:BT69),IF(BU$18&gt;BT$19,((BU$18-BT$19+1)*$B$2*$AW$21),IF(BU$18&gt;=BT$19,$AW$21*$B$2))),0)</f>
        <v>0</v>
      </c>
      <c r="BV69" s="298" t="b">
        <f>IF('Hoja De Calculo'!BW13&gt;='Hoja De Calculo'!BV13,IF(BV$18=100,($AW$21*BV$18*$B$2)-SUM($I69:BU69),IF(BV$18&gt;BU$19,((BV$18-BU$19+1)*$B$2*$AW$21),IF(BV$18&gt;=BU$19,$AW$21*$B$2))),0)</f>
        <v>0</v>
      </c>
      <c r="BW69" s="298" t="b">
        <f>IF('Hoja De Calculo'!BX13&gt;='Hoja De Calculo'!BW13,IF(BW$18=100,($AW$21*BW$18*$B$2)-SUM($I69:BV69),IF(BW$18&gt;BV$19,((BW$18-BV$19+1)*$B$2*$AW$21),IF(BW$18&gt;=BV$19,$AW$21*$B$2))),0)</f>
        <v>0</v>
      </c>
      <c r="BX69" s="298" t="b">
        <f>IF('Hoja De Calculo'!BY13&gt;='Hoja De Calculo'!BX13,IF(BX$18=100,($AW$21*BX$18*$B$2)-SUM($I69:BW69),IF(BX$18&gt;BW$19,((BX$18-BW$19+1)*$B$2*$AW$21),IF(BX$18&gt;=BW$19,$AW$21*$B$2))),0)</f>
        <v>0</v>
      </c>
      <c r="BY69" s="298" t="b">
        <f>IF('Hoja De Calculo'!BZ13&gt;='Hoja De Calculo'!BY13,IF(BY$18=100,($AW$21*BY$18*$B$2)-SUM($I69:BX69),IF(BY$18&gt;BX$19,((BY$18-BX$19+1)*$B$2*$AW$21),IF(BY$18&gt;=BX$19,$AW$21*$B$2))),0)</f>
        <v>0</v>
      </c>
      <c r="BZ69" s="298" t="b">
        <f>IF('Hoja De Calculo'!CA13&gt;='Hoja De Calculo'!BZ13,IF(BZ$18=100,($AW$21*BZ$18*$B$2)-SUM($I69:BY69),IF(BZ$18&gt;BY$19,((BZ$18-BY$19+1)*$B$2*$AW$21),IF(BZ$18&gt;=BY$19,$AW$21*$B$2))),0)</f>
        <v>0</v>
      </c>
      <c r="CA69" s="298" t="b">
        <f>IF('Hoja De Calculo'!CB13&gt;='Hoja De Calculo'!CA13,IF(CA$18=100,($AW$21*CA$18*$B$2)-SUM($I69:BZ69),IF(CA$18&gt;BZ$19,((CA$18-BZ$19+1)*$B$2*$AW$21),IF(CA$18&gt;=BZ$19,$AW$21*$B$2))),0)</f>
        <v>0</v>
      </c>
      <c r="CB69" s="298" t="b">
        <f>IF('Hoja De Calculo'!CC13&gt;='Hoja De Calculo'!CB13,IF(CB$18=100,($AW$21*CB$18*$B$2)-SUM($I69:CA69),IF(CB$18&gt;CA$19,((CB$18-CA$19+1)*$B$2*$AW$21),IF(CB$18&gt;=CA$19,$AW$21*$B$2))),0)</f>
        <v>0</v>
      </c>
      <c r="CC69" s="298" t="b">
        <f>IF('Hoja De Calculo'!CD13&gt;='Hoja De Calculo'!CC13,IF(CC$18=100,($AW$21*CC$18*$B$2)-SUM($I69:CB69),IF(CC$18&gt;CB$19,((CC$18-CB$19+1)*$B$2*$AW$21),IF(CC$18&gt;=CB$19,$AW$21*$B$2))),0)</f>
        <v>0</v>
      </c>
      <c r="CD69" s="298" t="b">
        <f>IF('Hoja De Calculo'!CE13&gt;='Hoja De Calculo'!CD13,IF(CD$18=100,($AW$21*CD$18*$B$2)-SUM($I69:CC69),IF(CD$18&gt;CC$19,((CD$18-CC$19+1)*$B$2*$AW$21),IF(CD$18&gt;=CC$19,$AW$21*$B$2))),0)</f>
        <v>0</v>
      </c>
      <c r="CE69" s="298" t="b">
        <f>IF('Hoja De Calculo'!CF13&gt;='Hoja De Calculo'!CE13,IF(CE$18=100,($AW$21*CE$18*$B$2)-SUM($I69:CD69),IF(CE$18&gt;CD$19,((CE$18-CD$19+1)*$B$2*$AW$21),IF(CE$18&gt;=CD$19,$AW$21*$B$2))),0)</f>
        <v>0</v>
      </c>
      <c r="CF69" s="298" t="b">
        <f>IF('Hoja De Calculo'!CG13&gt;='Hoja De Calculo'!CF13,IF(CF$18=100,($AW$21*CF$18*$B$2)-SUM($I69:CE69),IF(CF$18&gt;CE$19,((CF$18-CE$19+1)*$B$2*$AW$21),IF(CF$18&gt;=CE$19,$AW$21*$B$2))),0)</f>
        <v>0</v>
      </c>
      <c r="CG69" s="298" t="b">
        <f>IF('Hoja De Calculo'!CH13&gt;='Hoja De Calculo'!CG13,IF(CG$18=100,($AW$21*CG$18*$B$2)-SUM($I69:CF69),IF(CG$18&gt;CF$19,((CG$18-CF$19+1)*$B$2*$AW$21),IF(CG$18&gt;=CF$19,$AW$21*$B$2))),0)</f>
        <v>0</v>
      </c>
      <c r="CH69" s="298" t="b">
        <f>IF('Hoja De Calculo'!CI13&gt;='Hoja De Calculo'!CH13,IF(CH$18=100,($AW$21*CH$18*$B$2)-SUM($I69:CG69),IF(CH$18&gt;CG$19,((CH$18-CG$19+1)*$B$2*$AW$21),IF(CH$18&gt;=CG$19,$AW$21*$B$2))),0)</f>
        <v>0</v>
      </c>
      <c r="CI69" s="298" t="b">
        <f>IF('Hoja De Calculo'!CJ13&gt;='Hoja De Calculo'!CI13,IF(CI$18=100,($AW$21*CI$18*$B$2)-SUM($I69:CH69),IF(CI$18&gt;CH$19,((CI$18-CH$19+1)*$B$2*$AW$21),IF(CI$18&gt;=CH$19,$AW$21*$B$2))),0)</f>
        <v>0</v>
      </c>
      <c r="CJ69" s="298" t="b">
        <f>IF('Hoja De Calculo'!CK13&gt;='Hoja De Calculo'!CJ13,IF(CJ$18=100,($AW$21*CJ$18*$B$2)-SUM($I69:CI69),IF(CJ$18&gt;CI$19,((CJ$18-CI$19+1)*$B$2*$AW$21),IF(CJ$18&gt;=CI$19,$AW$21*$B$2))),0)</f>
        <v>0</v>
      </c>
      <c r="CK69" s="298" t="b">
        <f>IF('Hoja De Calculo'!CL13&gt;='Hoja De Calculo'!CK13,IF(CK$18=100,($AW$21*CK$18*$B$2)-SUM($I69:CJ69),IF(CK$18&gt;CJ$19,((CK$18-CJ$19+1)*$B$2*$AW$21),IF(CK$18&gt;=CJ$19,$AW$21*$B$2))),0)</f>
        <v>0</v>
      </c>
      <c r="CL69" s="298" t="b">
        <f>IF('Hoja De Calculo'!CM13&gt;='Hoja De Calculo'!CL13,IF(CL$18=100,($AW$21*CL$18*$B$2)-SUM($I69:CK69),IF(CL$18&gt;CK$19,((CL$18-CK$19+1)*$B$2*$AW$21),IF(CL$18&gt;=CK$19,$AW$21*$B$2))),0)</f>
        <v>0</v>
      </c>
      <c r="CM69" s="298" t="b">
        <f>IF('Hoja De Calculo'!CN13&gt;='Hoja De Calculo'!CM13,IF(CM$18=100,($AW$21*CM$18*$B$2)-SUM($I69:CL69),IF(CM$18&gt;CL$19,((CM$18-CL$19+1)*$B$2*$AW$21),IF(CM$18&gt;=CL$19,$AW$21*$B$2))),0)</f>
        <v>0</v>
      </c>
      <c r="CN69" s="298" t="b">
        <f>IF('Hoja De Calculo'!CO13&gt;='Hoja De Calculo'!CN13,IF(CN$18=100,($AW$21*CN$18*$B$2)-SUM($I69:CM69),IF(CN$18&gt;CM$19,((CN$18-CM$19+1)*$B$2*$AW$21),IF(CN$18&gt;=CM$19,$AW$21*$B$2))),0)</f>
        <v>0</v>
      </c>
      <c r="CO69" s="298" t="b">
        <f>IF('Hoja De Calculo'!CP13&gt;='Hoja De Calculo'!CO13,IF(CO$18=100,($AW$21*CO$18*$B$2)-SUM($I69:CN69),IF(CO$18&gt;CN$19,((CO$18-CN$19+1)*$B$2*$AW$21),IF(CO$18&gt;=CN$19,$AW$21*$B$2))),0)</f>
        <v>0</v>
      </c>
      <c r="CP69" s="298" t="b">
        <f>IF('Hoja De Calculo'!CQ13&gt;='Hoja De Calculo'!CP13,IF(CP$18=100,($AW$21*CP$18*$B$2)-SUM($I69:CO69),IF(CP$18&gt;CO$19,((CP$18-CO$19+1)*$B$2*$AW$21),IF(CP$18&gt;=CO$19,$AW$21*$B$2))),0)</f>
        <v>0</v>
      </c>
      <c r="CQ69" s="298" t="b">
        <f>IF('Hoja De Calculo'!CR13&gt;='Hoja De Calculo'!CQ13,IF(CQ$18=100,($AW$21*CQ$18*$B$2)-SUM($I69:CP69),IF(CQ$18&gt;CP$19,((CQ$18-CP$19+1)*$B$2*$AW$21),IF(CQ$18&gt;=CP$19,$AW$21*$B$2))),0)</f>
        <v>0</v>
      </c>
      <c r="CR69" s="298" t="b">
        <f>IF('Hoja De Calculo'!CS13&gt;='Hoja De Calculo'!CR13,IF(CR$18=100,($AW$21*CR$18*$B$2)-SUM($I69:CQ69),IF(CR$18&gt;CQ$19,((CR$18-CQ$19+1)*$B$2*$AW$21),IF(CR$18&gt;=CQ$19,$AW$21*$B$2))),0)</f>
        <v>0</v>
      </c>
      <c r="CS69" s="298" t="b">
        <f>IF('Hoja De Calculo'!CT13&gt;='Hoja De Calculo'!CS13,IF(CS$18=100,($AW$21*CS$18*$B$2)-SUM($I69:CR69),IF(CS$18&gt;CR$19,((CS$18-CR$19+1)*$B$2*$AW$21),IF(CS$18&gt;=CR$19,$AW$21*$B$2))),0)</f>
        <v>0</v>
      </c>
      <c r="CT69" s="298" t="b">
        <f>IF('Hoja De Calculo'!CU13&gt;='Hoja De Calculo'!CT13,IF(CT$18=100,($AW$21*CT$18*$B$2)-SUM($I69:CS69),IF(CT$18&gt;CS$19,((CT$18-CS$19+1)*$B$2*$AW$21),IF(CT$18&gt;=CS$19,$AW$21*$B$2))),0)</f>
        <v>0</v>
      </c>
      <c r="CU69" s="298" t="b">
        <f>IF('Hoja De Calculo'!CV13&gt;='Hoja De Calculo'!CU13,IF(CU$18=100,($AW$21*CU$18*$B$2)-SUM($I69:CT69),IF(CU$18&gt;CT$19,((CU$18-CT$19+1)*$B$2*$AW$21),IF(CU$18&gt;=CT$19,$AW$21*$B$2))),0)</f>
        <v>0</v>
      </c>
      <c r="CV69" s="298" t="b">
        <f>IF('Hoja De Calculo'!CW13&gt;='Hoja De Calculo'!CV13,IF(CV$18=100,($AW$21*CV$18*$B$2)-SUM($I69:CU69),IF(CV$18&gt;CU$19,((CV$18-CU$19+1)*$B$2*$AW$21),IF(CV$18&gt;=CU$19,$AW$21*$B$2))),0)</f>
        <v>0</v>
      </c>
      <c r="CW69" s="298" t="b">
        <f>IF('Hoja De Calculo'!CX13&gt;='Hoja De Calculo'!CW13,IF(CW$18=100,($AW$21*CW$18*$B$2)-SUM($I69:CV69),IF(CW$18&gt;CV$19,((CW$18-CV$19+1)*$B$2*$AW$21),IF(CW$18&gt;=CV$19,$AW$21*$B$2))),0)</f>
        <v>0</v>
      </c>
    </row>
    <row r="70" spans="1:101" x14ac:dyDescent="0.25">
      <c r="A70" t="s">
        <v>207</v>
      </c>
      <c r="B70" s="263"/>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85">
        <f>(AX$21*$B$2*(AX$19+(IF(AX$19=100,0,1))))</f>
        <v>0</v>
      </c>
      <c r="AY70" s="298" t="b">
        <f>IF('Hoja De Calculo'!AZ13&gt;='Hoja De Calculo'!AY13,IF(AY$18=100,($AX$21*AY$18*$B$2)-SUM($I70:AX70),IF(AY$18&gt;AX$19,((AY$18-AX$19+1)*$B$2*$AX$21),IF(AY$18&gt;=AX$19,$AX$21*$B$2))),0)</f>
        <v>0</v>
      </c>
      <c r="AZ70" s="298" t="b">
        <f>IF('Hoja De Calculo'!BA13&gt;='Hoja De Calculo'!AZ13,IF(AZ$18=100,($AX$21*AZ$18*$B$2)-SUM($I70:AY70),IF(AZ$18&gt;AY$19,((AZ$18-AY$19+1)*$B$2*$AX$21),IF(AZ$18&gt;=AY$19,$AX$21*$B$2))),0)</f>
        <v>0</v>
      </c>
      <c r="BA70" s="298" t="b">
        <f>IF('Hoja De Calculo'!BB13&gt;='Hoja De Calculo'!BA13,IF(BA$18=100,($AX$21*BA$18*$B$2)-SUM($I70:AZ70),IF(BA$18&gt;AZ$19,((BA$18-AZ$19+1)*$B$2*$AX$21),IF(BA$18&gt;=AZ$19,$AX$21*$B$2))),0)</f>
        <v>0</v>
      </c>
      <c r="BB70" s="298" t="b">
        <f>IF('Hoja De Calculo'!BC13&gt;='Hoja De Calculo'!BB13,IF(BB$18=100,($AX$21*BB$18*$B$2)-SUM($I70:BA70),IF(BB$18&gt;BA$19,((BB$18-BA$19+1)*$B$2*$AX$21),IF(BB$18&gt;=BA$19,$AX$21*$B$2))),0)</f>
        <v>0</v>
      </c>
      <c r="BC70" s="298" t="b">
        <f>IF('Hoja De Calculo'!BD13&gt;='Hoja De Calculo'!BC13,IF(BC$18=100,($AX$21*BC$18*$B$2)-SUM($I70:BB70),IF(BC$18&gt;BB$19,((BC$18-BB$19+1)*$B$2*$AX$21),IF(BC$18&gt;=BB$19,$AX$21*$B$2))),0)</f>
        <v>0</v>
      </c>
      <c r="BD70" s="298" t="b">
        <f>IF('Hoja De Calculo'!BE13&gt;='Hoja De Calculo'!BD13,IF(BD$18=100,($AX$21*BD$18*$B$2)-SUM($I70:BC70),IF(BD$18&gt;BC$19,((BD$18-BC$19+1)*$B$2*$AX$21),IF(BD$18&gt;=BC$19,$AX$21*$B$2))),0)</f>
        <v>0</v>
      </c>
      <c r="BE70" s="298" t="b">
        <f>IF('Hoja De Calculo'!BF13&gt;='Hoja De Calculo'!BE13,IF(BE$18=100,($AX$21*BE$18*$B$2)-SUM($I70:BD70),IF(BE$18&gt;BD$19,((BE$18-BD$19+1)*$B$2*$AX$21),IF(BE$18&gt;=BD$19,$AX$21*$B$2))),0)</f>
        <v>0</v>
      </c>
      <c r="BF70" s="298" t="b">
        <f>IF('Hoja De Calculo'!BG13&gt;='Hoja De Calculo'!BF13,IF(BF$18=100,($AX$21*BF$18*$B$2)-SUM($I70:BE70),IF(BF$18&gt;BE$19,((BF$18-BE$19+1)*$B$2*$AX$21),IF(BF$18&gt;=BE$19,$AX$21*$B$2))),0)</f>
        <v>0</v>
      </c>
      <c r="BG70" s="298" t="b">
        <f>IF('Hoja De Calculo'!BH13&gt;='Hoja De Calculo'!BG13,IF(BG$18=100,($AX$21*BG$18*$B$2)-SUM($I70:BF70),IF(BG$18&gt;BF$19,((BG$18-BF$19+1)*$B$2*$AX$21),IF(BG$18&gt;=BF$19,$AX$21*$B$2))),0)</f>
        <v>0</v>
      </c>
      <c r="BH70" s="298" t="b">
        <f>IF('Hoja De Calculo'!BI13&gt;='Hoja De Calculo'!BH13,IF(BH$18=100,($AX$21*BH$18*$B$2)-SUM($I70:BG70),IF(BH$18&gt;BG$19,((BH$18-BG$19+1)*$B$2*$AX$21),IF(BH$18&gt;=BG$19,$AX$21*$B$2))),0)</f>
        <v>0</v>
      </c>
      <c r="BI70" s="298" t="b">
        <f>IF('Hoja De Calculo'!BJ13&gt;='Hoja De Calculo'!BI13,IF(BI$18=100,($AX$21*BI$18*$B$2)-SUM($I70:BH70),IF(BI$18&gt;BH$19,((BI$18-BH$19+1)*$B$2*$AX$21),IF(BI$18&gt;=BH$19,$AX$21*$B$2))),0)</f>
        <v>0</v>
      </c>
      <c r="BJ70" s="298" t="b">
        <f>IF('Hoja De Calculo'!BK13&gt;='Hoja De Calculo'!BJ13,IF(BJ$18=100,($AX$21*BJ$18*$B$2)-SUM($I70:BI70),IF(BJ$18&gt;BI$19,((BJ$18-BI$19+1)*$B$2*$AX$21),IF(BJ$18&gt;=BI$19,$AX$21*$B$2))),0)</f>
        <v>0</v>
      </c>
      <c r="BK70" s="298" t="b">
        <f>IF('Hoja De Calculo'!BL13&gt;='Hoja De Calculo'!BK13,IF(BK$18=100,($AX$21*BK$18*$B$2)-SUM($I70:BJ70),IF(BK$18&gt;BJ$19,((BK$18-BJ$19+1)*$B$2*$AX$21),IF(BK$18&gt;=BJ$19,$AX$21*$B$2))),0)</f>
        <v>0</v>
      </c>
      <c r="BL70" s="298" t="b">
        <f>IF('Hoja De Calculo'!BM13&gt;='Hoja De Calculo'!BL13,IF(BL$18=100,($AX$21*BL$18*$B$2)-SUM($I70:BK70),IF(BL$18&gt;BK$19,((BL$18-BK$19+1)*$B$2*$AX$21),IF(BL$18&gt;=BK$19,$AX$21*$B$2))),0)</f>
        <v>0</v>
      </c>
      <c r="BM70" s="298" t="b">
        <f>IF('Hoja De Calculo'!BN13&gt;='Hoja De Calculo'!BM13,IF(BM$18=100,($AX$21*BM$18*$B$2)-SUM($I70:BL70),IF(BM$18&gt;BL$19,((BM$18-BL$19+1)*$B$2*$AX$21),IF(BM$18&gt;=BL$19,$AX$21*$B$2))),0)</f>
        <v>0</v>
      </c>
      <c r="BN70" s="298" t="b">
        <f>IF('Hoja De Calculo'!BO13&gt;='Hoja De Calculo'!BN13,IF(BN$18=100,($AX$21*BN$18*$B$2)-SUM($I70:BM70),IF(BN$18&gt;BM$19,((BN$18-BM$19+1)*$B$2*$AX$21),IF(BN$18&gt;=BM$19,$AX$21*$B$2))),0)</f>
        <v>0</v>
      </c>
      <c r="BO70" s="298" t="b">
        <f>IF('Hoja De Calculo'!BP13&gt;='Hoja De Calculo'!BO13,IF(BO$18=100,($AX$21*BO$18*$B$2)-SUM($I70:BN70),IF(BO$18&gt;BN$19,((BO$18-BN$19+1)*$B$2*$AX$21),IF(BO$18&gt;=BN$19,$AX$21*$B$2))),0)</f>
        <v>0</v>
      </c>
      <c r="BP70" s="298" t="b">
        <f>IF('Hoja De Calculo'!BQ13&gt;='Hoja De Calculo'!BP13,IF(BP$18=100,($AX$21*BP$18*$B$2)-SUM($I70:BO70),IF(BP$18&gt;BO$19,((BP$18-BO$19+1)*$B$2*$AX$21),IF(BP$18&gt;=BO$19,$AX$21*$B$2))),0)</f>
        <v>0</v>
      </c>
      <c r="BQ70" s="298" t="b">
        <f>IF('Hoja De Calculo'!BR13&gt;='Hoja De Calculo'!BQ13,IF(BQ$18=100,($AX$21*BQ$18*$B$2)-SUM($I70:BP70),IF(BQ$18&gt;BP$19,((BQ$18-BP$19+1)*$B$2*$AX$21),IF(BQ$18&gt;=BP$19,$AX$21*$B$2))),0)</f>
        <v>0</v>
      </c>
      <c r="BR70" s="298" t="b">
        <f>IF('Hoja De Calculo'!BS13&gt;='Hoja De Calculo'!BR13,IF(BR$18=100,($AX$21*BR$18*$B$2)-SUM($I70:BQ70),IF(BR$18&gt;BQ$19,((BR$18-BQ$19+1)*$B$2*$AX$21),IF(BR$18&gt;=BQ$19,$AX$21*$B$2))),0)</f>
        <v>0</v>
      </c>
      <c r="BS70" s="298" t="b">
        <f>IF('Hoja De Calculo'!BT13&gt;='Hoja De Calculo'!BS13,IF(BS$18=100,($AX$21*BS$18*$B$2)-SUM($I70:BR70),IF(BS$18&gt;BR$19,((BS$18-BR$19+1)*$B$2*$AX$21),IF(BS$18&gt;=BR$19,$AX$21*$B$2))),0)</f>
        <v>0</v>
      </c>
      <c r="BT70" s="298" t="b">
        <f>IF('Hoja De Calculo'!BU13&gt;='Hoja De Calculo'!BT13,IF(BT$18=100,($AX$21*BT$18*$B$2)-SUM($I70:BS70),IF(BT$18&gt;BS$19,((BT$18-BS$19+1)*$B$2*$AX$21),IF(BT$18&gt;=BS$19,$AX$21*$B$2))),0)</f>
        <v>0</v>
      </c>
      <c r="BU70" s="298" t="b">
        <f>IF('Hoja De Calculo'!BV13&gt;='Hoja De Calculo'!BU13,IF(BU$18=100,($AX$21*BU$18*$B$2)-SUM($I70:BT70),IF(BU$18&gt;BT$19,((BU$18-BT$19+1)*$B$2*$AX$21),IF(BU$18&gt;=BT$19,$AX$21*$B$2))),0)</f>
        <v>0</v>
      </c>
      <c r="BV70" s="298" t="b">
        <f>IF('Hoja De Calculo'!BW13&gt;='Hoja De Calculo'!BV13,IF(BV$18=100,($AX$21*BV$18*$B$2)-SUM($I70:BU70),IF(BV$18&gt;BU$19,((BV$18-BU$19+1)*$B$2*$AX$21),IF(BV$18&gt;=BU$19,$AX$21*$B$2))),0)</f>
        <v>0</v>
      </c>
      <c r="BW70" s="298" t="b">
        <f>IF('Hoja De Calculo'!BX13&gt;='Hoja De Calculo'!BW13,IF(BW$18=100,($AX$21*BW$18*$B$2)-SUM($I70:BV70),IF(BW$18&gt;BV$19,((BW$18-BV$19+1)*$B$2*$AX$21),IF(BW$18&gt;=BV$19,$AX$21*$B$2))),0)</f>
        <v>0</v>
      </c>
      <c r="BX70" s="298" t="b">
        <f>IF('Hoja De Calculo'!BY13&gt;='Hoja De Calculo'!BX13,IF(BX$18=100,($AX$21*BX$18*$B$2)-SUM($I70:BW70),IF(BX$18&gt;BW$19,((BX$18-BW$19+1)*$B$2*$AX$21),IF(BX$18&gt;=BW$19,$AX$21*$B$2))),0)</f>
        <v>0</v>
      </c>
      <c r="BY70" s="298" t="b">
        <f>IF('Hoja De Calculo'!BZ13&gt;='Hoja De Calculo'!BY13,IF(BY$18=100,($AX$21*BY$18*$B$2)-SUM($I70:BX70),IF(BY$18&gt;BX$19,((BY$18-BX$19+1)*$B$2*$AX$21),IF(BY$18&gt;=BX$19,$AX$21*$B$2))),0)</f>
        <v>0</v>
      </c>
      <c r="BZ70" s="298" t="b">
        <f>IF('Hoja De Calculo'!CA13&gt;='Hoja De Calculo'!BZ13,IF(BZ$18=100,($AX$21*BZ$18*$B$2)-SUM($I70:BY70),IF(BZ$18&gt;BY$19,((BZ$18-BY$19+1)*$B$2*$AX$21),IF(BZ$18&gt;=BY$19,$AX$21*$B$2))),0)</f>
        <v>0</v>
      </c>
      <c r="CA70" s="298" t="b">
        <f>IF('Hoja De Calculo'!CB13&gt;='Hoja De Calculo'!CA13,IF(CA$18=100,($AX$21*CA$18*$B$2)-SUM($I70:BZ70),IF(CA$18&gt;BZ$19,((CA$18-BZ$19+1)*$B$2*$AX$21),IF(CA$18&gt;=BZ$19,$AX$21*$B$2))),0)</f>
        <v>0</v>
      </c>
      <c r="CB70" s="298" t="b">
        <f>IF('Hoja De Calculo'!CC13&gt;='Hoja De Calculo'!CB13,IF(CB$18=100,($AX$21*CB$18*$B$2)-SUM($I70:CA70),IF(CB$18&gt;CA$19,((CB$18-CA$19+1)*$B$2*$AX$21),IF(CB$18&gt;=CA$19,$AX$21*$B$2))),0)</f>
        <v>0</v>
      </c>
      <c r="CC70" s="298" t="b">
        <f>IF('Hoja De Calculo'!CD13&gt;='Hoja De Calculo'!CC13,IF(CC$18=100,($AX$21*CC$18*$B$2)-SUM($I70:CB70),IF(CC$18&gt;CB$19,((CC$18-CB$19+1)*$B$2*$AX$21),IF(CC$18&gt;=CB$19,$AX$21*$B$2))),0)</f>
        <v>0</v>
      </c>
      <c r="CD70" s="298" t="b">
        <f>IF('Hoja De Calculo'!CE13&gt;='Hoja De Calculo'!CD13,IF(CD$18=100,($AX$21*CD$18*$B$2)-SUM($I70:CC70),IF(CD$18&gt;CC$19,((CD$18-CC$19+1)*$B$2*$AX$21),IF(CD$18&gt;=CC$19,$AX$21*$B$2))),0)</f>
        <v>0</v>
      </c>
      <c r="CE70" s="298" t="b">
        <f>IF('Hoja De Calculo'!CF13&gt;='Hoja De Calculo'!CE13,IF(CE$18=100,($AX$21*CE$18*$B$2)-SUM($I70:CD70),IF(CE$18&gt;CD$19,((CE$18-CD$19+1)*$B$2*$AX$21),IF(CE$18&gt;=CD$19,$AX$21*$B$2))),0)</f>
        <v>0</v>
      </c>
      <c r="CF70" s="298" t="b">
        <f>IF('Hoja De Calculo'!CG13&gt;='Hoja De Calculo'!CF13,IF(CF$18=100,($AX$21*CF$18*$B$2)-SUM($I70:CE70),IF(CF$18&gt;CE$19,((CF$18-CE$19+1)*$B$2*$AX$21),IF(CF$18&gt;=CE$19,$AX$21*$B$2))),0)</f>
        <v>0</v>
      </c>
      <c r="CG70" s="298" t="b">
        <f>IF('Hoja De Calculo'!CH13&gt;='Hoja De Calculo'!CG13,IF(CG$18=100,($AX$21*CG$18*$B$2)-SUM($I70:CF70),IF(CG$18&gt;CF$19,((CG$18-CF$19+1)*$B$2*$AX$21),IF(CG$18&gt;=CF$19,$AX$21*$B$2))),0)</f>
        <v>0</v>
      </c>
      <c r="CH70" s="298" t="b">
        <f>IF('Hoja De Calculo'!CI13&gt;='Hoja De Calculo'!CH13,IF(CH$18=100,($AX$21*CH$18*$B$2)-SUM($I70:CG70),IF(CH$18&gt;CG$19,((CH$18-CG$19+1)*$B$2*$AX$21),IF(CH$18&gt;=CG$19,$AX$21*$B$2))),0)</f>
        <v>0</v>
      </c>
      <c r="CI70" s="298" t="b">
        <f>IF('Hoja De Calculo'!CJ13&gt;='Hoja De Calculo'!CI13,IF(CI$18=100,($AX$21*CI$18*$B$2)-SUM($I70:CH70),IF(CI$18&gt;CH$19,((CI$18-CH$19+1)*$B$2*$AX$21),IF(CI$18&gt;=CH$19,$AX$21*$B$2))),0)</f>
        <v>0</v>
      </c>
      <c r="CJ70" s="298" t="b">
        <f>IF('Hoja De Calculo'!CK13&gt;='Hoja De Calculo'!CJ13,IF(CJ$18=100,($AX$21*CJ$18*$B$2)-SUM($I70:CI70),IF(CJ$18&gt;CI$19,((CJ$18-CI$19+1)*$B$2*$AX$21),IF(CJ$18&gt;=CI$19,$AX$21*$B$2))),0)</f>
        <v>0</v>
      </c>
      <c r="CK70" s="298" t="b">
        <f>IF('Hoja De Calculo'!CL13&gt;='Hoja De Calculo'!CK13,IF(CK$18=100,($AX$21*CK$18*$B$2)-SUM($I70:CJ70),IF(CK$18&gt;CJ$19,((CK$18-CJ$19+1)*$B$2*$AX$21),IF(CK$18&gt;=CJ$19,$AX$21*$B$2))),0)</f>
        <v>0</v>
      </c>
      <c r="CL70" s="298" t="b">
        <f>IF('Hoja De Calculo'!CM13&gt;='Hoja De Calculo'!CL13,IF(CL$18=100,($AX$21*CL$18*$B$2)-SUM($I70:CK70),IF(CL$18&gt;CK$19,((CL$18-CK$19+1)*$B$2*$AX$21),IF(CL$18&gt;=CK$19,$AX$21*$B$2))),0)</f>
        <v>0</v>
      </c>
      <c r="CM70" s="298" t="b">
        <f>IF('Hoja De Calculo'!CN13&gt;='Hoja De Calculo'!CM13,IF(CM$18=100,($AX$21*CM$18*$B$2)-SUM($I70:CL70),IF(CM$18&gt;CL$19,((CM$18-CL$19+1)*$B$2*$AX$21),IF(CM$18&gt;=CL$19,$AX$21*$B$2))),0)</f>
        <v>0</v>
      </c>
      <c r="CN70" s="298" t="b">
        <f>IF('Hoja De Calculo'!CO13&gt;='Hoja De Calculo'!CN13,IF(CN$18=100,($AX$21*CN$18*$B$2)-SUM($I70:CM70),IF(CN$18&gt;CM$19,((CN$18-CM$19+1)*$B$2*$AX$21),IF(CN$18&gt;=CM$19,$AX$21*$B$2))),0)</f>
        <v>0</v>
      </c>
      <c r="CO70" s="298" t="b">
        <f>IF('Hoja De Calculo'!CP13&gt;='Hoja De Calculo'!CO13,IF(CO$18=100,($AX$21*CO$18*$B$2)-SUM($I70:CN70),IF(CO$18&gt;CN$19,((CO$18-CN$19+1)*$B$2*$AX$21),IF(CO$18&gt;=CN$19,$AX$21*$B$2))),0)</f>
        <v>0</v>
      </c>
      <c r="CP70" s="298" t="b">
        <f>IF('Hoja De Calculo'!CQ13&gt;='Hoja De Calculo'!CP13,IF(CP$18=100,($AX$21*CP$18*$B$2)-SUM($I70:CO70),IF(CP$18&gt;CO$19,((CP$18-CO$19+1)*$B$2*$AX$21),IF(CP$18&gt;=CO$19,$AX$21*$B$2))),0)</f>
        <v>0</v>
      </c>
      <c r="CQ70" s="298" t="b">
        <f>IF('Hoja De Calculo'!CR13&gt;='Hoja De Calculo'!CQ13,IF(CQ$18=100,($AX$21*CQ$18*$B$2)-SUM($I70:CP70),IF(CQ$18&gt;CP$19,((CQ$18-CP$19+1)*$B$2*$AX$21),IF(CQ$18&gt;=CP$19,$AX$21*$B$2))),0)</f>
        <v>0</v>
      </c>
      <c r="CR70" s="298" t="b">
        <f>IF('Hoja De Calculo'!CS13&gt;='Hoja De Calculo'!CR13,IF(CR$18=100,($AX$21*CR$18*$B$2)-SUM($I70:CQ70),IF(CR$18&gt;CQ$19,((CR$18-CQ$19+1)*$B$2*$AX$21),IF(CR$18&gt;=CQ$19,$AX$21*$B$2))),0)</f>
        <v>0</v>
      </c>
      <c r="CS70" s="298" t="b">
        <f>IF('Hoja De Calculo'!CT13&gt;='Hoja De Calculo'!CS13,IF(CS$18=100,($AX$21*CS$18*$B$2)-SUM($I70:CR70),IF(CS$18&gt;CR$19,((CS$18-CR$19+1)*$B$2*$AX$21),IF(CS$18&gt;=CR$19,$AX$21*$B$2))),0)</f>
        <v>0</v>
      </c>
      <c r="CT70" s="298" t="b">
        <f>IF('Hoja De Calculo'!CU13&gt;='Hoja De Calculo'!CT13,IF(CT$18=100,($AX$21*CT$18*$B$2)-SUM($I70:CS70),IF(CT$18&gt;CS$19,((CT$18-CS$19+1)*$B$2*$AX$21),IF(CT$18&gt;=CS$19,$AX$21*$B$2))),0)</f>
        <v>0</v>
      </c>
      <c r="CU70" s="298" t="b">
        <f>IF('Hoja De Calculo'!CV13&gt;='Hoja De Calculo'!CU13,IF(CU$18=100,($AX$21*CU$18*$B$2)-SUM($I70:CT70),IF(CU$18&gt;CT$19,((CU$18-CT$19+1)*$B$2*$AX$21),IF(CU$18&gt;=CT$19,$AX$21*$B$2))),0)</f>
        <v>0</v>
      </c>
      <c r="CV70" s="298" t="b">
        <f>IF('Hoja De Calculo'!CW13&gt;='Hoja De Calculo'!CV13,IF(CV$18=100,($AX$21*CV$18*$B$2)-SUM($I70:CU70),IF(CV$18&gt;CU$19,((CV$18-CU$19+1)*$B$2*$AX$21),IF(CV$18&gt;=CU$19,$AX$21*$B$2))),0)</f>
        <v>0</v>
      </c>
      <c r="CW70" s="298" t="b">
        <f>IF('Hoja De Calculo'!CX13&gt;='Hoja De Calculo'!CW13,IF(CW$18=100,($AX$21*CW$18*$B$2)-SUM($I70:CV70),IF(CW$18&gt;CV$19,((CW$18-CV$19+1)*$B$2*$AX$21),IF(CW$18&gt;=CV$19,$AX$21*$B$2))),0)</f>
        <v>0</v>
      </c>
    </row>
    <row r="71" spans="1:101" x14ac:dyDescent="0.25">
      <c r="A71" t="s">
        <v>208</v>
      </c>
      <c r="B71" s="263"/>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85">
        <f>(AY$21*$B$2*(AY$19+(IF(AY$19=100,0,1))))</f>
        <v>0</v>
      </c>
      <c r="AZ71" s="298" t="b">
        <f>IF('Hoja De Calculo'!BA13&gt;='Hoja De Calculo'!AZ13,IF(AZ$18=100,($AY$21*AZ$18*$B$2)-SUM($I71:AY71),IF(AZ$18&gt;AY$19,((AZ$18-AY$19+1)*$B$2*$AY$21),IF(AZ$18&gt;=AY$19,$AY$21*$B$2))),0)</f>
        <v>0</v>
      </c>
      <c r="BA71" s="298" t="b">
        <f>IF('Hoja De Calculo'!BB13&gt;='Hoja De Calculo'!BA13,IF(BA$18=100,($AY$21*BA$18*$B$2)-SUM($I71:AZ71),IF(BA$18&gt;AZ$19,((BA$18-AZ$19+1)*$B$2*$AY$21),IF(BA$18&gt;=AZ$19,$AY$21*$B$2))),0)</f>
        <v>0</v>
      </c>
      <c r="BB71" s="298" t="b">
        <f>IF('Hoja De Calculo'!BC13&gt;='Hoja De Calculo'!BB13,IF(BB$18=100,($AY$21*BB$18*$B$2)-SUM($I71:BA71),IF(BB$18&gt;BA$19,((BB$18-BA$19+1)*$B$2*$AY$21),IF(BB$18&gt;=BA$19,$AY$21*$B$2))),0)</f>
        <v>0</v>
      </c>
      <c r="BC71" s="298" t="b">
        <f>IF('Hoja De Calculo'!BD13&gt;='Hoja De Calculo'!BC13,IF(BC$18=100,($AY$21*BC$18*$B$2)-SUM($I71:BB71),IF(BC$18&gt;BB$19,((BC$18-BB$19+1)*$B$2*$AY$21),IF(BC$18&gt;=BB$19,$AY$21*$B$2))),0)</f>
        <v>0</v>
      </c>
      <c r="BD71" s="298" t="b">
        <f>IF('Hoja De Calculo'!BE13&gt;='Hoja De Calculo'!BD13,IF(BD$18=100,($AY$21*BD$18*$B$2)-SUM($I71:BC71),IF(BD$18&gt;BC$19,((BD$18-BC$19+1)*$B$2*$AY$21),IF(BD$18&gt;=BC$19,$AY$21*$B$2))),0)</f>
        <v>0</v>
      </c>
      <c r="BE71" s="298" t="b">
        <f>IF('Hoja De Calculo'!BF13&gt;='Hoja De Calculo'!BE13,IF(BE$18=100,($AY$21*BE$18*$B$2)-SUM($I71:BD71),IF(BE$18&gt;BD$19,((BE$18-BD$19+1)*$B$2*$AY$21),IF(BE$18&gt;=BD$19,$AY$21*$B$2))),0)</f>
        <v>0</v>
      </c>
      <c r="BF71" s="298" t="b">
        <f>IF('Hoja De Calculo'!BG13&gt;='Hoja De Calculo'!BF13,IF(BF$18=100,($AY$21*BF$18*$B$2)-SUM($I71:BE71),IF(BF$18&gt;BE$19,((BF$18-BE$19+1)*$B$2*$AY$21),IF(BF$18&gt;=BE$19,$AY$21*$B$2))),0)</f>
        <v>0</v>
      </c>
      <c r="BG71" s="298" t="b">
        <f>IF('Hoja De Calculo'!BH13&gt;='Hoja De Calculo'!BG13,IF(BG$18=100,($AY$21*BG$18*$B$2)-SUM($I71:BF71),IF(BG$18&gt;BF$19,((BG$18-BF$19+1)*$B$2*$AY$21),IF(BG$18&gt;=BF$19,$AY$21*$B$2))),0)</f>
        <v>0</v>
      </c>
      <c r="BH71" s="298" t="b">
        <f>IF('Hoja De Calculo'!BI13&gt;='Hoja De Calculo'!BH13,IF(BH$18=100,($AY$21*BH$18*$B$2)-SUM($I71:BG71),IF(BH$18&gt;BG$19,((BH$18-BG$19+1)*$B$2*$AY$21),IF(BH$18&gt;=BG$19,$AY$21*$B$2))),0)</f>
        <v>0</v>
      </c>
      <c r="BI71" s="298" t="b">
        <f>IF('Hoja De Calculo'!BJ13&gt;='Hoja De Calculo'!BI13,IF(BI$18=100,($AY$21*BI$18*$B$2)-SUM($I71:BH71),IF(BI$18&gt;BH$19,((BI$18-BH$19+1)*$B$2*$AY$21),IF(BI$18&gt;=BH$19,$AY$21*$B$2))),0)</f>
        <v>0</v>
      </c>
      <c r="BJ71" s="298" t="b">
        <f>IF('Hoja De Calculo'!BK13&gt;='Hoja De Calculo'!BJ13,IF(BJ$18=100,($AY$21*BJ$18*$B$2)-SUM($I71:BI71),IF(BJ$18&gt;BI$19,((BJ$18-BI$19+1)*$B$2*$AY$21),IF(BJ$18&gt;=BI$19,$AY$21*$B$2))),0)</f>
        <v>0</v>
      </c>
      <c r="BK71" s="298" t="b">
        <f>IF('Hoja De Calculo'!BL13&gt;='Hoja De Calculo'!BK13,IF(BK$18=100,($AY$21*BK$18*$B$2)-SUM($I71:BJ71),IF(BK$18&gt;BJ$19,((BK$18-BJ$19+1)*$B$2*$AY$21),IF(BK$18&gt;=BJ$19,$AY$21*$B$2))),0)</f>
        <v>0</v>
      </c>
      <c r="BL71" s="298" t="b">
        <f>IF('Hoja De Calculo'!BM13&gt;='Hoja De Calculo'!BL13,IF(BL$18=100,($AY$21*BL$18*$B$2)-SUM($I71:BK71),IF(BL$18&gt;BK$19,((BL$18-BK$19+1)*$B$2*$AY$21),IF(BL$18&gt;=BK$19,$AY$21*$B$2))),0)</f>
        <v>0</v>
      </c>
      <c r="BM71" s="298" t="b">
        <f>IF('Hoja De Calculo'!BN13&gt;='Hoja De Calculo'!BM13,IF(BM$18=100,($AY$21*BM$18*$B$2)-SUM($I71:BL71),IF(BM$18&gt;BL$19,((BM$18-BL$19+1)*$B$2*$AY$21),IF(BM$18&gt;=BL$19,$AY$21*$B$2))),0)</f>
        <v>0</v>
      </c>
      <c r="BN71" s="298" t="b">
        <f>IF('Hoja De Calculo'!BO13&gt;='Hoja De Calculo'!BN13,IF(BN$18=100,($AY$21*BN$18*$B$2)-SUM($I71:BM71),IF(BN$18&gt;BM$19,((BN$18-BM$19+1)*$B$2*$AY$21),IF(BN$18&gt;=BM$19,$AY$21*$B$2))),0)</f>
        <v>0</v>
      </c>
      <c r="BO71" s="298" t="b">
        <f>IF('Hoja De Calculo'!BP13&gt;='Hoja De Calculo'!BO13,IF(BO$18=100,($AY$21*BO$18*$B$2)-SUM($I71:BN71),IF(BO$18&gt;BN$19,((BO$18-BN$19+1)*$B$2*$AY$21),IF(BO$18&gt;=BN$19,$AY$21*$B$2))),0)</f>
        <v>0</v>
      </c>
      <c r="BP71" s="298" t="b">
        <f>IF('Hoja De Calculo'!BQ13&gt;='Hoja De Calculo'!BP13,IF(BP$18=100,($AY$21*BP$18*$B$2)-SUM($I71:BO71),IF(BP$18&gt;BO$19,((BP$18-BO$19+1)*$B$2*$AY$21),IF(BP$18&gt;=BO$19,$AY$21*$B$2))),0)</f>
        <v>0</v>
      </c>
      <c r="BQ71" s="298" t="b">
        <f>IF('Hoja De Calculo'!BR13&gt;='Hoja De Calculo'!BQ13,IF(BQ$18=100,($AY$21*BQ$18*$B$2)-SUM($I71:BP71),IF(BQ$18&gt;BP$19,((BQ$18-BP$19+1)*$B$2*$AY$21),IF(BQ$18&gt;=BP$19,$AY$21*$B$2))),0)</f>
        <v>0</v>
      </c>
      <c r="BR71" s="298" t="b">
        <f>IF('Hoja De Calculo'!BS13&gt;='Hoja De Calculo'!BR13,IF(BR$18=100,($AY$21*BR$18*$B$2)-SUM($I71:BQ71),IF(BR$18&gt;BQ$19,((BR$18-BQ$19+1)*$B$2*$AY$21),IF(BR$18&gt;=BQ$19,$AY$21*$B$2))),0)</f>
        <v>0</v>
      </c>
      <c r="BS71" s="298" t="b">
        <f>IF('Hoja De Calculo'!BT13&gt;='Hoja De Calculo'!BS13,IF(BS$18=100,($AY$21*BS$18*$B$2)-SUM($I71:BR71),IF(BS$18&gt;BR$19,((BS$18-BR$19+1)*$B$2*$AY$21),IF(BS$18&gt;=BR$19,$AY$21*$B$2))),0)</f>
        <v>0</v>
      </c>
      <c r="BT71" s="298" t="b">
        <f>IF('Hoja De Calculo'!BU13&gt;='Hoja De Calculo'!BT13,IF(BT$18=100,($AY$21*BT$18*$B$2)-SUM($I71:BS71),IF(BT$18&gt;BS$19,((BT$18-BS$19+1)*$B$2*$AY$21),IF(BT$18&gt;=BS$19,$AY$21*$B$2))),0)</f>
        <v>0</v>
      </c>
      <c r="BU71" s="298" t="b">
        <f>IF('Hoja De Calculo'!BV13&gt;='Hoja De Calculo'!BU13,IF(BU$18=100,($AY$21*BU$18*$B$2)-SUM($I71:BT71),IF(BU$18&gt;BT$19,((BU$18-BT$19+1)*$B$2*$AY$21),IF(BU$18&gt;=BT$19,$AY$21*$B$2))),0)</f>
        <v>0</v>
      </c>
      <c r="BV71" s="298" t="b">
        <f>IF('Hoja De Calculo'!BW13&gt;='Hoja De Calculo'!BV13,IF(BV$18=100,($AY$21*BV$18*$B$2)-SUM($I71:BU71),IF(BV$18&gt;BU$19,((BV$18-BU$19+1)*$B$2*$AY$21),IF(BV$18&gt;=BU$19,$AY$21*$B$2))),0)</f>
        <v>0</v>
      </c>
      <c r="BW71" s="298" t="b">
        <f>IF('Hoja De Calculo'!BX13&gt;='Hoja De Calculo'!BW13,IF(BW$18=100,($AY$21*BW$18*$B$2)-SUM($I71:BV71),IF(BW$18&gt;BV$19,((BW$18-BV$19+1)*$B$2*$AY$21),IF(BW$18&gt;=BV$19,$AY$21*$B$2))),0)</f>
        <v>0</v>
      </c>
      <c r="BX71" s="298" t="b">
        <f>IF('Hoja De Calculo'!BY13&gt;='Hoja De Calculo'!BX13,IF(BX$18=100,($AY$21*BX$18*$B$2)-SUM($I71:BW71),IF(BX$18&gt;BW$19,((BX$18-BW$19+1)*$B$2*$AY$21),IF(BX$18&gt;=BW$19,$AY$21*$B$2))),0)</f>
        <v>0</v>
      </c>
      <c r="BY71" s="298" t="b">
        <f>IF('Hoja De Calculo'!BZ13&gt;='Hoja De Calculo'!BY13,IF(BY$18=100,($AY$21*BY$18*$B$2)-SUM($I71:BX71),IF(BY$18&gt;BX$19,((BY$18-BX$19+1)*$B$2*$AY$21),IF(BY$18&gt;=BX$19,$AY$21*$B$2))),0)</f>
        <v>0</v>
      </c>
      <c r="BZ71" s="298" t="b">
        <f>IF('Hoja De Calculo'!CA13&gt;='Hoja De Calculo'!BZ13,IF(BZ$18=100,($AY$21*BZ$18*$B$2)-SUM($I71:BY71),IF(BZ$18&gt;BY$19,((BZ$18-BY$19+1)*$B$2*$AY$21),IF(BZ$18&gt;=BY$19,$AY$21*$B$2))),0)</f>
        <v>0</v>
      </c>
      <c r="CA71" s="298" t="b">
        <f>IF('Hoja De Calculo'!CB13&gt;='Hoja De Calculo'!CA13,IF(CA$18=100,($AY$21*CA$18*$B$2)-SUM($I71:BZ71),IF(CA$18&gt;BZ$19,((CA$18-BZ$19+1)*$B$2*$AY$21),IF(CA$18&gt;=BZ$19,$AY$21*$B$2))),0)</f>
        <v>0</v>
      </c>
      <c r="CB71" s="298" t="b">
        <f>IF('Hoja De Calculo'!CC13&gt;='Hoja De Calculo'!CB13,IF(CB$18=100,($AY$21*CB$18*$B$2)-SUM($I71:CA71),IF(CB$18&gt;CA$19,((CB$18-CA$19+1)*$B$2*$AY$21),IF(CB$18&gt;=CA$19,$AY$21*$B$2))),0)</f>
        <v>0</v>
      </c>
      <c r="CC71" s="298" t="b">
        <f>IF('Hoja De Calculo'!CD13&gt;='Hoja De Calculo'!CC13,IF(CC$18=100,($AY$21*CC$18*$B$2)-SUM($I71:CB71),IF(CC$18&gt;CB$19,((CC$18-CB$19+1)*$B$2*$AY$21),IF(CC$18&gt;=CB$19,$AY$21*$B$2))),0)</f>
        <v>0</v>
      </c>
      <c r="CD71" s="298" t="b">
        <f>IF('Hoja De Calculo'!CE13&gt;='Hoja De Calculo'!CD13,IF(CD$18=100,($AY$21*CD$18*$B$2)-SUM($I71:CC71),IF(CD$18&gt;CC$19,((CD$18-CC$19+1)*$B$2*$AY$21),IF(CD$18&gt;=CC$19,$AY$21*$B$2))),0)</f>
        <v>0</v>
      </c>
      <c r="CE71" s="298" t="b">
        <f>IF('Hoja De Calculo'!CF13&gt;='Hoja De Calculo'!CE13,IF(CE$18=100,($AY$21*CE$18*$B$2)-SUM($I71:CD71),IF(CE$18&gt;CD$19,((CE$18-CD$19+1)*$B$2*$AY$21),IF(CE$18&gt;=CD$19,$AY$21*$B$2))),0)</f>
        <v>0</v>
      </c>
      <c r="CF71" s="298" t="b">
        <f>IF('Hoja De Calculo'!CG13&gt;='Hoja De Calculo'!CF13,IF(CF$18=100,($AY$21*CF$18*$B$2)-SUM($I71:CE71),IF(CF$18&gt;CE$19,((CF$18-CE$19+1)*$B$2*$AY$21),IF(CF$18&gt;=CE$19,$AY$21*$B$2))),0)</f>
        <v>0</v>
      </c>
      <c r="CG71" s="298" t="b">
        <f>IF('Hoja De Calculo'!CH13&gt;='Hoja De Calculo'!CG13,IF(CG$18=100,($AY$21*CG$18*$B$2)-SUM($I71:CF71),IF(CG$18&gt;CF$19,((CG$18-CF$19+1)*$B$2*$AY$21),IF(CG$18&gt;=CF$19,$AY$21*$B$2))),0)</f>
        <v>0</v>
      </c>
      <c r="CH71" s="298" t="b">
        <f>IF('Hoja De Calculo'!CI13&gt;='Hoja De Calculo'!CH13,IF(CH$18=100,($AY$21*CH$18*$B$2)-SUM($I71:CG71),IF(CH$18&gt;CG$19,((CH$18-CG$19+1)*$B$2*$AY$21),IF(CH$18&gt;=CG$19,$AY$21*$B$2))),0)</f>
        <v>0</v>
      </c>
      <c r="CI71" s="298" t="b">
        <f>IF('Hoja De Calculo'!CJ13&gt;='Hoja De Calculo'!CI13,IF(CI$18=100,($AY$21*CI$18*$B$2)-SUM($I71:CH71),IF(CI$18&gt;CH$19,((CI$18-CH$19+1)*$B$2*$AY$21),IF(CI$18&gt;=CH$19,$AY$21*$B$2))),0)</f>
        <v>0</v>
      </c>
      <c r="CJ71" s="298" t="b">
        <f>IF('Hoja De Calculo'!CK13&gt;='Hoja De Calculo'!CJ13,IF(CJ$18=100,($AY$21*CJ$18*$B$2)-SUM($I71:CI71),IF(CJ$18&gt;CI$19,((CJ$18-CI$19+1)*$B$2*$AY$21),IF(CJ$18&gt;=CI$19,$AY$21*$B$2))),0)</f>
        <v>0</v>
      </c>
      <c r="CK71" s="298" t="b">
        <f>IF('Hoja De Calculo'!CL13&gt;='Hoja De Calculo'!CK13,IF(CK$18=100,($AY$21*CK$18*$B$2)-SUM($I71:CJ71),IF(CK$18&gt;CJ$19,((CK$18-CJ$19+1)*$B$2*$AY$21),IF(CK$18&gt;=CJ$19,$AY$21*$B$2))),0)</f>
        <v>0</v>
      </c>
      <c r="CL71" s="298" t="b">
        <f>IF('Hoja De Calculo'!CM13&gt;='Hoja De Calculo'!CL13,IF(CL$18=100,($AY$21*CL$18*$B$2)-SUM($I71:CK71),IF(CL$18&gt;CK$19,((CL$18-CK$19+1)*$B$2*$AY$21),IF(CL$18&gt;=CK$19,$AY$21*$B$2))),0)</f>
        <v>0</v>
      </c>
      <c r="CM71" s="298" t="b">
        <f>IF('Hoja De Calculo'!CN13&gt;='Hoja De Calculo'!CM13,IF(CM$18=100,($AY$21*CM$18*$B$2)-SUM($I71:CL71),IF(CM$18&gt;CL$19,((CM$18-CL$19+1)*$B$2*$AY$21),IF(CM$18&gt;=CL$19,$AY$21*$B$2))),0)</f>
        <v>0</v>
      </c>
      <c r="CN71" s="298" t="b">
        <f>IF('Hoja De Calculo'!CO13&gt;='Hoja De Calculo'!CN13,IF(CN$18=100,($AY$21*CN$18*$B$2)-SUM($I71:CM71),IF(CN$18&gt;CM$19,((CN$18-CM$19+1)*$B$2*$AY$21),IF(CN$18&gt;=CM$19,$AY$21*$B$2))),0)</f>
        <v>0</v>
      </c>
      <c r="CO71" s="298" t="b">
        <f>IF('Hoja De Calculo'!CP13&gt;='Hoja De Calculo'!CO13,IF(CO$18=100,($AY$21*CO$18*$B$2)-SUM($I71:CN71),IF(CO$18&gt;CN$19,((CO$18-CN$19+1)*$B$2*$AY$21),IF(CO$18&gt;=CN$19,$AY$21*$B$2))),0)</f>
        <v>0</v>
      </c>
      <c r="CP71" s="298" t="b">
        <f>IF('Hoja De Calculo'!CQ13&gt;='Hoja De Calculo'!CP13,IF(CP$18=100,($AY$21*CP$18*$B$2)-SUM($I71:CO71),IF(CP$18&gt;CO$19,((CP$18-CO$19+1)*$B$2*$AY$21),IF(CP$18&gt;=CO$19,$AY$21*$B$2))),0)</f>
        <v>0</v>
      </c>
      <c r="CQ71" s="298" t="b">
        <f>IF('Hoja De Calculo'!CR13&gt;='Hoja De Calculo'!CQ13,IF(CQ$18=100,($AY$21*CQ$18*$B$2)-SUM($I71:CP71),IF(CQ$18&gt;CP$19,((CQ$18-CP$19+1)*$B$2*$AY$21),IF(CQ$18&gt;=CP$19,$AY$21*$B$2))),0)</f>
        <v>0</v>
      </c>
      <c r="CR71" s="298" t="b">
        <f>IF('Hoja De Calculo'!CS13&gt;='Hoja De Calculo'!CR13,IF(CR$18=100,($AY$21*CR$18*$B$2)-SUM($I71:CQ71),IF(CR$18&gt;CQ$19,((CR$18-CQ$19+1)*$B$2*$AY$21),IF(CR$18&gt;=CQ$19,$AY$21*$B$2))),0)</f>
        <v>0</v>
      </c>
      <c r="CS71" s="298" t="b">
        <f>IF('Hoja De Calculo'!CT13&gt;='Hoja De Calculo'!CS13,IF(CS$18=100,($AY$21*CS$18*$B$2)-SUM($I71:CR71),IF(CS$18&gt;CR$19,((CS$18-CR$19+1)*$B$2*$AY$21),IF(CS$18&gt;=CR$19,$AY$21*$B$2))),0)</f>
        <v>0</v>
      </c>
      <c r="CT71" s="298" t="b">
        <f>IF('Hoja De Calculo'!CU13&gt;='Hoja De Calculo'!CT13,IF(CT$18=100,($AY$21*CT$18*$B$2)-SUM($I71:CS71),IF(CT$18&gt;CS$19,((CT$18-CS$19+1)*$B$2*$AY$21),IF(CT$18&gt;=CS$19,$AY$21*$B$2))),0)</f>
        <v>0</v>
      </c>
      <c r="CU71" s="298" t="b">
        <f>IF('Hoja De Calculo'!CV13&gt;='Hoja De Calculo'!CU13,IF(CU$18=100,($AY$21*CU$18*$B$2)-SUM($I71:CT71),IF(CU$18&gt;CT$19,((CU$18-CT$19+1)*$B$2*$AY$21),IF(CU$18&gt;=CT$19,$AY$21*$B$2))),0)</f>
        <v>0</v>
      </c>
      <c r="CV71" s="298" t="b">
        <f>IF('Hoja De Calculo'!CW13&gt;='Hoja De Calculo'!CV13,IF(CV$18=100,($AY$21*CV$18*$B$2)-SUM($I71:CU71),IF(CV$18&gt;CU$19,((CV$18-CU$19+1)*$B$2*$AY$21),IF(CV$18&gt;=CU$19,$AY$21*$B$2))),0)</f>
        <v>0</v>
      </c>
      <c r="CW71" s="298" t="b">
        <f>IF('Hoja De Calculo'!CX13&gt;='Hoja De Calculo'!CW13,IF(CW$18=100,($AY$21*CW$18*$B$2)-SUM($I71:CV71),IF(CW$18&gt;CV$19,((CW$18-CV$19+1)*$B$2*$AY$21),IF(CW$18&gt;=CV$19,$AY$21*$B$2))),0)</f>
        <v>0</v>
      </c>
    </row>
    <row r="72" spans="1:101" x14ac:dyDescent="0.25">
      <c r="A72" t="s">
        <v>209</v>
      </c>
      <c r="B72" s="263"/>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c r="AJ72" s="263"/>
      <c r="AK72" s="263"/>
      <c r="AL72" s="263"/>
      <c r="AM72" s="263"/>
      <c r="AN72" s="263"/>
      <c r="AO72" s="263"/>
      <c r="AP72" s="263"/>
      <c r="AQ72" s="263"/>
      <c r="AR72" s="263"/>
      <c r="AS72" s="263"/>
      <c r="AT72" s="263"/>
      <c r="AU72" s="263"/>
      <c r="AV72" s="263"/>
      <c r="AW72" s="263"/>
      <c r="AX72" s="263"/>
      <c r="AY72" s="263"/>
      <c r="AZ72" s="285">
        <f>(AZ$21*$B$2*(AZ$19+(IF(AZ$19=100,0,1))))</f>
        <v>0</v>
      </c>
      <c r="BA72" s="298" t="b">
        <f>IF('Hoja De Calculo'!BB13&gt;='Hoja De Calculo'!BA13,IF(BA$18=100,($AZ$21*BA$18*$B$2)-SUM($I72:AZ72),IF(BA$18&gt;AZ$19,((BA$18-AZ$19+1)*$B$2*$AZ$21),IF(BA$18&gt;=AZ$19,$AZ$21*$B$2))),0)</f>
        <v>0</v>
      </c>
      <c r="BB72" s="298" t="b">
        <f>IF('Hoja De Calculo'!BC13&gt;='Hoja De Calculo'!BB13,IF(BB$18=100,($AZ$21*BB$18*$B$2)-SUM($I72:BA72),IF(BB$18&gt;BA$19,((BB$18-BA$19+1)*$B$2*$AZ$21),IF(BB$18&gt;=BA$19,$AZ$21*$B$2))),0)</f>
        <v>0</v>
      </c>
      <c r="BC72" s="298" t="b">
        <f>IF('Hoja De Calculo'!BD13&gt;='Hoja De Calculo'!BC13,IF(BC$18=100,($AZ$21*BC$18*$B$2)-SUM($I72:BB72),IF(BC$18&gt;BB$19,((BC$18-BB$19+1)*$B$2*$AZ$21),IF(BC$18&gt;=BB$19,$AZ$21*$B$2))),0)</f>
        <v>0</v>
      </c>
      <c r="BD72" s="298" t="b">
        <f>IF('Hoja De Calculo'!BE13&gt;='Hoja De Calculo'!BD13,IF(BD$18=100,($AZ$21*BD$18*$B$2)-SUM($I72:BC72),IF(BD$18&gt;BC$19,((BD$18-BC$19+1)*$B$2*$AZ$21),IF(BD$18&gt;=BC$19,$AZ$21*$B$2))),0)</f>
        <v>0</v>
      </c>
      <c r="BE72" s="298" t="b">
        <f>IF('Hoja De Calculo'!BF13&gt;='Hoja De Calculo'!BE13,IF(BE$18=100,($AZ$21*BE$18*$B$2)-SUM($I72:BD72),IF(BE$18&gt;BD$19,((BE$18-BD$19+1)*$B$2*$AZ$21),IF(BE$18&gt;=BD$19,$AZ$21*$B$2))),0)</f>
        <v>0</v>
      </c>
      <c r="BF72" s="298" t="b">
        <f>IF('Hoja De Calculo'!BG13&gt;='Hoja De Calculo'!BF13,IF(BF$18=100,($AZ$21*BF$18*$B$2)-SUM($I72:BE72),IF(BF$18&gt;BE$19,((BF$18-BE$19+1)*$B$2*$AZ$21),IF(BF$18&gt;=BE$19,$AZ$21*$B$2))),0)</f>
        <v>0</v>
      </c>
      <c r="BG72" s="298" t="b">
        <f>IF('Hoja De Calculo'!BH13&gt;='Hoja De Calculo'!BG13,IF(BG$18=100,($AZ$21*BG$18*$B$2)-SUM($I72:BF72),IF(BG$18&gt;BF$19,((BG$18-BF$19+1)*$B$2*$AZ$21),IF(BG$18&gt;=BF$19,$AZ$21*$B$2))),0)</f>
        <v>0</v>
      </c>
      <c r="BH72" s="298" t="b">
        <f>IF('Hoja De Calculo'!BI13&gt;='Hoja De Calculo'!BH13,IF(BH$18=100,($AZ$21*BH$18*$B$2)-SUM($I72:BG72),IF(BH$18&gt;BG$19,((BH$18-BG$19+1)*$B$2*$AZ$21),IF(BH$18&gt;=BG$19,$AZ$21*$B$2))),0)</f>
        <v>0</v>
      </c>
      <c r="BI72" s="298" t="b">
        <f>IF('Hoja De Calculo'!BJ13&gt;='Hoja De Calculo'!BI13,IF(BI$18=100,($AZ$21*BI$18*$B$2)-SUM($I72:BH72),IF(BI$18&gt;BH$19,((BI$18-BH$19+1)*$B$2*$AZ$21),IF(BI$18&gt;=BH$19,$AZ$21*$B$2))),0)</f>
        <v>0</v>
      </c>
      <c r="BJ72" s="298" t="b">
        <f>IF('Hoja De Calculo'!BK13&gt;='Hoja De Calculo'!BJ13,IF(BJ$18=100,($AZ$21*BJ$18*$B$2)-SUM($I72:BI72),IF(BJ$18&gt;BI$19,((BJ$18-BI$19+1)*$B$2*$AZ$21),IF(BJ$18&gt;=BI$19,$AZ$21*$B$2))),0)</f>
        <v>0</v>
      </c>
      <c r="BK72" s="298" t="b">
        <f>IF('Hoja De Calculo'!BL13&gt;='Hoja De Calculo'!BK13,IF(BK$18=100,($AZ$21*BK$18*$B$2)-SUM($I72:BJ72),IF(BK$18&gt;BJ$19,((BK$18-BJ$19+1)*$B$2*$AZ$21),IF(BK$18&gt;=BJ$19,$AZ$21*$B$2))),0)</f>
        <v>0</v>
      </c>
      <c r="BL72" s="298" t="b">
        <f>IF('Hoja De Calculo'!BM13&gt;='Hoja De Calculo'!BL13,IF(BL$18=100,($AZ$21*BL$18*$B$2)-SUM($I72:BK72),IF(BL$18&gt;BK$19,((BL$18-BK$19+1)*$B$2*$AZ$21),IF(BL$18&gt;=BK$19,$AZ$21*$B$2))),0)</f>
        <v>0</v>
      </c>
      <c r="BM72" s="298" t="b">
        <f>IF('Hoja De Calculo'!BN13&gt;='Hoja De Calculo'!BM13,IF(BM$18=100,($AZ$21*BM$18*$B$2)-SUM($I72:BL72),IF(BM$18&gt;BL$19,((BM$18-BL$19+1)*$B$2*$AZ$21),IF(BM$18&gt;=BL$19,$AZ$21*$B$2))),0)</f>
        <v>0</v>
      </c>
      <c r="BN72" s="298" t="b">
        <f>IF('Hoja De Calculo'!BO13&gt;='Hoja De Calculo'!BN13,IF(BN$18=100,($AZ$21*BN$18*$B$2)-SUM($I72:BM72),IF(BN$18&gt;BM$19,((BN$18-BM$19+1)*$B$2*$AZ$21),IF(BN$18&gt;=BM$19,$AZ$21*$B$2))),0)</f>
        <v>0</v>
      </c>
      <c r="BO72" s="298" t="b">
        <f>IF('Hoja De Calculo'!BP13&gt;='Hoja De Calculo'!BO13,IF(BO$18=100,($AZ$21*BO$18*$B$2)-SUM($I72:BN72),IF(BO$18&gt;BN$19,((BO$18-BN$19+1)*$B$2*$AZ$21),IF(BO$18&gt;=BN$19,$AZ$21*$B$2))),0)</f>
        <v>0</v>
      </c>
      <c r="BP72" s="298" t="b">
        <f>IF('Hoja De Calculo'!BQ13&gt;='Hoja De Calculo'!BP13,IF(BP$18=100,($AZ$21*BP$18*$B$2)-SUM($I72:BO72),IF(BP$18&gt;BO$19,((BP$18-BO$19+1)*$B$2*$AZ$21),IF(BP$18&gt;=BO$19,$AZ$21*$B$2))),0)</f>
        <v>0</v>
      </c>
      <c r="BQ72" s="298" t="b">
        <f>IF('Hoja De Calculo'!BR13&gt;='Hoja De Calculo'!BQ13,IF(BQ$18=100,($AZ$21*BQ$18*$B$2)-SUM($I72:BP72),IF(BQ$18&gt;BP$19,((BQ$18-BP$19+1)*$B$2*$AZ$21),IF(BQ$18&gt;=BP$19,$AZ$21*$B$2))),0)</f>
        <v>0</v>
      </c>
      <c r="BR72" s="298" t="b">
        <f>IF('Hoja De Calculo'!BS13&gt;='Hoja De Calculo'!BR13,IF(BR$18=100,($AZ$21*BR$18*$B$2)-SUM($I72:BQ72),IF(BR$18&gt;BQ$19,((BR$18-BQ$19+1)*$B$2*$AZ$21),IF(BR$18&gt;=BQ$19,$AZ$21*$B$2))),0)</f>
        <v>0</v>
      </c>
      <c r="BS72" s="298" t="b">
        <f>IF('Hoja De Calculo'!BT13&gt;='Hoja De Calculo'!BS13,IF(BS$18=100,($AZ$21*BS$18*$B$2)-SUM($I72:BR72),IF(BS$18&gt;BR$19,((BS$18-BR$19+1)*$B$2*$AZ$21),IF(BS$18&gt;=BR$19,$AZ$21*$B$2))),0)</f>
        <v>0</v>
      </c>
      <c r="BT72" s="298" t="b">
        <f>IF('Hoja De Calculo'!BU13&gt;='Hoja De Calculo'!BT13,IF(BT$18=100,($AZ$21*BT$18*$B$2)-SUM($I72:BS72),IF(BT$18&gt;BS$19,((BT$18-BS$19+1)*$B$2*$AZ$21),IF(BT$18&gt;=BS$19,$AZ$21*$B$2))),0)</f>
        <v>0</v>
      </c>
      <c r="BU72" s="298" t="b">
        <f>IF('Hoja De Calculo'!BV13&gt;='Hoja De Calculo'!BU13,IF(BU$18=100,($AZ$21*BU$18*$B$2)-SUM($I72:BT72),IF(BU$18&gt;BT$19,((BU$18-BT$19+1)*$B$2*$AZ$21),IF(BU$18&gt;=BT$19,$AZ$21*$B$2))),0)</f>
        <v>0</v>
      </c>
      <c r="BV72" s="298" t="b">
        <f>IF('Hoja De Calculo'!BW13&gt;='Hoja De Calculo'!BV13,IF(BV$18=100,($AZ$21*BV$18*$B$2)-SUM($I72:BU72),IF(BV$18&gt;BU$19,((BV$18-BU$19+1)*$B$2*$AZ$21),IF(BV$18&gt;=BU$19,$AZ$21*$B$2))),0)</f>
        <v>0</v>
      </c>
      <c r="BW72" s="298" t="b">
        <f>IF('Hoja De Calculo'!BX13&gt;='Hoja De Calculo'!BW13,IF(BW$18=100,($AZ$21*BW$18*$B$2)-SUM($I72:BV72),IF(BW$18&gt;BV$19,((BW$18-BV$19+1)*$B$2*$AZ$21),IF(BW$18&gt;=BV$19,$AZ$21*$B$2))),0)</f>
        <v>0</v>
      </c>
      <c r="BX72" s="298" t="b">
        <f>IF('Hoja De Calculo'!BY13&gt;='Hoja De Calculo'!BX13,IF(BX$18=100,($AZ$21*BX$18*$B$2)-SUM($I72:BW72),IF(BX$18&gt;BW$19,((BX$18-BW$19+1)*$B$2*$AZ$21),IF(BX$18&gt;=BW$19,$AZ$21*$B$2))),0)</f>
        <v>0</v>
      </c>
      <c r="BY72" s="298" t="b">
        <f>IF('Hoja De Calculo'!BZ13&gt;='Hoja De Calculo'!BY13,IF(BY$18=100,($AZ$21*BY$18*$B$2)-SUM($I72:BX72),IF(BY$18&gt;BX$19,((BY$18-BX$19+1)*$B$2*$AZ$21),IF(BY$18&gt;=BX$19,$AZ$21*$B$2))),0)</f>
        <v>0</v>
      </c>
      <c r="BZ72" s="298" t="b">
        <f>IF('Hoja De Calculo'!CA13&gt;='Hoja De Calculo'!BZ13,IF(BZ$18=100,($AZ$21*BZ$18*$B$2)-SUM($I72:BY72),IF(BZ$18&gt;BY$19,((BZ$18-BY$19+1)*$B$2*$AZ$21),IF(BZ$18&gt;=BY$19,$AZ$21*$B$2))),0)</f>
        <v>0</v>
      </c>
      <c r="CA72" s="298" t="b">
        <f>IF('Hoja De Calculo'!CB13&gt;='Hoja De Calculo'!CA13,IF(CA$18=100,($AZ$21*CA$18*$B$2)-SUM($I72:BZ72),IF(CA$18&gt;BZ$19,((CA$18-BZ$19+1)*$B$2*$AZ$21),IF(CA$18&gt;=BZ$19,$AZ$21*$B$2))),0)</f>
        <v>0</v>
      </c>
      <c r="CB72" s="298" t="b">
        <f>IF('Hoja De Calculo'!CC13&gt;='Hoja De Calculo'!CB13,IF(CB$18=100,($AZ$21*CB$18*$B$2)-SUM($I72:CA72),IF(CB$18&gt;CA$19,((CB$18-CA$19+1)*$B$2*$AZ$21),IF(CB$18&gt;=CA$19,$AZ$21*$B$2))),0)</f>
        <v>0</v>
      </c>
      <c r="CC72" s="298" t="b">
        <f>IF('Hoja De Calculo'!CD13&gt;='Hoja De Calculo'!CC13,IF(CC$18=100,($AZ$21*CC$18*$B$2)-SUM($I72:CB72),IF(CC$18&gt;CB$19,((CC$18-CB$19+1)*$B$2*$AZ$21),IF(CC$18&gt;=CB$19,$AZ$21*$B$2))),0)</f>
        <v>0</v>
      </c>
      <c r="CD72" s="298" t="b">
        <f>IF('Hoja De Calculo'!CE13&gt;='Hoja De Calculo'!CD13,IF(CD$18=100,($AZ$21*CD$18*$B$2)-SUM($I72:CC72),IF(CD$18&gt;CC$19,((CD$18-CC$19+1)*$B$2*$AZ$21),IF(CD$18&gt;=CC$19,$AZ$21*$B$2))),0)</f>
        <v>0</v>
      </c>
      <c r="CE72" s="298" t="b">
        <f>IF('Hoja De Calculo'!CF13&gt;='Hoja De Calculo'!CE13,IF(CE$18=100,($AZ$21*CE$18*$B$2)-SUM($I72:CD72),IF(CE$18&gt;CD$19,((CE$18-CD$19+1)*$B$2*$AZ$21),IF(CE$18&gt;=CD$19,$AZ$21*$B$2))),0)</f>
        <v>0</v>
      </c>
      <c r="CF72" s="298" t="b">
        <f>IF('Hoja De Calculo'!CG13&gt;='Hoja De Calculo'!CF13,IF(CF$18=100,($AZ$21*CF$18*$B$2)-SUM($I72:CE72),IF(CF$18&gt;CE$19,((CF$18-CE$19+1)*$B$2*$AZ$21),IF(CF$18&gt;=CE$19,$AZ$21*$B$2))),0)</f>
        <v>0</v>
      </c>
      <c r="CG72" s="298" t="b">
        <f>IF('Hoja De Calculo'!CH13&gt;='Hoja De Calculo'!CG13,IF(CG$18=100,($AZ$21*CG$18*$B$2)-SUM($I72:CF72),IF(CG$18&gt;CF$19,((CG$18-CF$19+1)*$B$2*$AZ$21),IF(CG$18&gt;=CF$19,$AZ$21*$B$2))),0)</f>
        <v>0</v>
      </c>
      <c r="CH72" s="298" t="b">
        <f>IF('Hoja De Calculo'!CI13&gt;='Hoja De Calculo'!CH13,IF(CH$18=100,($AZ$21*CH$18*$B$2)-SUM($I72:CG72),IF(CH$18&gt;CG$19,((CH$18-CG$19+1)*$B$2*$AZ$21),IF(CH$18&gt;=CG$19,$AZ$21*$B$2))),0)</f>
        <v>0</v>
      </c>
      <c r="CI72" s="298" t="b">
        <f>IF('Hoja De Calculo'!CJ13&gt;='Hoja De Calculo'!CI13,IF(CI$18=100,($AZ$21*CI$18*$B$2)-SUM($I72:CH72),IF(CI$18&gt;CH$19,((CI$18-CH$19+1)*$B$2*$AZ$21),IF(CI$18&gt;=CH$19,$AZ$21*$B$2))),0)</f>
        <v>0</v>
      </c>
      <c r="CJ72" s="298" t="b">
        <f>IF('Hoja De Calculo'!CK13&gt;='Hoja De Calculo'!CJ13,IF(CJ$18=100,($AZ$21*CJ$18*$B$2)-SUM($I72:CI72),IF(CJ$18&gt;CI$19,((CJ$18-CI$19+1)*$B$2*$AZ$21),IF(CJ$18&gt;=CI$19,$AZ$21*$B$2))),0)</f>
        <v>0</v>
      </c>
      <c r="CK72" s="298" t="b">
        <f>IF('Hoja De Calculo'!CL13&gt;='Hoja De Calculo'!CK13,IF(CK$18=100,($AZ$21*CK$18*$B$2)-SUM($I72:CJ72),IF(CK$18&gt;CJ$19,((CK$18-CJ$19+1)*$B$2*$AZ$21),IF(CK$18&gt;=CJ$19,$AZ$21*$B$2))),0)</f>
        <v>0</v>
      </c>
      <c r="CL72" s="298" t="b">
        <f>IF('Hoja De Calculo'!CM13&gt;='Hoja De Calculo'!CL13,IF(CL$18=100,($AZ$21*CL$18*$B$2)-SUM($I72:CK72),IF(CL$18&gt;CK$19,((CL$18-CK$19+1)*$B$2*$AZ$21),IF(CL$18&gt;=CK$19,$AZ$21*$B$2))),0)</f>
        <v>0</v>
      </c>
      <c r="CM72" s="298" t="b">
        <f>IF('Hoja De Calculo'!CN13&gt;='Hoja De Calculo'!CM13,IF(CM$18=100,($AZ$21*CM$18*$B$2)-SUM($I72:CL72),IF(CM$18&gt;CL$19,((CM$18-CL$19+1)*$B$2*$AZ$21),IF(CM$18&gt;=CL$19,$AZ$21*$B$2))),0)</f>
        <v>0</v>
      </c>
      <c r="CN72" s="298" t="b">
        <f>IF('Hoja De Calculo'!CO13&gt;='Hoja De Calculo'!CN13,IF(CN$18=100,($AZ$21*CN$18*$B$2)-SUM($I72:CM72),IF(CN$18&gt;CM$19,((CN$18-CM$19+1)*$B$2*$AZ$21),IF(CN$18&gt;=CM$19,$AZ$21*$B$2))),0)</f>
        <v>0</v>
      </c>
      <c r="CO72" s="298" t="b">
        <f>IF('Hoja De Calculo'!CP13&gt;='Hoja De Calculo'!CO13,IF(CO$18=100,($AZ$21*CO$18*$B$2)-SUM($I72:CN72),IF(CO$18&gt;CN$19,((CO$18-CN$19+1)*$B$2*$AZ$21),IF(CO$18&gt;=CN$19,$AZ$21*$B$2))),0)</f>
        <v>0</v>
      </c>
      <c r="CP72" s="298" t="b">
        <f>IF('Hoja De Calculo'!CQ13&gt;='Hoja De Calculo'!CP13,IF(CP$18=100,($AZ$21*CP$18*$B$2)-SUM($I72:CO72),IF(CP$18&gt;CO$19,((CP$18-CO$19+1)*$B$2*$AZ$21),IF(CP$18&gt;=CO$19,$AZ$21*$B$2))),0)</f>
        <v>0</v>
      </c>
      <c r="CQ72" s="298" t="b">
        <f>IF('Hoja De Calculo'!CR13&gt;='Hoja De Calculo'!CQ13,IF(CQ$18=100,($AZ$21*CQ$18*$B$2)-SUM($I72:CP72),IF(CQ$18&gt;CP$19,((CQ$18-CP$19+1)*$B$2*$AZ$21),IF(CQ$18&gt;=CP$19,$AZ$21*$B$2))),0)</f>
        <v>0</v>
      </c>
      <c r="CR72" s="298" t="b">
        <f>IF('Hoja De Calculo'!CS13&gt;='Hoja De Calculo'!CR13,IF(CR$18=100,($AZ$21*CR$18*$B$2)-SUM($I72:CQ72),IF(CR$18&gt;CQ$19,((CR$18-CQ$19+1)*$B$2*$AZ$21),IF(CR$18&gt;=CQ$19,$AZ$21*$B$2))),0)</f>
        <v>0</v>
      </c>
      <c r="CS72" s="298" t="b">
        <f>IF('Hoja De Calculo'!CT13&gt;='Hoja De Calculo'!CS13,IF(CS$18=100,($AZ$21*CS$18*$B$2)-SUM($I72:CR72),IF(CS$18&gt;CR$19,((CS$18-CR$19+1)*$B$2*$AZ$21),IF(CS$18&gt;=CR$19,$AZ$21*$B$2))),0)</f>
        <v>0</v>
      </c>
      <c r="CT72" s="298" t="b">
        <f>IF('Hoja De Calculo'!CU13&gt;='Hoja De Calculo'!CT13,IF(CT$18=100,($AZ$21*CT$18*$B$2)-SUM($I72:CS72),IF(CT$18&gt;CS$19,((CT$18-CS$19+1)*$B$2*$AZ$21),IF(CT$18&gt;=CS$19,$AZ$21*$B$2))),0)</f>
        <v>0</v>
      </c>
      <c r="CU72" s="298" t="b">
        <f>IF('Hoja De Calculo'!CV13&gt;='Hoja De Calculo'!CU13,IF(CU$18=100,($AZ$21*CU$18*$B$2)-SUM($I72:CT72),IF(CU$18&gt;CT$19,((CU$18-CT$19+1)*$B$2*$AZ$21),IF(CU$18&gt;=CT$19,$AZ$21*$B$2))),0)</f>
        <v>0</v>
      </c>
      <c r="CV72" s="298" t="b">
        <f>IF('Hoja De Calculo'!CW13&gt;='Hoja De Calculo'!CV13,IF(CV$18=100,($AZ$21*CV$18*$B$2)-SUM($I72:CU72),IF(CV$18&gt;CU$19,((CV$18-CU$19+1)*$B$2*$AZ$21),IF(CV$18&gt;=CU$19,$AZ$21*$B$2))),0)</f>
        <v>0</v>
      </c>
      <c r="CW72" s="298" t="b">
        <f>IF('Hoja De Calculo'!CX13&gt;='Hoja De Calculo'!CW13,IF(CW$18=100,($AZ$21*CW$18*$B$2)-SUM($I72:CV72),IF(CW$18&gt;CV$19,((CW$18-CV$19+1)*$B$2*$AZ$21),IF(CW$18&gt;=CV$19,$AZ$21*$B$2))),0)</f>
        <v>0</v>
      </c>
    </row>
    <row r="73" spans="1:101" x14ac:dyDescent="0.25">
      <c r="A73" t="s">
        <v>210</v>
      </c>
      <c r="B73" s="263"/>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c r="AJ73" s="263"/>
      <c r="AK73" s="263"/>
      <c r="AL73" s="263"/>
      <c r="AM73" s="263"/>
      <c r="AN73" s="263"/>
      <c r="AO73" s="263"/>
      <c r="AP73" s="263"/>
      <c r="AQ73" s="263"/>
      <c r="AR73" s="263"/>
      <c r="AS73" s="263"/>
      <c r="AT73" s="263"/>
      <c r="AU73" s="263"/>
      <c r="AV73" s="263"/>
      <c r="AW73" s="263"/>
      <c r="AX73" s="263"/>
      <c r="AY73" s="263"/>
      <c r="AZ73" s="263"/>
      <c r="BA73" s="285">
        <f>(BA$21*$B$2*(BA$19+(IF(BA$19=100,0,1))))</f>
        <v>0</v>
      </c>
      <c r="BB73" s="298" t="b">
        <f>IF('Hoja De Calculo'!BC13&gt;='Hoja De Calculo'!BB13,IF(BB$18=100,($BA$21*BB$18*$B$2)-SUM($I73:BA73),IF(BB$18&gt;BA$19,((BB$18-BA$19+1)*$B$2*$BA$21),IF(BB$18&gt;=BA$19,$BA$21*$B$2))),0)</f>
        <v>0</v>
      </c>
      <c r="BC73" s="298" t="b">
        <f>IF('Hoja De Calculo'!BD13&gt;='Hoja De Calculo'!BC13,IF(BC$18=100,($BA$21*BC$18*$B$2)-SUM($I73:BB73),IF(BC$18&gt;BB$19,((BC$18-BB$19+1)*$B$2*$BA$21),IF(BC$18&gt;=BB$19,$BA$21*$B$2))),0)</f>
        <v>0</v>
      </c>
      <c r="BD73" s="298" t="b">
        <f>IF('Hoja De Calculo'!BE13&gt;='Hoja De Calculo'!BD13,IF(BD$18=100,($BA$21*BD$18*$B$2)-SUM($I73:BC73),IF(BD$18&gt;BC$19,((BD$18-BC$19+1)*$B$2*$BA$21),IF(BD$18&gt;=BC$19,$BA$21*$B$2))),0)</f>
        <v>0</v>
      </c>
      <c r="BE73" s="298" t="b">
        <f>IF('Hoja De Calculo'!BF13&gt;='Hoja De Calculo'!BE13,IF(BE$18=100,($BA$21*BE$18*$B$2)-SUM($I73:BD73),IF(BE$18&gt;BD$19,((BE$18-BD$19+1)*$B$2*$BA$21),IF(BE$18&gt;=BD$19,$BA$21*$B$2))),0)</f>
        <v>0</v>
      </c>
      <c r="BF73" s="298" t="b">
        <f>IF('Hoja De Calculo'!BG13&gt;='Hoja De Calculo'!BF13,IF(BF$18=100,($BA$21*BF$18*$B$2)-SUM($I73:BE73),IF(BF$18&gt;BE$19,((BF$18-BE$19+1)*$B$2*$BA$21),IF(BF$18&gt;=BE$19,$BA$21*$B$2))),0)</f>
        <v>0</v>
      </c>
      <c r="BG73" s="298" t="b">
        <f>IF('Hoja De Calculo'!BH13&gt;='Hoja De Calculo'!BG13,IF(BG$18=100,($BA$21*BG$18*$B$2)-SUM($I73:BF73),IF(BG$18&gt;BF$19,((BG$18-BF$19+1)*$B$2*$BA$21),IF(BG$18&gt;=BF$19,$BA$21*$B$2))),0)</f>
        <v>0</v>
      </c>
      <c r="BH73" s="298" t="b">
        <f>IF('Hoja De Calculo'!BI13&gt;='Hoja De Calculo'!BH13,IF(BH$18=100,($BA$21*BH$18*$B$2)-SUM($I73:BG73),IF(BH$18&gt;BG$19,((BH$18-BG$19+1)*$B$2*$BA$21),IF(BH$18&gt;=BG$19,$BA$21*$B$2))),0)</f>
        <v>0</v>
      </c>
      <c r="BI73" s="298" t="b">
        <f>IF('Hoja De Calculo'!BJ13&gt;='Hoja De Calculo'!BI13,IF(BI$18=100,($BA$21*BI$18*$B$2)-SUM($I73:BH73),IF(BI$18&gt;BH$19,((BI$18-BH$19+1)*$B$2*$BA$21),IF(BI$18&gt;=BH$19,$BA$21*$B$2))),0)</f>
        <v>0</v>
      </c>
      <c r="BJ73" s="298" t="b">
        <f>IF('Hoja De Calculo'!BK13&gt;='Hoja De Calculo'!BJ13,IF(BJ$18=100,($BA$21*BJ$18*$B$2)-SUM($I73:BI73),IF(BJ$18&gt;BI$19,((BJ$18-BI$19+1)*$B$2*$BA$21),IF(BJ$18&gt;=BI$19,$BA$21*$B$2))),0)</f>
        <v>0</v>
      </c>
      <c r="BK73" s="298" t="b">
        <f>IF('Hoja De Calculo'!BL13&gt;='Hoja De Calculo'!BK13,IF(BK$18=100,($BA$21*BK$18*$B$2)-SUM($I73:BJ73),IF(BK$18&gt;BJ$19,((BK$18-BJ$19+1)*$B$2*$BA$21),IF(BK$18&gt;=BJ$19,$BA$21*$B$2))),0)</f>
        <v>0</v>
      </c>
      <c r="BL73" s="298" t="b">
        <f>IF('Hoja De Calculo'!BM13&gt;='Hoja De Calculo'!BL13,IF(BL$18=100,($BA$21*BL$18*$B$2)-SUM($I73:BK73),IF(BL$18&gt;BK$19,((BL$18-BK$19+1)*$B$2*$BA$21),IF(BL$18&gt;=BK$19,$BA$21*$B$2))),0)</f>
        <v>0</v>
      </c>
      <c r="BM73" s="298" t="b">
        <f>IF('Hoja De Calculo'!BN13&gt;='Hoja De Calculo'!BM13,IF(BM$18=100,($BA$21*BM$18*$B$2)-SUM($I73:BL73),IF(BM$18&gt;BL$19,((BM$18-BL$19+1)*$B$2*$BA$21),IF(BM$18&gt;=BL$19,$BA$21*$B$2))),0)</f>
        <v>0</v>
      </c>
      <c r="BN73" s="298" t="b">
        <f>IF('Hoja De Calculo'!BO13&gt;='Hoja De Calculo'!BN13,IF(BN$18=100,($BA$21*BN$18*$B$2)-SUM($I73:BM73),IF(BN$18&gt;BM$19,((BN$18-BM$19+1)*$B$2*$BA$21),IF(BN$18&gt;=BM$19,$BA$21*$B$2))),0)</f>
        <v>0</v>
      </c>
      <c r="BO73" s="298" t="b">
        <f>IF('Hoja De Calculo'!BP13&gt;='Hoja De Calculo'!BO13,IF(BO$18=100,($BA$21*BO$18*$B$2)-SUM($I73:BN73),IF(BO$18&gt;BN$19,((BO$18-BN$19+1)*$B$2*$BA$21),IF(BO$18&gt;=BN$19,$BA$21*$B$2))),0)</f>
        <v>0</v>
      </c>
      <c r="BP73" s="298" t="b">
        <f>IF('Hoja De Calculo'!BQ13&gt;='Hoja De Calculo'!BP13,IF(BP$18=100,($BA$21*BP$18*$B$2)-SUM($I73:BO73),IF(BP$18&gt;BO$19,((BP$18-BO$19+1)*$B$2*$BA$21),IF(BP$18&gt;=BO$19,$BA$21*$B$2))),0)</f>
        <v>0</v>
      </c>
      <c r="BQ73" s="298" t="b">
        <f>IF('Hoja De Calculo'!BR13&gt;='Hoja De Calculo'!BQ13,IF(BQ$18=100,($BA$21*BQ$18*$B$2)-SUM($I73:BP73),IF(BQ$18&gt;BP$19,((BQ$18-BP$19+1)*$B$2*$BA$21),IF(BQ$18&gt;=BP$19,$BA$21*$B$2))),0)</f>
        <v>0</v>
      </c>
      <c r="BR73" s="298" t="b">
        <f>IF('Hoja De Calculo'!BS13&gt;='Hoja De Calculo'!BR13,IF(BR$18=100,($BA$21*BR$18*$B$2)-SUM($I73:BQ73),IF(BR$18&gt;BQ$19,((BR$18-BQ$19+1)*$B$2*$BA$21),IF(BR$18&gt;=BQ$19,$BA$21*$B$2))),0)</f>
        <v>0</v>
      </c>
      <c r="BS73" s="298" t="b">
        <f>IF('Hoja De Calculo'!BT13&gt;='Hoja De Calculo'!BS13,IF(BS$18=100,($BA$21*BS$18*$B$2)-SUM($I73:BR73),IF(BS$18&gt;BR$19,((BS$18-BR$19+1)*$B$2*$BA$21),IF(BS$18&gt;=BR$19,$BA$21*$B$2))),0)</f>
        <v>0</v>
      </c>
      <c r="BT73" s="298" t="b">
        <f>IF('Hoja De Calculo'!BU13&gt;='Hoja De Calculo'!BT13,IF(BT$18=100,($BA$21*BT$18*$B$2)-SUM($I73:BS73),IF(BT$18&gt;BS$19,((BT$18-BS$19+1)*$B$2*$BA$21),IF(BT$18&gt;=BS$19,$BA$21*$B$2))),0)</f>
        <v>0</v>
      </c>
      <c r="BU73" s="298" t="b">
        <f>IF('Hoja De Calculo'!BV13&gt;='Hoja De Calculo'!BU13,IF(BU$18=100,($BA$21*BU$18*$B$2)-SUM($I73:BT73),IF(BU$18&gt;BT$19,((BU$18-BT$19+1)*$B$2*$BA$21),IF(BU$18&gt;=BT$19,$BA$21*$B$2))),0)</f>
        <v>0</v>
      </c>
      <c r="BV73" s="298" t="b">
        <f>IF('Hoja De Calculo'!BW13&gt;='Hoja De Calculo'!BV13,IF(BV$18=100,($BA$21*BV$18*$B$2)-SUM($I73:BU73),IF(BV$18&gt;BU$19,((BV$18-BU$19+1)*$B$2*$BA$21),IF(BV$18&gt;=BU$19,$BA$21*$B$2))),0)</f>
        <v>0</v>
      </c>
      <c r="BW73" s="298" t="b">
        <f>IF('Hoja De Calculo'!BX13&gt;='Hoja De Calculo'!BW13,IF(BW$18=100,($BA$21*BW$18*$B$2)-SUM($I73:BV73),IF(BW$18&gt;BV$19,((BW$18-BV$19+1)*$B$2*$BA$21),IF(BW$18&gt;=BV$19,$BA$21*$B$2))),0)</f>
        <v>0</v>
      </c>
      <c r="BX73" s="298" t="b">
        <f>IF('Hoja De Calculo'!BY13&gt;='Hoja De Calculo'!BX13,IF(BX$18=100,($BA$21*BX$18*$B$2)-SUM($I73:BW73),IF(BX$18&gt;BW$19,((BX$18-BW$19+1)*$B$2*$BA$21),IF(BX$18&gt;=BW$19,$BA$21*$B$2))),0)</f>
        <v>0</v>
      </c>
      <c r="BY73" s="298" t="b">
        <f>IF('Hoja De Calculo'!BZ13&gt;='Hoja De Calculo'!BY13,IF(BY$18=100,($BA$21*BY$18*$B$2)-SUM($I73:BX73),IF(BY$18&gt;BX$19,((BY$18-BX$19+1)*$B$2*$BA$21),IF(BY$18&gt;=BX$19,$BA$21*$B$2))),0)</f>
        <v>0</v>
      </c>
      <c r="BZ73" s="298" t="b">
        <f>IF('Hoja De Calculo'!CA13&gt;='Hoja De Calculo'!BZ13,IF(BZ$18=100,($BA$21*BZ$18*$B$2)-SUM($I73:BY73),IF(BZ$18&gt;BY$19,((BZ$18-BY$19+1)*$B$2*$BA$21),IF(BZ$18&gt;=BY$19,$BA$21*$B$2))),0)</f>
        <v>0</v>
      </c>
      <c r="CA73" s="298" t="b">
        <f>IF('Hoja De Calculo'!CB13&gt;='Hoja De Calculo'!CA13,IF(CA$18=100,($BA$21*CA$18*$B$2)-SUM($I73:BZ73),IF(CA$18&gt;BZ$19,((CA$18-BZ$19+1)*$B$2*$BA$21),IF(CA$18&gt;=BZ$19,$BA$21*$B$2))),0)</f>
        <v>0</v>
      </c>
      <c r="CB73" s="298" t="b">
        <f>IF('Hoja De Calculo'!CC13&gt;='Hoja De Calculo'!CB13,IF(CB$18=100,($BA$21*CB$18*$B$2)-SUM($I73:CA73),IF(CB$18&gt;CA$19,((CB$18-CA$19+1)*$B$2*$BA$21),IF(CB$18&gt;=CA$19,$BA$21*$B$2))),0)</f>
        <v>0</v>
      </c>
      <c r="CC73" s="298" t="b">
        <f>IF('Hoja De Calculo'!CD13&gt;='Hoja De Calculo'!CC13,IF(CC$18=100,($BA$21*CC$18*$B$2)-SUM($I73:CB73),IF(CC$18&gt;CB$19,((CC$18-CB$19+1)*$B$2*$BA$21),IF(CC$18&gt;=CB$19,$BA$21*$B$2))),0)</f>
        <v>0</v>
      </c>
      <c r="CD73" s="298" t="b">
        <f>IF('Hoja De Calculo'!CE13&gt;='Hoja De Calculo'!CD13,IF(CD$18=100,($BA$21*CD$18*$B$2)-SUM($I73:CC73),IF(CD$18&gt;CC$19,((CD$18-CC$19+1)*$B$2*$BA$21),IF(CD$18&gt;=CC$19,$BA$21*$B$2))),0)</f>
        <v>0</v>
      </c>
      <c r="CE73" s="298" t="b">
        <f>IF('Hoja De Calculo'!CF13&gt;='Hoja De Calculo'!CE13,IF(CE$18=100,($BA$21*CE$18*$B$2)-SUM($I73:CD73),IF(CE$18&gt;CD$19,((CE$18-CD$19+1)*$B$2*$BA$21),IF(CE$18&gt;=CD$19,$BA$21*$B$2))),0)</f>
        <v>0</v>
      </c>
      <c r="CF73" s="298" t="b">
        <f>IF('Hoja De Calculo'!CG13&gt;='Hoja De Calculo'!CF13,IF(CF$18=100,($BA$21*CF$18*$B$2)-SUM($I73:CE73),IF(CF$18&gt;CE$19,((CF$18-CE$19+1)*$B$2*$BA$21),IF(CF$18&gt;=CE$19,$BA$21*$B$2))),0)</f>
        <v>0</v>
      </c>
      <c r="CG73" s="298" t="b">
        <f>IF('Hoja De Calculo'!CH13&gt;='Hoja De Calculo'!CG13,IF(CG$18=100,($BA$21*CG$18*$B$2)-SUM($I73:CF73),IF(CG$18&gt;CF$19,((CG$18-CF$19+1)*$B$2*$BA$21),IF(CG$18&gt;=CF$19,$BA$21*$B$2))),0)</f>
        <v>0</v>
      </c>
      <c r="CH73" s="298" t="b">
        <f>IF('Hoja De Calculo'!CI13&gt;='Hoja De Calculo'!CH13,IF(CH$18=100,($BA$21*CH$18*$B$2)-SUM($I73:CG73),IF(CH$18&gt;CG$19,((CH$18-CG$19+1)*$B$2*$BA$21),IF(CH$18&gt;=CG$19,$BA$21*$B$2))),0)</f>
        <v>0</v>
      </c>
      <c r="CI73" s="298" t="b">
        <f>IF('Hoja De Calculo'!CJ13&gt;='Hoja De Calculo'!CI13,IF(CI$18=100,($BA$21*CI$18*$B$2)-SUM($I73:CH73),IF(CI$18&gt;CH$19,((CI$18-CH$19+1)*$B$2*$BA$21),IF(CI$18&gt;=CH$19,$BA$21*$B$2))),0)</f>
        <v>0</v>
      </c>
      <c r="CJ73" s="298" t="b">
        <f>IF('Hoja De Calculo'!CK13&gt;='Hoja De Calculo'!CJ13,IF(CJ$18=100,($BA$21*CJ$18*$B$2)-SUM($I73:CI73),IF(CJ$18&gt;CI$19,((CJ$18-CI$19+1)*$B$2*$BA$21),IF(CJ$18&gt;=CI$19,$BA$21*$B$2))),0)</f>
        <v>0</v>
      </c>
      <c r="CK73" s="298" t="b">
        <f>IF('Hoja De Calculo'!CL13&gt;='Hoja De Calculo'!CK13,IF(CK$18=100,($BA$21*CK$18*$B$2)-SUM($I73:CJ73),IF(CK$18&gt;CJ$19,((CK$18-CJ$19+1)*$B$2*$BA$21),IF(CK$18&gt;=CJ$19,$BA$21*$B$2))),0)</f>
        <v>0</v>
      </c>
      <c r="CL73" s="298" t="b">
        <f>IF('Hoja De Calculo'!CM13&gt;='Hoja De Calculo'!CL13,IF(CL$18=100,($BA$21*CL$18*$B$2)-SUM($I73:CK73),IF(CL$18&gt;CK$19,((CL$18-CK$19+1)*$B$2*$BA$21),IF(CL$18&gt;=CK$19,$BA$21*$B$2))),0)</f>
        <v>0</v>
      </c>
      <c r="CM73" s="298" t="b">
        <f>IF('Hoja De Calculo'!CN13&gt;='Hoja De Calculo'!CM13,IF(CM$18=100,($BA$21*CM$18*$B$2)-SUM($I73:CL73),IF(CM$18&gt;CL$19,((CM$18-CL$19+1)*$B$2*$BA$21),IF(CM$18&gt;=CL$19,$BA$21*$B$2))),0)</f>
        <v>0</v>
      </c>
      <c r="CN73" s="298" t="b">
        <f>IF('Hoja De Calculo'!CO13&gt;='Hoja De Calculo'!CN13,IF(CN$18=100,($BA$21*CN$18*$B$2)-SUM($I73:CM73),IF(CN$18&gt;CM$19,((CN$18-CM$19+1)*$B$2*$BA$21),IF(CN$18&gt;=CM$19,$BA$21*$B$2))),0)</f>
        <v>0</v>
      </c>
      <c r="CO73" s="298" t="b">
        <f>IF('Hoja De Calculo'!CP13&gt;='Hoja De Calculo'!CO13,IF(CO$18=100,($BA$21*CO$18*$B$2)-SUM($I73:CN73),IF(CO$18&gt;CN$19,((CO$18-CN$19+1)*$B$2*$BA$21),IF(CO$18&gt;=CN$19,$BA$21*$B$2))),0)</f>
        <v>0</v>
      </c>
      <c r="CP73" s="298" t="b">
        <f>IF('Hoja De Calculo'!CQ13&gt;='Hoja De Calculo'!CP13,IF(CP$18=100,($BA$21*CP$18*$B$2)-SUM($I73:CO73),IF(CP$18&gt;CO$19,((CP$18-CO$19+1)*$B$2*$BA$21),IF(CP$18&gt;=CO$19,$BA$21*$B$2))),0)</f>
        <v>0</v>
      </c>
      <c r="CQ73" s="298" t="b">
        <f>IF('Hoja De Calculo'!CR13&gt;='Hoja De Calculo'!CQ13,IF(CQ$18=100,($BA$21*CQ$18*$B$2)-SUM($I73:CP73),IF(CQ$18&gt;CP$19,((CQ$18-CP$19+1)*$B$2*$BA$21),IF(CQ$18&gt;=CP$19,$BA$21*$B$2))),0)</f>
        <v>0</v>
      </c>
      <c r="CR73" s="298" t="b">
        <f>IF('Hoja De Calculo'!CS13&gt;='Hoja De Calculo'!CR13,IF(CR$18=100,($BA$21*CR$18*$B$2)-SUM($I73:CQ73),IF(CR$18&gt;CQ$19,((CR$18-CQ$19+1)*$B$2*$BA$21),IF(CR$18&gt;=CQ$19,$BA$21*$B$2))),0)</f>
        <v>0</v>
      </c>
      <c r="CS73" s="298" t="b">
        <f>IF('Hoja De Calculo'!CT13&gt;='Hoja De Calculo'!CS13,IF(CS$18=100,($BA$21*CS$18*$B$2)-SUM($I73:CR73),IF(CS$18&gt;CR$19,((CS$18-CR$19+1)*$B$2*$BA$21),IF(CS$18&gt;=CR$19,$BA$21*$B$2))),0)</f>
        <v>0</v>
      </c>
      <c r="CT73" s="298" t="b">
        <f>IF('Hoja De Calculo'!CU13&gt;='Hoja De Calculo'!CT13,IF(CT$18=100,($BA$21*CT$18*$B$2)-SUM($I73:CS73),IF(CT$18&gt;CS$19,((CT$18-CS$19+1)*$B$2*$BA$21),IF(CT$18&gt;=CS$19,$BA$21*$B$2))),0)</f>
        <v>0</v>
      </c>
      <c r="CU73" s="298" t="b">
        <f>IF('Hoja De Calculo'!CV13&gt;='Hoja De Calculo'!CU13,IF(CU$18=100,($BA$21*CU$18*$B$2)-SUM($I73:CT73),IF(CU$18&gt;CT$19,((CU$18-CT$19+1)*$B$2*$BA$21),IF(CU$18&gt;=CT$19,$BA$21*$B$2))),0)</f>
        <v>0</v>
      </c>
      <c r="CV73" s="298" t="b">
        <f>IF('Hoja De Calculo'!CW13&gt;='Hoja De Calculo'!CV13,IF(CV$18=100,($BA$21*CV$18*$B$2)-SUM($I73:CU73),IF(CV$18&gt;CU$19,((CV$18-CU$19+1)*$B$2*$BA$21),IF(CV$18&gt;=CU$19,$BA$21*$B$2))),0)</f>
        <v>0</v>
      </c>
      <c r="CW73" s="298" t="b">
        <f>IF('Hoja De Calculo'!CX13&gt;='Hoja De Calculo'!CW13,IF(CW$18=100,($BA$21*CW$18*$B$2)-SUM($I73:CV73),IF(CW$18&gt;CV$19,((CW$18-CV$19+1)*$B$2*$BA$21),IF(CW$18&gt;=CV$19,$BA$21*$B$2))),0)</f>
        <v>0</v>
      </c>
    </row>
    <row r="74" spans="1:101" x14ac:dyDescent="0.25">
      <c r="A74" t="s">
        <v>211</v>
      </c>
      <c r="B74" s="263"/>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85">
        <f>(BB$21*$B$2*(BB$19+(IF(BB$19=100,0,1))))</f>
        <v>0</v>
      </c>
      <c r="BC74" s="298" t="b">
        <f>IF('Hoja De Calculo'!BD13&gt;='Hoja De Calculo'!BC13,IF(BC$18=100,($BB$21*BC$18*$B$2)-SUM($I74:BB74),IF(BC$18&gt;BB$19,((BC$18-BB$19+1)*$B$2*$BB$21),IF(BC$18&gt;=BB$19,$BB$21*$B$2))),0)</f>
        <v>0</v>
      </c>
      <c r="BD74" s="298" t="b">
        <f>IF('Hoja De Calculo'!BE13&gt;='Hoja De Calculo'!BD13,IF(BD$18=100,($BB$21*BD$18*$B$2)-SUM($I74:BC74),IF(BD$18&gt;BC$19,((BD$18-BC$19+1)*$B$2*$BB$21),IF(BD$18&gt;=BC$19,$BB$21*$B$2))),0)</f>
        <v>0</v>
      </c>
      <c r="BE74" s="298" t="b">
        <f>IF('Hoja De Calculo'!BF13&gt;='Hoja De Calculo'!BE13,IF(BE$18=100,($BB$21*BE$18*$B$2)-SUM($I74:BD74),IF(BE$18&gt;BD$19,((BE$18-BD$19+1)*$B$2*$BB$21),IF(BE$18&gt;=BD$19,$BB$21*$B$2))),0)</f>
        <v>0</v>
      </c>
      <c r="BF74" s="298" t="b">
        <f>IF('Hoja De Calculo'!BG13&gt;='Hoja De Calculo'!BF13,IF(BF$18=100,($BB$21*BF$18*$B$2)-SUM($I74:BE74),IF(BF$18&gt;BE$19,((BF$18-BE$19+1)*$B$2*$BB$21),IF(BF$18&gt;=BE$19,$BB$21*$B$2))),0)</f>
        <v>0</v>
      </c>
      <c r="BG74" s="298" t="b">
        <f>IF('Hoja De Calculo'!BH13&gt;='Hoja De Calculo'!BG13,IF(BG$18=100,($BB$21*BG$18*$B$2)-SUM($I74:BF74),IF(BG$18&gt;BF$19,((BG$18-BF$19+1)*$B$2*$BB$21),IF(BG$18&gt;=BF$19,$BB$21*$B$2))),0)</f>
        <v>0</v>
      </c>
      <c r="BH74" s="298" t="b">
        <f>IF('Hoja De Calculo'!BI13&gt;='Hoja De Calculo'!BH13,IF(BH$18=100,($BB$21*BH$18*$B$2)-SUM($I74:BG74),IF(BH$18&gt;BG$19,((BH$18-BG$19+1)*$B$2*$BB$21),IF(BH$18&gt;=BG$19,$BB$21*$B$2))),0)</f>
        <v>0</v>
      </c>
      <c r="BI74" s="298" t="b">
        <f>IF('Hoja De Calculo'!BJ13&gt;='Hoja De Calculo'!BI13,IF(BI$18=100,($BB$21*BI$18*$B$2)-SUM($I74:BH74),IF(BI$18&gt;BH$19,((BI$18-BH$19+1)*$B$2*$BB$21),IF(BI$18&gt;=BH$19,$BB$21*$B$2))),0)</f>
        <v>0</v>
      </c>
      <c r="BJ74" s="298" t="b">
        <f>IF('Hoja De Calculo'!BK13&gt;='Hoja De Calculo'!BJ13,IF(BJ$18=100,($BB$21*BJ$18*$B$2)-SUM($I74:BI74),IF(BJ$18&gt;BI$19,((BJ$18-BI$19+1)*$B$2*$BB$21),IF(BJ$18&gt;=BI$19,$BB$21*$B$2))),0)</f>
        <v>0</v>
      </c>
      <c r="BK74" s="298" t="b">
        <f>IF('Hoja De Calculo'!BL13&gt;='Hoja De Calculo'!BK13,IF(BK$18=100,($BB$21*BK$18*$B$2)-SUM($I74:BJ74),IF(BK$18&gt;BJ$19,((BK$18-BJ$19+1)*$B$2*$BB$21),IF(BK$18&gt;=BJ$19,$BB$21*$B$2))),0)</f>
        <v>0</v>
      </c>
      <c r="BL74" s="298" t="b">
        <f>IF('Hoja De Calculo'!BM13&gt;='Hoja De Calculo'!BL13,IF(BL$18=100,($BB$21*BL$18*$B$2)-SUM($I74:BK74),IF(BL$18&gt;BK$19,((BL$18-BK$19+1)*$B$2*$BB$21),IF(BL$18&gt;=BK$19,$BB$21*$B$2))),0)</f>
        <v>0</v>
      </c>
      <c r="BM74" s="298" t="b">
        <f>IF('Hoja De Calculo'!BN13&gt;='Hoja De Calculo'!BM13,IF(BM$18=100,($BB$21*BM$18*$B$2)-SUM($I74:BL74),IF(BM$18&gt;BL$19,((BM$18-BL$19+1)*$B$2*$BB$21),IF(BM$18&gt;=BL$19,$BB$21*$B$2))),0)</f>
        <v>0</v>
      </c>
      <c r="BN74" s="298" t="b">
        <f>IF('Hoja De Calculo'!BO13&gt;='Hoja De Calculo'!BN13,IF(BN$18=100,($BB$21*BN$18*$B$2)-SUM($I74:BM74),IF(BN$18&gt;BM$19,((BN$18-BM$19+1)*$B$2*$BB$21),IF(BN$18&gt;=BM$19,$BB$21*$B$2))),0)</f>
        <v>0</v>
      </c>
      <c r="BO74" s="298" t="b">
        <f>IF('Hoja De Calculo'!BP13&gt;='Hoja De Calculo'!BO13,IF(BO$18=100,($BB$21*BO$18*$B$2)-SUM($I74:BN74),IF(BO$18&gt;BN$19,((BO$18-BN$19+1)*$B$2*$BB$21),IF(BO$18&gt;=BN$19,$BB$21*$B$2))),0)</f>
        <v>0</v>
      </c>
      <c r="BP74" s="298" t="b">
        <f>IF('Hoja De Calculo'!BQ13&gt;='Hoja De Calculo'!BP13,IF(BP$18=100,($BB$21*BP$18*$B$2)-SUM($I74:BO74),IF(BP$18&gt;BO$19,((BP$18-BO$19+1)*$B$2*$BB$21),IF(BP$18&gt;=BO$19,$BB$21*$B$2))),0)</f>
        <v>0</v>
      </c>
      <c r="BQ74" s="298" t="b">
        <f>IF('Hoja De Calculo'!BR13&gt;='Hoja De Calculo'!BQ13,IF(BQ$18=100,($BB$21*BQ$18*$B$2)-SUM($I74:BP74),IF(BQ$18&gt;BP$19,((BQ$18-BP$19+1)*$B$2*$BB$21),IF(BQ$18&gt;=BP$19,$BB$21*$B$2))),0)</f>
        <v>0</v>
      </c>
      <c r="BR74" s="298" t="b">
        <f>IF('Hoja De Calculo'!BS13&gt;='Hoja De Calculo'!BR13,IF(BR$18=100,($BB$21*BR$18*$B$2)-SUM($I74:BQ74),IF(BR$18&gt;BQ$19,((BR$18-BQ$19+1)*$B$2*$BB$21),IF(BR$18&gt;=BQ$19,$BB$21*$B$2))),0)</f>
        <v>0</v>
      </c>
      <c r="BS74" s="298" t="b">
        <f>IF('Hoja De Calculo'!BT13&gt;='Hoja De Calculo'!BS13,IF(BS$18=100,($BB$21*BS$18*$B$2)-SUM($I74:BR74),IF(BS$18&gt;BR$19,((BS$18-BR$19+1)*$B$2*$BB$21),IF(BS$18&gt;=BR$19,$BB$21*$B$2))),0)</f>
        <v>0</v>
      </c>
      <c r="BT74" s="298" t="b">
        <f>IF('Hoja De Calculo'!BU13&gt;='Hoja De Calculo'!BT13,IF(BT$18=100,($BB$21*BT$18*$B$2)-SUM($I74:BS74),IF(BT$18&gt;BS$19,((BT$18-BS$19+1)*$B$2*$BB$21),IF(BT$18&gt;=BS$19,$BB$21*$B$2))),0)</f>
        <v>0</v>
      </c>
      <c r="BU74" s="298" t="b">
        <f>IF('Hoja De Calculo'!BV13&gt;='Hoja De Calculo'!BU13,IF(BU$18=100,($BB$21*BU$18*$B$2)-SUM($I74:BT74),IF(BU$18&gt;BT$19,((BU$18-BT$19+1)*$B$2*$BB$21),IF(BU$18&gt;=BT$19,$BB$21*$B$2))),0)</f>
        <v>0</v>
      </c>
      <c r="BV74" s="298" t="b">
        <f>IF('Hoja De Calculo'!BW13&gt;='Hoja De Calculo'!BV13,IF(BV$18=100,($BB$21*BV$18*$B$2)-SUM($I74:BU74),IF(BV$18&gt;BU$19,((BV$18-BU$19+1)*$B$2*$BB$21),IF(BV$18&gt;=BU$19,$BB$21*$B$2))),0)</f>
        <v>0</v>
      </c>
      <c r="BW74" s="298" t="b">
        <f>IF('Hoja De Calculo'!BX13&gt;='Hoja De Calculo'!BW13,IF(BW$18=100,($BB$21*BW$18*$B$2)-SUM($I74:BV74),IF(BW$18&gt;BV$19,((BW$18-BV$19+1)*$B$2*$BB$21),IF(BW$18&gt;=BV$19,$BB$21*$B$2))),0)</f>
        <v>0</v>
      </c>
      <c r="BX74" s="298" t="b">
        <f>IF('Hoja De Calculo'!BY13&gt;='Hoja De Calculo'!BX13,IF(BX$18=100,($BB$21*BX$18*$B$2)-SUM($I74:BW74),IF(BX$18&gt;BW$19,((BX$18-BW$19+1)*$B$2*$BB$21),IF(BX$18&gt;=BW$19,$BB$21*$B$2))),0)</f>
        <v>0</v>
      </c>
      <c r="BY74" s="298" t="b">
        <f>IF('Hoja De Calculo'!BZ13&gt;='Hoja De Calculo'!BY13,IF(BY$18=100,($BB$21*BY$18*$B$2)-SUM($I74:BX74),IF(BY$18&gt;BX$19,((BY$18-BX$19+1)*$B$2*$BB$21),IF(BY$18&gt;=BX$19,$BB$21*$B$2))),0)</f>
        <v>0</v>
      </c>
      <c r="BZ74" s="298" t="b">
        <f>IF('Hoja De Calculo'!CA13&gt;='Hoja De Calculo'!BZ13,IF(BZ$18=100,($BB$21*BZ$18*$B$2)-SUM($I74:BY74),IF(BZ$18&gt;BY$19,((BZ$18-BY$19+1)*$B$2*$BB$21),IF(BZ$18&gt;=BY$19,$BB$21*$B$2))),0)</f>
        <v>0</v>
      </c>
      <c r="CA74" s="298" t="b">
        <f>IF('Hoja De Calculo'!CB13&gt;='Hoja De Calculo'!CA13,IF(CA$18=100,($BB$21*CA$18*$B$2)-SUM($I74:BZ74),IF(CA$18&gt;BZ$19,((CA$18-BZ$19+1)*$B$2*$BB$21),IF(CA$18&gt;=BZ$19,$BB$21*$B$2))),0)</f>
        <v>0</v>
      </c>
      <c r="CB74" s="298" t="b">
        <f>IF('Hoja De Calculo'!CC13&gt;='Hoja De Calculo'!CB13,IF(CB$18=100,($BB$21*CB$18*$B$2)-SUM($I74:CA74),IF(CB$18&gt;CA$19,((CB$18-CA$19+1)*$B$2*$BB$21),IF(CB$18&gt;=CA$19,$BB$21*$B$2))),0)</f>
        <v>0</v>
      </c>
      <c r="CC74" s="298" t="b">
        <f>IF('Hoja De Calculo'!CD13&gt;='Hoja De Calculo'!CC13,IF(CC$18=100,($BB$21*CC$18*$B$2)-SUM($I74:CB74),IF(CC$18&gt;CB$19,((CC$18-CB$19+1)*$B$2*$BB$21),IF(CC$18&gt;=CB$19,$BB$21*$B$2))),0)</f>
        <v>0</v>
      </c>
      <c r="CD74" s="298" t="b">
        <f>IF('Hoja De Calculo'!CE13&gt;='Hoja De Calculo'!CD13,IF(CD$18=100,($BB$21*CD$18*$B$2)-SUM($I74:CC74),IF(CD$18&gt;CC$19,((CD$18-CC$19+1)*$B$2*$BB$21),IF(CD$18&gt;=CC$19,$BB$21*$B$2))),0)</f>
        <v>0</v>
      </c>
      <c r="CE74" s="298" t="b">
        <f>IF('Hoja De Calculo'!CF13&gt;='Hoja De Calculo'!CE13,IF(CE$18=100,($BB$21*CE$18*$B$2)-SUM($I74:CD74),IF(CE$18&gt;CD$19,((CE$18-CD$19+1)*$B$2*$BB$21),IF(CE$18&gt;=CD$19,$BB$21*$B$2))),0)</f>
        <v>0</v>
      </c>
      <c r="CF74" s="298" t="b">
        <f>IF('Hoja De Calculo'!CG13&gt;='Hoja De Calculo'!CF13,IF(CF$18=100,($BB$21*CF$18*$B$2)-SUM($I74:CE74),IF(CF$18&gt;CE$19,((CF$18-CE$19+1)*$B$2*$BB$21),IF(CF$18&gt;=CE$19,$BB$21*$B$2))),0)</f>
        <v>0</v>
      </c>
      <c r="CG74" s="298" t="b">
        <f>IF('Hoja De Calculo'!CH13&gt;='Hoja De Calculo'!CG13,IF(CG$18=100,($BB$21*CG$18*$B$2)-SUM($I74:CF74),IF(CG$18&gt;CF$19,((CG$18-CF$19+1)*$B$2*$BB$21),IF(CG$18&gt;=CF$19,$BB$21*$B$2))),0)</f>
        <v>0</v>
      </c>
      <c r="CH74" s="298" t="b">
        <f>IF('Hoja De Calculo'!CI13&gt;='Hoja De Calculo'!CH13,IF(CH$18=100,($BB$21*CH$18*$B$2)-SUM($I74:CG74),IF(CH$18&gt;CG$19,((CH$18-CG$19+1)*$B$2*$BB$21),IF(CH$18&gt;=CG$19,$BB$21*$B$2))),0)</f>
        <v>0</v>
      </c>
      <c r="CI74" s="298" t="b">
        <f>IF('Hoja De Calculo'!CJ13&gt;='Hoja De Calculo'!CI13,IF(CI$18=100,($BB$21*CI$18*$B$2)-SUM($I74:CH74),IF(CI$18&gt;CH$19,((CI$18-CH$19+1)*$B$2*$BB$21),IF(CI$18&gt;=CH$19,$BB$21*$B$2))),0)</f>
        <v>0</v>
      </c>
      <c r="CJ74" s="298" t="b">
        <f>IF('Hoja De Calculo'!CK13&gt;='Hoja De Calculo'!CJ13,IF(CJ$18=100,($BB$21*CJ$18*$B$2)-SUM($I74:CI74),IF(CJ$18&gt;CI$19,((CJ$18-CI$19+1)*$B$2*$BB$21),IF(CJ$18&gt;=CI$19,$BB$21*$B$2))),0)</f>
        <v>0</v>
      </c>
      <c r="CK74" s="298" t="b">
        <f>IF('Hoja De Calculo'!CL13&gt;='Hoja De Calculo'!CK13,IF(CK$18=100,($BB$21*CK$18*$B$2)-SUM($I74:CJ74),IF(CK$18&gt;CJ$19,((CK$18-CJ$19+1)*$B$2*$BB$21),IF(CK$18&gt;=CJ$19,$BB$21*$B$2))),0)</f>
        <v>0</v>
      </c>
      <c r="CL74" s="298" t="b">
        <f>IF('Hoja De Calculo'!CM13&gt;='Hoja De Calculo'!CL13,IF(CL$18=100,($BB$21*CL$18*$B$2)-SUM($I74:CK74),IF(CL$18&gt;CK$19,((CL$18-CK$19+1)*$B$2*$BB$21),IF(CL$18&gt;=CK$19,$BB$21*$B$2))),0)</f>
        <v>0</v>
      </c>
      <c r="CM74" s="298" t="b">
        <f>IF('Hoja De Calculo'!CN13&gt;='Hoja De Calculo'!CM13,IF(CM$18=100,($BB$21*CM$18*$B$2)-SUM($I74:CL74),IF(CM$18&gt;CL$19,((CM$18-CL$19+1)*$B$2*$BB$21),IF(CM$18&gt;=CL$19,$BB$21*$B$2))),0)</f>
        <v>0</v>
      </c>
      <c r="CN74" s="298" t="b">
        <f>IF('Hoja De Calculo'!CO13&gt;='Hoja De Calculo'!CN13,IF(CN$18=100,($BB$21*CN$18*$B$2)-SUM($I74:CM74),IF(CN$18&gt;CM$19,((CN$18-CM$19+1)*$B$2*$BB$21),IF(CN$18&gt;=CM$19,$BB$21*$B$2))),0)</f>
        <v>0</v>
      </c>
      <c r="CO74" s="298" t="b">
        <f>IF('Hoja De Calculo'!CP13&gt;='Hoja De Calculo'!CO13,IF(CO$18=100,($BB$21*CO$18*$B$2)-SUM($I74:CN74),IF(CO$18&gt;CN$19,((CO$18-CN$19+1)*$B$2*$BB$21),IF(CO$18&gt;=CN$19,$BB$21*$B$2))),0)</f>
        <v>0</v>
      </c>
      <c r="CP74" s="298" t="b">
        <f>IF('Hoja De Calculo'!CQ13&gt;='Hoja De Calculo'!CP13,IF(CP$18=100,($BB$21*CP$18*$B$2)-SUM($I74:CO74),IF(CP$18&gt;CO$19,((CP$18-CO$19+1)*$B$2*$BB$21),IF(CP$18&gt;=CO$19,$BB$21*$B$2))),0)</f>
        <v>0</v>
      </c>
      <c r="CQ74" s="298" t="b">
        <f>IF('Hoja De Calculo'!CR13&gt;='Hoja De Calculo'!CQ13,IF(CQ$18=100,($BB$21*CQ$18*$B$2)-SUM($I74:CP74),IF(CQ$18&gt;CP$19,((CQ$18-CP$19+1)*$B$2*$BB$21),IF(CQ$18&gt;=CP$19,$BB$21*$B$2))),0)</f>
        <v>0</v>
      </c>
      <c r="CR74" s="298" t="b">
        <f>IF('Hoja De Calculo'!CS13&gt;='Hoja De Calculo'!CR13,IF(CR$18=100,($BB$21*CR$18*$B$2)-SUM($I74:CQ74),IF(CR$18&gt;CQ$19,((CR$18-CQ$19+1)*$B$2*$BB$21),IF(CR$18&gt;=CQ$19,$BB$21*$B$2))),0)</f>
        <v>0</v>
      </c>
      <c r="CS74" s="298" t="b">
        <f>IF('Hoja De Calculo'!CT13&gt;='Hoja De Calculo'!CS13,IF(CS$18=100,($BB$21*CS$18*$B$2)-SUM($I74:CR74),IF(CS$18&gt;CR$19,((CS$18-CR$19+1)*$B$2*$BB$21),IF(CS$18&gt;=CR$19,$BB$21*$B$2))),0)</f>
        <v>0</v>
      </c>
      <c r="CT74" s="298" t="b">
        <f>IF('Hoja De Calculo'!CU13&gt;='Hoja De Calculo'!CT13,IF(CT$18=100,($BB$21*CT$18*$B$2)-SUM($I74:CS74),IF(CT$18&gt;CS$19,((CT$18-CS$19+1)*$B$2*$BB$21),IF(CT$18&gt;=CS$19,$BB$21*$B$2))),0)</f>
        <v>0</v>
      </c>
      <c r="CU74" s="298" t="b">
        <f>IF('Hoja De Calculo'!CV13&gt;='Hoja De Calculo'!CU13,IF(CU$18=100,($BB$21*CU$18*$B$2)-SUM($I74:CT74),IF(CU$18&gt;CT$19,((CU$18-CT$19+1)*$B$2*$BB$21),IF(CU$18&gt;=CT$19,$BB$21*$B$2))),0)</f>
        <v>0</v>
      </c>
      <c r="CV74" s="298" t="b">
        <f>IF('Hoja De Calculo'!CW13&gt;='Hoja De Calculo'!CV13,IF(CV$18=100,($BB$21*CV$18*$B$2)-SUM($I74:CU74),IF(CV$18&gt;CU$19,((CV$18-CU$19+1)*$B$2*$BB$21),IF(CV$18&gt;=CU$19,$BB$21*$B$2))),0)</f>
        <v>0</v>
      </c>
      <c r="CW74" s="298" t="b">
        <f>IF('Hoja De Calculo'!CX13&gt;='Hoja De Calculo'!CW13,IF(CW$18=100,($BB$21*CW$18*$B$2)-SUM($I74:CV74),IF(CW$18&gt;CV$19,((CW$18-CV$19+1)*$B$2*$BB$21),IF(CW$18&gt;=CV$19,$BB$21*$B$2))),0)</f>
        <v>0</v>
      </c>
    </row>
    <row r="75" spans="1:101" x14ac:dyDescent="0.25">
      <c r="A75" t="s">
        <v>212</v>
      </c>
      <c r="B75" s="263"/>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63"/>
      <c r="BA75" s="263"/>
      <c r="BB75" s="263"/>
      <c r="BC75" s="285">
        <f>(BC$21*$B$2*(BC$19+(IF(BC$19=100,0,1))))</f>
        <v>0</v>
      </c>
      <c r="BD75" s="298" t="b">
        <f>IF('Hoja De Calculo'!BE13&gt;='Hoja De Calculo'!BD13,IF(BD$18=100,($BC$21*BD$18*$B$2)-SUM($I75:BC75),IF(BD$18&gt;BC$19,((BD$18-BC$19+1)*$B$2*$BC$21),IF(BD$18&gt;=BC$19,$BC$21*$B$2))),0)</f>
        <v>0</v>
      </c>
      <c r="BE75" s="298" t="b">
        <f>IF('Hoja De Calculo'!BF13&gt;='Hoja De Calculo'!BE13,IF(BE$18=100,($BC$21*BE$18*$B$2)-SUM($I75:BD75),IF(BE$18&gt;BD$19,((BE$18-BD$19+1)*$B$2*$BC$21),IF(BE$18&gt;=BD$19,$BC$21*$B$2))),0)</f>
        <v>0</v>
      </c>
      <c r="BF75" s="298" t="b">
        <f>IF('Hoja De Calculo'!BG13&gt;='Hoja De Calculo'!BF13,IF(BF$18=100,($BC$21*BF$18*$B$2)-SUM($I75:BE75),IF(BF$18&gt;BE$19,((BF$18-BE$19+1)*$B$2*$BC$21),IF(BF$18&gt;=BE$19,$BC$21*$B$2))),0)</f>
        <v>0</v>
      </c>
      <c r="BG75" s="298" t="b">
        <f>IF('Hoja De Calculo'!BH13&gt;='Hoja De Calculo'!BG13,IF(BG$18=100,($BC$21*BG$18*$B$2)-SUM($I75:BF75),IF(BG$18&gt;BF$19,((BG$18-BF$19+1)*$B$2*$BC$21),IF(BG$18&gt;=BF$19,$BC$21*$B$2))),0)</f>
        <v>0</v>
      </c>
      <c r="BH75" s="298" t="b">
        <f>IF('Hoja De Calculo'!BI13&gt;='Hoja De Calculo'!BH13,IF(BH$18=100,($BC$21*BH$18*$B$2)-SUM($I75:BG75),IF(BH$18&gt;BG$19,((BH$18-BG$19+1)*$B$2*$BC$21),IF(BH$18&gt;=BG$19,$BC$21*$B$2))),0)</f>
        <v>0</v>
      </c>
      <c r="BI75" s="298" t="b">
        <f>IF('Hoja De Calculo'!BJ13&gt;='Hoja De Calculo'!BI13,IF(BI$18=100,($BC$21*BI$18*$B$2)-SUM($I75:BH75),IF(BI$18&gt;BH$19,((BI$18-BH$19+1)*$B$2*$BC$21),IF(BI$18&gt;=BH$19,$BC$21*$B$2))),0)</f>
        <v>0</v>
      </c>
      <c r="BJ75" s="298" t="b">
        <f>IF('Hoja De Calculo'!BK13&gt;='Hoja De Calculo'!BJ13,IF(BJ$18=100,($BC$21*BJ$18*$B$2)-SUM($I75:BI75),IF(BJ$18&gt;BI$19,((BJ$18-BI$19+1)*$B$2*$BC$21),IF(BJ$18&gt;=BI$19,$BC$21*$B$2))),0)</f>
        <v>0</v>
      </c>
      <c r="BK75" s="298" t="b">
        <f>IF('Hoja De Calculo'!BL13&gt;='Hoja De Calculo'!BK13,IF(BK$18=100,($BC$21*BK$18*$B$2)-SUM($I75:BJ75),IF(BK$18&gt;BJ$19,((BK$18-BJ$19+1)*$B$2*$BC$21),IF(BK$18&gt;=BJ$19,$BC$21*$B$2))),0)</f>
        <v>0</v>
      </c>
      <c r="BL75" s="298" t="b">
        <f>IF('Hoja De Calculo'!BM13&gt;='Hoja De Calculo'!BL13,IF(BL$18=100,($BC$21*BL$18*$B$2)-SUM($I75:BK75),IF(BL$18&gt;BK$19,((BL$18-BK$19+1)*$B$2*$BC$21),IF(BL$18&gt;=BK$19,$BC$21*$B$2))),0)</f>
        <v>0</v>
      </c>
      <c r="BM75" s="298" t="b">
        <f>IF('Hoja De Calculo'!BN13&gt;='Hoja De Calculo'!BM13,IF(BM$18=100,($BC$21*BM$18*$B$2)-SUM($I75:BL75),IF(BM$18&gt;BL$19,((BM$18-BL$19+1)*$B$2*$BC$21),IF(BM$18&gt;=BL$19,$BC$21*$B$2))),0)</f>
        <v>0</v>
      </c>
      <c r="BN75" s="298" t="b">
        <f>IF('Hoja De Calculo'!BO13&gt;='Hoja De Calculo'!BN13,IF(BN$18=100,($BC$21*BN$18*$B$2)-SUM($I75:BM75),IF(BN$18&gt;BM$19,((BN$18-BM$19+1)*$B$2*$BC$21),IF(BN$18&gt;=BM$19,$BC$21*$B$2))),0)</f>
        <v>0</v>
      </c>
      <c r="BO75" s="298" t="b">
        <f>IF('Hoja De Calculo'!BP13&gt;='Hoja De Calculo'!BO13,IF(BO$18=100,($BC$21*BO$18*$B$2)-SUM($I75:BN75),IF(BO$18&gt;BN$19,((BO$18-BN$19+1)*$B$2*$BC$21),IF(BO$18&gt;=BN$19,$BC$21*$B$2))),0)</f>
        <v>0</v>
      </c>
      <c r="BP75" s="298" t="b">
        <f>IF('Hoja De Calculo'!BQ13&gt;='Hoja De Calculo'!BP13,IF(BP$18=100,($BC$21*BP$18*$B$2)-SUM($I75:BO75),IF(BP$18&gt;BO$19,((BP$18-BO$19+1)*$B$2*$BC$21),IF(BP$18&gt;=BO$19,$BC$21*$B$2))),0)</f>
        <v>0</v>
      </c>
      <c r="BQ75" s="298" t="b">
        <f>IF('Hoja De Calculo'!BR13&gt;='Hoja De Calculo'!BQ13,IF(BQ$18=100,($BC$21*BQ$18*$B$2)-SUM($I75:BP75),IF(BQ$18&gt;BP$19,((BQ$18-BP$19+1)*$B$2*$BC$21),IF(BQ$18&gt;=BP$19,$BC$21*$B$2))),0)</f>
        <v>0</v>
      </c>
      <c r="BR75" s="298" t="b">
        <f>IF('Hoja De Calculo'!BS13&gt;='Hoja De Calculo'!BR13,IF(BR$18=100,($BC$21*BR$18*$B$2)-SUM($I75:BQ75),IF(BR$18&gt;BQ$19,((BR$18-BQ$19+1)*$B$2*$BC$21),IF(BR$18&gt;=BQ$19,$BC$21*$B$2))),0)</f>
        <v>0</v>
      </c>
      <c r="BS75" s="298" t="b">
        <f>IF('Hoja De Calculo'!BT13&gt;='Hoja De Calculo'!BS13,IF(BS$18=100,($BC$21*BS$18*$B$2)-SUM($I75:BR75),IF(BS$18&gt;BR$19,((BS$18-BR$19+1)*$B$2*$BC$21),IF(BS$18&gt;=BR$19,$BC$21*$B$2))),0)</f>
        <v>0</v>
      </c>
      <c r="BT75" s="298" t="b">
        <f>IF('Hoja De Calculo'!BU13&gt;='Hoja De Calculo'!BT13,IF(BT$18=100,($BC$21*BT$18*$B$2)-SUM($I75:BS75),IF(BT$18&gt;BS$19,((BT$18-BS$19+1)*$B$2*$BC$21),IF(BT$18&gt;=BS$19,$BC$21*$B$2))),0)</f>
        <v>0</v>
      </c>
      <c r="BU75" s="298" t="b">
        <f>IF('Hoja De Calculo'!BV13&gt;='Hoja De Calculo'!BU13,IF(BU$18=100,($BC$21*BU$18*$B$2)-SUM($I75:BT75),IF(BU$18&gt;BT$19,((BU$18-BT$19+1)*$B$2*$BC$21),IF(BU$18&gt;=BT$19,$BC$21*$B$2))),0)</f>
        <v>0</v>
      </c>
      <c r="BV75" s="298" t="b">
        <f>IF('Hoja De Calculo'!BW13&gt;='Hoja De Calculo'!BV13,IF(BV$18=100,($BC$21*BV$18*$B$2)-SUM($I75:BU75),IF(BV$18&gt;BU$19,((BV$18-BU$19+1)*$B$2*$BC$21),IF(BV$18&gt;=BU$19,$BC$21*$B$2))),0)</f>
        <v>0</v>
      </c>
      <c r="BW75" s="298" t="b">
        <f>IF('Hoja De Calculo'!BX13&gt;='Hoja De Calculo'!BW13,IF(BW$18=100,($BC$21*BW$18*$B$2)-SUM($I75:BV75),IF(BW$18&gt;BV$19,((BW$18-BV$19+1)*$B$2*$BC$21),IF(BW$18&gt;=BV$19,$BC$21*$B$2))),0)</f>
        <v>0</v>
      </c>
      <c r="BX75" s="298" t="b">
        <f>IF('Hoja De Calculo'!BY13&gt;='Hoja De Calculo'!BX13,IF(BX$18=100,($BC$21*BX$18*$B$2)-SUM($I75:BW75),IF(BX$18&gt;BW$19,((BX$18-BW$19+1)*$B$2*$BC$21),IF(BX$18&gt;=BW$19,$BC$21*$B$2))),0)</f>
        <v>0</v>
      </c>
      <c r="BY75" s="298" t="b">
        <f>IF('Hoja De Calculo'!BZ13&gt;='Hoja De Calculo'!BY13,IF(BY$18=100,($BC$21*BY$18*$B$2)-SUM($I75:BX75),IF(BY$18&gt;BX$19,((BY$18-BX$19+1)*$B$2*$BC$21),IF(BY$18&gt;=BX$19,$BC$21*$B$2))),0)</f>
        <v>0</v>
      </c>
      <c r="BZ75" s="298" t="b">
        <f>IF('Hoja De Calculo'!CA13&gt;='Hoja De Calculo'!BZ13,IF(BZ$18=100,($BC$21*BZ$18*$B$2)-SUM($I75:BY75),IF(BZ$18&gt;BY$19,((BZ$18-BY$19+1)*$B$2*$BC$21),IF(BZ$18&gt;=BY$19,$BC$21*$B$2))),0)</f>
        <v>0</v>
      </c>
      <c r="CA75" s="298" t="b">
        <f>IF('Hoja De Calculo'!CB13&gt;='Hoja De Calculo'!CA13,IF(CA$18=100,($BC$21*CA$18*$B$2)-SUM($I75:BZ75),IF(CA$18&gt;BZ$19,((CA$18-BZ$19+1)*$B$2*$BC$21),IF(CA$18&gt;=BZ$19,$BC$21*$B$2))),0)</f>
        <v>0</v>
      </c>
      <c r="CB75" s="298" t="b">
        <f>IF('Hoja De Calculo'!CC13&gt;='Hoja De Calculo'!CB13,IF(CB$18=100,($BC$21*CB$18*$B$2)-SUM($I75:CA75),IF(CB$18&gt;CA$19,((CB$18-CA$19+1)*$B$2*$BC$21),IF(CB$18&gt;=CA$19,$BC$21*$B$2))),0)</f>
        <v>0</v>
      </c>
      <c r="CC75" s="298" t="b">
        <f>IF('Hoja De Calculo'!CD13&gt;='Hoja De Calculo'!CC13,IF(CC$18=100,($BC$21*CC$18*$B$2)-SUM($I75:CB75),IF(CC$18&gt;CB$19,((CC$18-CB$19+1)*$B$2*$BC$21),IF(CC$18&gt;=CB$19,$BC$21*$B$2))),0)</f>
        <v>0</v>
      </c>
      <c r="CD75" s="298" t="b">
        <f>IF('Hoja De Calculo'!CE13&gt;='Hoja De Calculo'!CD13,IF(CD$18=100,($BC$21*CD$18*$B$2)-SUM($I75:CC75),IF(CD$18&gt;CC$19,((CD$18-CC$19+1)*$B$2*$BC$21),IF(CD$18&gt;=CC$19,$BC$21*$B$2))),0)</f>
        <v>0</v>
      </c>
      <c r="CE75" s="298" t="b">
        <f>IF('Hoja De Calculo'!CF13&gt;='Hoja De Calculo'!CE13,IF(CE$18=100,($BC$21*CE$18*$B$2)-SUM($I75:CD75),IF(CE$18&gt;CD$19,((CE$18-CD$19+1)*$B$2*$BC$21),IF(CE$18&gt;=CD$19,$BC$21*$B$2))),0)</f>
        <v>0</v>
      </c>
      <c r="CF75" s="298" t="b">
        <f>IF('Hoja De Calculo'!CG13&gt;='Hoja De Calculo'!CF13,IF(CF$18=100,($BC$21*CF$18*$B$2)-SUM($I75:CE75),IF(CF$18&gt;CE$19,((CF$18-CE$19+1)*$B$2*$BC$21),IF(CF$18&gt;=CE$19,$BC$21*$B$2))),0)</f>
        <v>0</v>
      </c>
      <c r="CG75" s="298" t="b">
        <f>IF('Hoja De Calculo'!CH13&gt;='Hoja De Calculo'!CG13,IF(CG$18=100,($BC$21*CG$18*$B$2)-SUM($I75:CF75),IF(CG$18&gt;CF$19,((CG$18-CF$19+1)*$B$2*$BC$21),IF(CG$18&gt;=CF$19,$BC$21*$B$2))),0)</f>
        <v>0</v>
      </c>
      <c r="CH75" s="298" t="b">
        <f>IF('Hoja De Calculo'!CI13&gt;='Hoja De Calculo'!CH13,IF(CH$18=100,($BC$21*CH$18*$B$2)-SUM($I75:CG75),IF(CH$18&gt;CG$19,((CH$18-CG$19+1)*$B$2*$BC$21),IF(CH$18&gt;=CG$19,$BC$21*$B$2))),0)</f>
        <v>0</v>
      </c>
      <c r="CI75" s="298" t="b">
        <f>IF('Hoja De Calculo'!CJ13&gt;='Hoja De Calculo'!CI13,IF(CI$18=100,($BC$21*CI$18*$B$2)-SUM($I75:CH75),IF(CI$18&gt;CH$19,((CI$18-CH$19+1)*$B$2*$BC$21),IF(CI$18&gt;=CH$19,$BC$21*$B$2))),0)</f>
        <v>0</v>
      </c>
      <c r="CJ75" s="298" t="b">
        <f>IF('Hoja De Calculo'!CK13&gt;='Hoja De Calculo'!CJ13,IF(CJ$18=100,($BC$21*CJ$18*$B$2)-SUM($I75:CI75),IF(CJ$18&gt;CI$19,((CJ$18-CI$19+1)*$B$2*$BC$21),IF(CJ$18&gt;=CI$19,$BC$21*$B$2))),0)</f>
        <v>0</v>
      </c>
      <c r="CK75" s="298" t="b">
        <f>IF('Hoja De Calculo'!CL13&gt;='Hoja De Calculo'!CK13,IF(CK$18=100,($BC$21*CK$18*$B$2)-SUM($I75:CJ75),IF(CK$18&gt;CJ$19,((CK$18-CJ$19+1)*$B$2*$BC$21),IF(CK$18&gt;=CJ$19,$BC$21*$B$2))),0)</f>
        <v>0</v>
      </c>
      <c r="CL75" s="298" t="b">
        <f>IF('Hoja De Calculo'!CM13&gt;='Hoja De Calculo'!CL13,IF(CL$18=100,($BC$21*CL$18*$B$2)-SUM($I75:CK75),IF(CL$18&gt;CK$19,((CL$18-CK$19+1)*$B$2*$BC$21),IF(CL$18&gt;=CK$19,$BC$21*$B$2))),0)</f>
        <v>0</v>
      </c>
      <c r="CM75" s="298" t="b">
        <f>IF('Hoja De Calculo'!CN13&gt;='Hoja De Calculo'!CM13,IF(CM$18=100,($BC$21*CM$18*$B$2)-SUM($I75:CL75),IF(CM$18&gt;CL$19,((CM$18-CL$19+1)*$B$2*$BC$21),IF(CM$18&gt;=CL$19,$BC$21*$B$2))),0)</f>
        <v>0</v>
      </c>
      <c r="CN75" s="298" t="b">
        <f>IF('Hoja De Calculo'!CO13&gt;='Hoja De Calculo'!CN13,IF(CN$18=100,($BC$21*CN$18*$B$2)-SUM($I75:CM75),IF(CN$18&gt;CM$19,((CN$18-CM$19+1)*$B$2*$BC$21),IF(CN$18&gt;=CM$19,$BC$21*$B$2))),0)</f>
        <v>0</v>
      </c>
      <c r="CO75" s="298" t="b">
        <f>IF('Hoja De Calculo'!CP13&gt;='Hoja De Calculo'!CO13,IF(CO$18=100,($BC$21*CO$18*$B$2)-SUM($I75:CN75),IF(CO$18&gt;CN$19,((CO$18-CN$19+1)*$B$2*$BC$21),IF(CO$18&gt;=CN$19,$BC$21*$B$2))),0)</f>
        <v>0</v>
      </c>
      <c r="CP75" s="298" t="b">
        <f>IF('Hoja De Calculo'!CQ13&gt;='Hoja De Calculo'!CP13,IF(CP$18=100,($BC$21*CP$18*$B$2)-SUM($I75:CO75),IF(CP$18&gt;CO$19,((CP$18-CO$19+1)*$B$2*$BC$21),IF(CP$18&gt;=CO$19,$BC$21*$B$2))),0)</f>
        <v>0</v>
      </c>
      <c r="CQ75" s="298" t="b">
        <f>IF('Hoja De Calculo'!CR13&gt;='Hoja De Calculo'!CQ13,IF(CQ$18=100,($BC$21*CQ$18*$B$2)-SUM($I75:CP75),IF(CQ$18&gt;CP$19,((CQ$18-CP$19+1)*$B$2*$BC$21),IF(CQ$18&gt;=CP$19,$BC$21*$B$2))),0)</f>
        <v>0</v>
      </c>
      <c r="CR75" s="298" t="b">
        <f>IF('Hoja De Calculo'!CS13&gt;='Hoja De Calculo'!CR13,IF(CR$18=100,($BC$21*CR$18*$B$2)-SUM($I75:CQ75),IF(CR$18&gt;CQ$19,((CR$18-CQ$19+1)*$B$2*$BC$21),IF(CR$18&gt;=CQ$19,$BC$21*$B$2))),0)</f>
        <v>0</v>
      </c>
      <c r="CS75" s="298" t="b">
        <f>IF('Hoja De Calculo'!CT13&gt;='Hoja De Calculo'!CS13,IF(CS$18=100,($BC$21*CS$18*$B$2)-SUM($I75:CR75),IF(CS$18&gt;CR$19,((CS$18-CR$19+1)*$B$2*$BC$21),IF(CS$18&gt;=CR$19,$BC$21*$B$2))),0)</f>
        <v>0</v>
      </c>
      <c r="CT75" s="298" t="b">
        <f>IF('Hoja De Calculo'!CU13&gt;='Hoja De Calculo'!CT13,IF(CT$18=100,($BC$21*CT$18*$B$2)-SUM($I75:CS75),IF(CT$18&gt;CS$19,((CT$18-CS$19+1)*$B$2*$BC$21),IF(CT$18&gt;=CS$19,$BC$21*$B$2))),0)</f>
        <v>0</v>
      </c>
      <c r="CU75" s="298" t="b">
        <f>IF('Hoja De Calculo'!CV13&gt;='Hoja De Calculo'!CU13,IF(CU$18=100,($BC$21*CU$18*$B$2)-SUM($I75:CT75),IF(CU$18&gt;CT$19,((CU$18-CT$19+1)*$B$2*$BC$21),IF(CU$18&gt;=CT$19,$BC$21*$B$2))),0)</f>
        <v>0</v>
      </c>
      <c r="CV75" s="298" t="b">
        <f>IF('Hoja De Calculo'!CW13&gt;='Hoja De Calculo'!CV13,IF(CV$18=100,($BC$21*CV$18*$B$2)-SUM($I75:CU75),IF(CV$18&gt;CU$19,((CV$18-CU$19+1)*$B$2*$BC$21),IF(CV$18&gt;=CU$19,$BC$21*$B$2))),0)</f>
        <v>0</v>
      </c>
      <c r="CW75" s="298" t="b">
        <f>IF('Hoja De Calculo'!CX13&gt;='Hoja De Calculo'!CW13,IF(CW$18=100,($BC$21*CW$18*$B$2)-SUM($I75:CV75),IF(CW$18&gt;CV$19,((CW$18-CV$19+1)*$B$2*$BC$21),IF(CW$18&gt;=CV$19,$BC$21*$B$2))),0)</f>
        <v>0</v>
      </c>
    </row>
    <row r="76" spans="1:101" x14ac:dyDescent="0.25">
      <c r="A76" t="s">
        <v>213</v>
      </c>
      <c r="B76" s="263"/>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263"/>
      <c r="AR76" s="263"/>
      <c r="AS76" s="263"/>
      <c r="AT76" s="263"/>
      <c r="AU76" s="263"/>
      <c r="AV76" s="263"/>
      <c r="AW76" s="263"/>
      <c r="AX76" s="263"/>
      <c r="AY76" s="263"/>
      <c r="AZ76" s="263"/>
      <c r="BA76" s="263"/>
      <c r="BB76" s="263"/>
      <c r="BC76" s="263"/>
      <c r="BD76" s="285">
        <f>(BD$21*$B$2*(BD$19+(IF(BD$19=100,0,1))))</f>
        <v>0</v>
      </c>
      <c r="BE76" s="298" t="b">
        <f>IF('Hoja De Calculo'!BF13&gt;='Hoja De Calculo'!BE13,IF(BE$18=100,($BD$21*BE$18*$B$2)-SUM($I76:BD76),IF(BE$18&gt;BD$19,((BE$18-BD$19+1)*$B$2*$BD$21),IF(BE$18&gt;=BD$19,$BD$21*$B$2))),0)</f>
        <v>0</v>
      </c>
      <c r="BF76" s="298" t="b">
        <f>IF('Hoja De Calculo'!BG13&gt;='Hoja De Calculo'!BF13,IF(BF$18=100,($BD$21*BF$18*$B$2)-SUM($I76:BE76),IF(BF$18&gt;BE$19,((BF$18-BE$19+1)*$B$2*$BD$21),IF(BF$18&gt;=BE$19,$BD$21*$B$2))),0)</f>
        <v>0</v>
      </c>
      <c r="BG76" s="298" t="b">
        <f>IF('Hoja De Calculo'!BH13&gt;='Hoja De Calculo'!BG13,IF(BG$18=100,($BD$21*BG$18*$B$2)-SUM($I76:BF76),IF(BG$18&gt;BF$19,((BG$18-BF$19+1)*$B$2*$BD$21),IF(BG$18&gt;=BF$19,$BD$21*$B$2))),0)</f>
        <v>0</v>
      </c>
      <c r="BH76" s="298" t="b">
        <f>IF('Hoja De Calculo'!BI13&gt;='Hoja De Calculo'!BH13,IF(BH$18=100,($BD$21*BH$18*$B$2)-SUM($I76:BG76),IF(BH$18&gt;BG$19,((BH$18-BG$19+1)*$B$2*$BD$21),IF(BH$18&gt;=BG$19,$BD$21*$B$2))),0)</f>
        <v>0</v>
      </c>
      <c r="BI76" s="298" t="b">
        <f>IF('Hoja De Calculo'!BJ13&gt;='Hoja De Calculo'!BI13,IF(BI$18=100,($BD$21*BI$18*$B$2)-SUM($I76:BH76),IF(BI$18&gt;BH$19,((BI$18-BH$19+1)*$B$2*$BD$21),IF(BI$18&gt;=BH$19,$BD$21*$B$2))),0)</f>
        <v>0</v>
      </c>
      <c r="BJ76" s="298" t="b">
        <f>IF('Hoja De Calculo'!BK13&gt;='Hoja De Calculo'!BJ13,IF(BJ$18=100,($BD$21*BJ$18*$B$2)-SUM($I76:BI76),IF(BJ$18&gt;BI$19,((BJ$18-BI$19+1)*$B$2*$BD$21),IF(BJ$18&gt;=BI$19,$BD$21*$B$2))),0)</f>
        <v>0</v>
      </c>
      <c r="BK76" s="298" t="b">
        <f>IF('Hoja De Calculo'!BL13&gt;='Hoja De Calculo'!BK13,IF(BK$18=100,($BD$21*BK$18*$B$2)-SUM($I76:BJ76),IF(BK$18&gt;BJ$19,((BK$18-BJ$19+1)*$B$2*$BD$21),IF(BK$18&gt;=BJ$19,$BD$21*$B$2))),0)</f>
        <v>0</v>
      </c>
      <c r="BL76" s="298" t="b">
        <f>IF('Hoja De Calculo'!BM13&gt;='Hoja De Calculo'!BL13,IF(BL$18=100,($BD$21*BL$18*$B$2)-SUM($I76:BK76),IF(BL$18&gt;BK$19,((BL$18-BK$19+1)*$B$2*$BD$21),IF(BL$18&gt;=BK$19,$BD$21*$B$2))),0)</f>
        <v>0</v>
      </c>
      <c r="BM76" s="298" t="b">
        <f>IF('Hoja De Calculo'!BN13&gt;='Hoja De Calculo'!BM13,IF(BM$18=100,($BD$21*BM$18*$B$2)-SUM($I76:BL76),IF(BM$18&gt;BL$19,((BM$18-BL$19+1)*$B$2*$BD$21),IF(BM$18&gt;=BL$19,$BD$21*$B$2))),0)</f>
        <v>0</v>
      </c>
      <c r="BN76" s="298" t="b">
        <f>IF('Hoja De Calculo'!BO13&gt;='Hoja De Calculo'!BN13,IF(BN$18=100,($BD$21*BN$18*$B$2)-SUM($I76:BM76),IF(BN$18&gt;BM$19,((BN$18-BM$19+1)*$B$2*$BD$21),IF(BN$18&gt;=BM$19,$BD$21*$B$2))),0)</f>
        <v>0</v>
      </c>
      <c r="BO76" s="298" t="b">
        <f>IF('Hoja De Calculo'!BP13&gt;='Hoja De Calculo'!BO13,IF(BO$18=100,($BD$21*BO$18*$B$2)-SUM($I76:BN76),IF(BO$18&gt;BN$19,((BO$18-BN$19+1)*$B$2*$BD$21),IF(BO$18&gt;=BN$19,$BD$21*$B$2))),0)</f>
        <v>0</v>
      </c>
      <c r="BP76" s="298" t="b">
        <f>IF('Hoja De Calculo'!BQ13&gt;='Hoja De Calculo'!BP13,IF(BP$18=100,($BD$21*BP$18*$B$2)-SUM($I76:BO76),IF(BP$18&gt;BO$19,((BP$18-BO$19+1)*$B$2*$BD$21),IF(BP$18&gt;=BO$19,$BD$21*$B$2))),0)</f>
        <v>0</v>
      </c>
      <c r="BQ76" s="298" t="b">
        <f>IF('Hoja De Calculo'!BR13&gt;='Hoja De Calculo'!BQ13,IF(BQ$18=100,($BD$21*BQ$18*$B$2)-SUM($I76:BP76),IF(BQ$18&gt;BP$19,((BQ$18-BP$19+1)*$B$2*$BD$21),IF(BQ$18&gt;=BP$19,$BD$21*$B$2))),0)</f>
        <v>0</v>
      </c>
      <c r="BR76" s="298" t="b">
        <f>IF('Hoja De Calculo'!BS13&gt;='Hoja De Calculo'!BR13,IF(BR$18=100,($BD$21*BR$18*$B$2)-SUM($I76:BQ76),IF(BR$18&gt;BQ$19,((BR$18-BQ$19+1)*$B$2*$BD$21),IF(BR$18&gt;=BQ$19,$BD$21*$B$2))),0)</f>
        <v>0</v>
      </c>
      <c r="BS76" s="298" t="b">
        <f>IF('Hoja De Calculo'!BT13&gt;='Hoja De Calculo'!BS13,IF(BS$18=100,($BD$21*BS$18*$B$2)-SUM($I76:BR76),IF(BS$18&gt;BR$19,((BS$18-BR$19+1)*$B$2*$BD$21),IF(BS$18&gt;=BR$19,$BD$21*$B$2))),0)</f>
        <v>0</v>
      </c>
      <c r="BT76" s="298" t="b">
        <f>IF('Hoja De Calculo'!BU13&gt;='Hoja De Calculo'!BT13,IF(BT$18=100,($BD$21*BT$18*$B$2)-SUM($I76:BS76),IF(BT$18&gt;BS$19,((BT$18-BS$19+1)*$B$2*$BD$21),IF(BT$18&gt;=BS$19,$BD$21*$B$2))),0)</f>
        <v>0</v>
      </c>
      <c r="BU76" s="298" t="b">
        <f>IF('Hoja De Calculo'!BV13&gt;='Hoja De Calculo'!BU13,IF(BU$18=100,($BD$21*BU$18*$B$2)-SUM($I76:BT76),IF(BU$18&gt;BT$19,((BU$18-BT$19+1)*$B$2*$BD$21),IF(BU$18&gt;=BT$19,$BD$21*$B$2))),0)</f>
        <v>0</v>
      </c>
      <c r="BV76" s="298" t="b">
        <f>IF('Hoja De Calculo'!BW13&gt;='Hoja De Calculo'!BV13,IF(BV$18=100,($BD$21*BV$18*$B$2)-SUM($I76:BU76),IF(BV$18&gt;BU$19,((BV$18-BU$19+1)*$B$2*$BD$21),IF(BV$18&gt;=BU$19,$BD$21*$B$2))),0)</f>
        <v>0</v>
      </c>
      <c r="BW76" s="298" t="b">
        <f>IF('Hoja De Calculo'!BX13&gt;='Hoja De Calculo'!BW13,IF(BW$18=100,($BD$21*BW$18*$B$2)-SUM($I76:BV76),IF(BW$18&gt;BV$19,((BW$18-BV$19+1)*$B$2*$BD$21),IF(BW$18&gt;=BV$19,$BD$21*$B$2))),0)</f>
        <v>0</v>
      </c>
      <c r="BX76" s="298" t="b">
        <f>IF('Hoja De Calculo'!BY13&gt;='Hoja De Calculo'!BX13,IF(BX$18=100,($BD$21*BX$18*$B$2)-SUM($I76:BW76),IF(BX$18&gt;BW$19,((BX$18-BW$19+1)*$B$2*$BD$21),IF(BX$18&gt;=BW$19,$BD$21*$B$2))),0)</f>
        <v>0</v>
      </c>
      <c r="BY76" s="298" t="b">
        <f>IF('Hoja De Calculo'!BZ13&gt;='Hoja De Calculo'!BY13,IF(BY$18=100,($BD$21*BY$18*$B$2)-SUM($I76:BX76),IF(BY$18&gt;BX$19,((BY$18-BX$19+1)*$B$2*$BD$21),IF(BY$18&gt;=BX$19,$BD$21*$B$2))),0)</f>
        <v>0</v>
      </c>
      <c r="BZ76" s="298" t="b">
        <f>IF('Hoja De Calculo'!CA13&gt;='Hoja De Calculo'!BZ13,IF(BZ$18=100,($BD$21*BZ$18*$B$2)-SUM($I76:BY76),IF(BZ$18&gt;BY$19,((BZ$18-BY$19+1)*$B$2*$BD$21),IF(BZ$18&gt;=BY$19,$BD$21*$B$2))),0)</f>
        <v>0</v>
      </c>
      <c r="CA76" s="298" t="b">
        <f>IF('Hoja De Calculo'!CB13&gt;='Hoja De Calculo'!CA13,IF(CA$18=100,($BD$21*CA$18*$B$2)-SUM($I76:BZ76),IF(CA$18&gt;BZ$19,((CA$18-BZ$19+1)*$B$2*$BD$21),IF(CA$18&gt;=BZ$19,$BD$21*$B$2))),0)</f>
        <v>0</v>
      </c>
      <c r="CB76" s="298" t="b">
        <f>IF('Hoja De Calculo'!CC13&gt;='Hoja De Calculo'!CB13,IF(CB$18=100,($BD$21*CB$18*$B$2)-SUM($I76:CA76),IF(CB$18&gt;CA$19,((CB$18-CA$19+1)*$B$2*$BD$21),IF(CB$18&gt;=CA$19,$BD$21*$B$2))),0)</f>
        <v>0</v>
      </c>
      <c r="CC76" s="298" t="b">
        <f>IF('Hoja De Calculo'!CD13&gt;='Hoja De Calculo'!CC13,IF(CC$18=100,($BD$21*CC$18*$B$2)-SUM($I76:CB76),IF(CC$18&gt;CB$19,((CC$18-CB$19+1)*$B$2*$BD$21),IF(CC$18&gt;=CB$19,$BD$21*$B$2))),0)</f>
        <v>0</v>
      </c>
      <c r="CD76" s="298" t="b">
        <f>IF('Hoja De Calculo'!CE13&gt;='Hoja De Calculo'!CD13,IF(CD$18=100,($BD$21*CD$18*$B$2)-SUM($I76:CC76),IF(CD$18&gt;CC$19,((CD$18-CC$19+1)*$B$2*$BD$21),IF(CD$18&gt;=CC$19,$BD$21*$B$2))),0)</f>
        <v>0</v>
      </c>
      <c r="CE76" s="298" t="b">
        <f>IF('Hoja De Calculo'!CF13&gt;='Hoja De Calculo'!CE13,IF(CE$18=100,($BD$21*CE$18*$B$2)-SUM($I76:CD76),IF(CE$18&gt;CD$19,((CE$18-CD$19+1)*$B$2*$BD$21),IF(CE$18&gt;=CD$19,$BD$21*$B$2))),0)</f>
        <v>0</v>
      </c>
      <c r="CF76" s="298" t="b">
        <f>IF('Hoja De Calculo'!CG13&gt;='Hoja De Calculo'!CF13,IF(CF$18=100,($BD$21*CF$18*$B$2)-SUM($I76:CE76),IF(CF$18&gt;CE$19,((CF$18-CE$19+1)*$B$2*$BD$21),IF(CF$18&gt;=CE$19,$BD$21*$B$2))),0)</f>
        <v>0</v>
      </c>
      <c r="CG76" s="298" t="b">
        <f>IF('Hoja De Calculo'!CH13&gt;='Hoja De Calculo'!CG13,IF(CG$18=100,($BD$21*CG$18*$B$2)-SUM($I76:CF76),IF(CG$18&gt;CF$19,((CG$18-CF$19+1)*$B$2*$BD$21),IF(CG$18&gt;=CF$19,$BD$21*$B$2))),0)</f>
        <v>0</v>
      </c>
      <c r="CH76" s="298" t="b">
        <f>IF('Hoja De Calculo'!CI13&gt;='Hoja De Calculo'!CH13,IF(CH$18=100,($BD$21*CH$18*$B$2)-SUM($I76:CG76),IF(CH$18&gt;CG$19,((CH$18-CG$19+1)*$B$2*$BD$21),IF(CH$18&gt;=CG$19,$BD$21*$B$2))),0)</f>
        <v>0</v>
      </c>
      <c r="CI76" s="298" t="b">
        <f>IF('Hoja De Calculo'!CJ13&gt;='Hoja De Calculo'!CI13,IF(CI$18=100,($BD$21*CI$18*$B$2)-SUM($I76:CH76),IF(CI$18&gt;CH$19,((CI$18-CH$19+1)*$B$2*$BD$21),IF(CI$18&gt;=CH$19,$BD$21*$B$2))),0)</f>
        <v>0</v>
      </c>
      <c r="CJ76" s="298" t="b">
        <f>IF('Hoja De Calculo'!CK13&gt;='Hoja De Calculo'!CJ13,IF(CJ$18=100,($BD$21*CJ$18*$B$2)-SUM($I76:CI76),IF(CJ$18&gt;CI$19,((CJ$18-CI$19+1)*$B$2*$BD$21),IF(CJ$18&gt;=CI$19,$BD$21*$B$2))),0)</f>
        <v>0</v>
      </c>
      <c r="CK76" s="298" t="b">
        <f>IF('Hoja De Calculo'!CL13&gt;='Hoja De Calculo'!CK13,IF(CK$18=100,($BD$21*CK$18*$B$2)-SUM($I76:CJ76),IF(CK$18&gt;CJ$19,((CK$18-CJ$19+1)*$B$2*$BD$21),IF(CK$18&gt;=CJ$19,$BD$21*$B$2))),0)</f>
        <v>0</v>
      </c>
      <c r="CL76" s="298" t="b">
        <f>IF('Hoja De Calculo'!CM13&gt;='Hoja De Calculo'!CL13,IF(CL$18=100,($BD$21*CL$18*$B$2)-SUM($I76:CK76),IF(CL$18&gt;CK$19,((CL$18-CK$19+1)*$B$2*$BD$21),IF(CL$18&gt;=CK$19,$BD$21*$B$2))),0)</f>
        <v>0</v>
      </c>
      <c r="CM76" s="298" t="b">
        <f>IF('Hoja De Calculo'!CN13&gt;='Hoja De Calculo'!CM13,IF(CM$18=100,($BD$21*CM$18*$B$2)-SUM($I76:CL76),IF(CM$18&gt;CL$19,((CM$18-CL$19+1)*$B$2*$BD$21),IF(CM$18&gt;=CL$19,$BD$21*$B$2))),0)</f>
        <v>0</v>
      </c>
      <c r="CN76" s="298" t="b">
        <f>IF('Hoja De Calculo'!CO13&gt;='Hoja De Calculo'!CN13,IF(CN$18=100,($BD$21*CN$18*$B$2)-SUM($I76:CM76),IF(CN$18&gt;CM$19,((CN$18-CM$19+1)*$B$2*$BD$21),IF(CN$18&gt;=CM$19,$BD$21*$B$2))),0)</f>
        <v>0</v>
      </c>
      <c r="CO76" s="298" t="b">
        <f>IF('Hoja De Calculo'!CP13&gt;='Hoja De Calculo'!CO13,IF(CO$18=100,($BD$21*CO$18*$B$2)-SUM($I76:CN76),IF(CO$18&gt;CN$19,((CO$18-CN$19+1)*$B$2*$BD$21),IF(CO$18&gt;=CN$19,$BD$21*$B$2))),0)</f>
        <v>0</v>
      </c>
      <c r="CP76" s="298" t="b">
        <f>IF('Hoja De Calculo'!CQ13&gt;='Hoja De Calculo'!CP13,IF(CP$18=100,($BD$21*CP$18*$B$2)-SUM($I76:CO76),IF(CP$18&gt;CO$19,((CP$18-CO$19+1)*$B$2*$BD$21),IF(CP$18&gt;=CO$19,$BD$21*$B$2))),0)</f>
        <v>0</v>
      </c>
      <c r="CQ76" s="298" t="b">
        <f>IF('Hoja De Calculo'!CR13&gt;='Hoja De Calculo'!CQ13,IF(CQ$18=100,($BD$21*CQ$18*$B$2)-SUM($I76:CP76),IF(CQ$18&gt;CP$19,((CQ$18-CP$19+1)*$B$2*$BD$21),IF(CQ$18&gt;=CP$19,$BD$21*$B$2))),0)</f>
        <v>0</v>
      </c>
      <c r="CR76" s="298" t="b">
        <f>IF('Hoja De Calculo'!CS13&gt;='Hoja De Calculo'!CR13,IF(CR$18=100,($BD$21*CR$18*$B$2)-SUM($I76:CQ76),IF(CR$18&gt;CQ$19,((CR$18-CQ$19+1)*$B$2*$BD$21),IF(CR$18&gt;=CQ$19,$BD$21*$B$2))),0)</f>
        <v>0</v>
      </c>
      <c r="CS76" s="298" t="b">
        <f>IF('Hoja De Calculo'!CT13&gt;='Hoja De Calculo'!CS13,IF(CS$18=100,($BD$21*CS$18*$B$2)-SUM($I76:CR76),IF(CS$18&gt;CR$19,((CS$18-CR$19+1)*$B$2*$BD$21),IF(CS$18&gt;=CR$19,$BD$21*$B$2))),0)</f>
        <v>0</v>
      </c>
      <c r="CT76" s="298" t="b">
        <f>IF('Hoja De Calculo'!CU13&gt;='Hoja De Calculo'!CT13,IF(CT$18=100,($BD$21*CT$18*$B$2)-SUM($I76:CS76),IF(CT$18&gt;CS$19,((CT$18-CS$19+1)*$B$2*$BD$21),IF(CT$18&gt;=CS$19,$BD$21*$B$2))),0)</f>
        <v>0</v>
      </c>
      <c r="CU76" s="298" t="b">
        <f>IF('Hoja De Calculo'!CV13&gt;='Hoja De Calculo'!CU13,IF(CU$18=100,($BD$21*CU$18*$B$2)-SUM($I76:CT76),IF(CU$18&gt;CT$19,((CU$18-CT$19+1)*$B$2*$BD$21),IF(CU$18&gt;=CT$19,$BD$21*$B$2))),0)</f>
        <v>0</v>
      </c>
      <c r="CV76" s="298" t="b">
        <f>IF('Hoja De Calculo'!CW13&gt;='Hoja De Calculo'!CV13,IF(CV$18=100,($BD$21*CV$18*$B$2)-SUM($I76:CU76),IF(CV$18&gt;CU$19,((CV$18-CU$19+1)*$B$2*$BD$21),IF(CV$18&gt;=CU$19,$BD$21*$B$2))),0)</f>
        <v>0</v>
      </c>
      <c r="CW76" s="298" t="b">
        <f>IF('Hoja De Calculo'!CX$13&gt;='Hoja De Calculo'!CW$13,IF(CW$18=100,($BD$21*CW$18*$B$2)-SUM($I76:CV76),IF(CW$18&gt;CV$19,((CW$18-CV$19+1)*$B$2*$BD$21),IF(CW$18&gt;=CV$19,$BD$21*$B$2))),0)</f>
        <v>0</v>
      </c>
    </row>
    <row r="77" spans="1:101" x14ac:dyDescent="0.25">
      <c r="A77" t="s">
        <v>214</v>
      </c>
      <c r="B77" s="263"/>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85">
        <f>(BE$21*$B$2*(BE$19+(IF(BE$19=100,0,1))))</f>
        <v>0</v>
      </c>
      <c r="BF77" s="298" t="b">
        <f>IF('Hoja De Calculo'!BG$13&gt;='Hoja De Calculo'!BF$13,IF(BF$18=100,($BE$21*BF$18*$B$2)-SUM($I77:BE77),IF(BF$18&gt;BE$19,((BF$18-BE$19+1)*$B$2*$BE$21),IF(BF$18&gt;=BE$19,$BE$21*$B$2))),0)</f>
        <v>0</v>
      </c>
      <c r="BG77" s="298" t="b">
        <f>IF('Hoja De Calculo'!BH$13&gt;='Hoja De Calculo'!BG$13,IF(BG$18=100,($BE$21*BG$18*$B$2)-SUM($I77:BF77),IF(BG$18&gt;BF$19,((BG$18-BF$19+1)*$B$2*$BE$21),IF(BG$18&gt;=BF$19,$BE$21*$B$2))),0)</f>
        <v>0</v>
      </c>
      <c r="BH77" s="298" t="b">
        <f>IF('Hoja De Calculo'!BI$13&gt;='Hoja De Calculo'!BH$13,IF(BH$18=100,($BE$21*BH$18*$B$2)-SUM($I77:BG77),IF(BH$18&gt;BG$19,((BH$18-BG$19+1)*$B$2*$BE$21),IF(BH$18&gt;=BG$19,$BE$21*$B$2))),0)</f>
        <v>0</v>
      </c>
      <c r="BI77" s="298" t="b">
        <f>IF('Hoja De Calculo'!BJ$13&gt;='Hoja De Calculo'!BI$13,IF(BI$18=100,($BE$21*BI$18*$B$2)-SUM($I77:BH77),IF(BI$18&gt;BH$19,((BI$18-BH$19+1)*$B$2*$BE$21),IF(BI$18&gt;=BH$19,$BE$21*$B$2))),0)</f>
        <v>0</v>
      </c>
      <c r="BJ77" s="298" t="b">
        <f>IF('Hoja De Calculo'!BK$13&gt;='Hoja De Calculo'!BJ$13,IF(BJ$18=100,($BE$21*BJ$18*$B$2)-SUM($I77:BI77),IF(BJ$18&gt;BI$19,((BJ$18-BI$19+1)*$B$2*$BE$21),IF(BJ$18&gt;=BI$19,$BE$21*$B$2))),0)</f>
        <v>0</v>
      </c>
      <c r="BK77" s="298" t="b">
        <f>IF('Hoja De Calculo'!BL$13&gt;='Hoja De Calculo'!BK$13,IF(BK$18=100,($BE$21*BK$18*$B$2)-SUM($I77:BJ77),IF(BK$18&gt;BJ$19,((BK$18-BJ$19+1)*$B$2*$BE$21),IF(BK$18&gt;=BJ$19,$BE$21*$B$2))),0)</f>
        <v>0</v>
      </c>
      <c r="BL77" s="298" t="b">
        <f>IF('Hoja De Calculo'!BM$13&gt;='Hoja De Calculo'!BL$13,IF(BL$18=100,($BE$21*BL$18*$B$2)-SUM($I77:BK77),IF(BL$18&gt;BK$19,((BL$18-BK$19+1)*$B$2*$BE$21),IF(BL$18&gt;=BK$19,$BE$21*$B$2))),0)</f>
        <v>0</v>
      </c>
      <c r="BM77" s="298" t="b">
        <f>IF('Hoja De Calculo'!BN$13&gt;='Hoja De Calculo'!BM$13,IF(BM$18=100,($BE$21*BM$18*$B$2)-SUM($I77:BL77),IF(BM$18&gt;BL$19,((BM$18-BL$19+1)*$B$2*$BE$21),IF(BM$18&gt;=BL$19,$BE$21*$B$2))),0)</f>
        <v>0</v>
      </c>
      <c r="BN77" s="298" t="b">
        <f>IF('Hoja De Calculo'!BO$13&gt;='Hoja De Calculo'!BN$13,IF(BN$18=100,($BE$21*BN$18*$B$2)-SUM($I77:BM77),IF(BN$18&gt;BM$19,((BN$18-BM$19+1)*$B$2*$BE$21),IF(BN$18&gt;=BM$19,$BE$21*$B$2))),0)</f>
        <v>0</v>
      </c>
      <c r="BO77" s="298" t="b">
        <f>IF('Hoja De Calculo'!BP$13&gt;='Hoja De Calculo'!BO$13,IF(BO$18=100,($BE$21*BO$18*$B$2)-SUM($I77:BN77),IF(BO$18&gt;BN$19,((BO$18-BN$19+1)*$B$2*$BE$21),IF(BO$18&gt;=BN$19,$BE$21*$B$2))),0)</f>
        <v>0</v>
      </c>
      <c r="BP77" s="298" t="b">
        <f>IF('Hoja De Calculo'!BQ$13&gt;='Hoja De Calculo'!BP$13,IF(BP$18=100,($BE$21*BP$18*$B$2)-SUM($I77:BO77),IF(BP$18&gt;BO$19,((BP$18-BO$19+1)*$B$2*$BE$21),IF(BP$18&gt;=BO$19,$BE$21*$B$2))),0)</f>
        <v>0</v>
      </c>
      <c r="BQ77" s="298" t="b">
        <f>IF('Hoja De Calculo'!BR$13&gt;='Hoja De Calculo'!BQ$13,IF(BQ$18=100,($BE$21*BQ$18*$B$2)-SUM($I77:BP77),IF(BQ$18&gt;BP$19,((BQ$18-BP$19+1)*$B$2*$BE$21),IF(BQ$18&gt;=BP$19,$BE$21*$B$2))),0)</f>
        <v>0</v>
      </c>
      <c r="BR77" s="298" t="b">
        <f>IF('Hoja De Calculo'!BS$13&gt;='Hoja De Calculo'!BR$13,IF(BR$18=100,($BE$21*BR$18*$B$2)-SUM($I77:BQ77),IF(BR$18&gt;BQ$19,((BR$18-BQ$19+1)*$B$2*$BE$21),IF(BR$18&gt;=BQ$19,$BE$21*$B$2))),0)</f>
        <v>0</v>
      </c>
      <c r="BS77" s="298" t="b">
        <f>IF('Hoja De Calculo'!BT$13&gt;='Hoja De Calculo'!BS$13,IF(BS$18=100,($BE$21*BS$18*$B$2)-SUM($I77:BR77),IF(BS$18&gt;BR$19,((BS$18-BR$19+1)*$B$2*$BE$21),IF(BS$18&gt;=BR$19,$BE$21*$B$2))),0)</f>
        <v>0</v>
      </c>
      <c r="BT77" s="298" t="b">
        <f>IF('Hoja De Calculo'!BU$13&gt;='Hoja De Calculo'!BT$13,IF(BT$18=100,($BE$21*BT$18*$B$2)-SUM($I77:BS77),IF(BT$18&gt;BS$19,((BT$18-BS$19+1)*$B$2*$BE$21),IF(BT$18&gt;=BS$19,$BE$21*$B$2))),0)</f>
        <v>0</v>
      </c>
      <c r="BU77" s="298" t="b">
        <f>IF('Hoja De Calculo'!BV$13&gt;='Hoja De Calculo'!BU$13,IF(BU$18=100,($BE$21*BU$18*$B$2)-SUM($I77:BT77),IF(BU$18&gt;BT$19,((BU$18-BT$19+1)*$B$2*$BE$21),IF(BU$18&gt;=BT$19,$BE$21*$B$2))),0)</f>
        <v>0</v>
      </c>
      <c r="BV77" s="298" t="b">
        <f>IF('Hoja De Calculo'!BW$13&gt;='Hoja De Calculo'!BV$13,IF(BV$18=100,($BE$21*BV$18*$B$2)-SUM($I77:BU77),IF(BV$18&gt;BU$19,((BV$18-BU$19+1)*$B$2*$BE$21),IF(BV$18&gt;=BU$19,$BE$21*$B$2))),0)</f>
        <v>0</v>
      </c>
      <c r="BW77" s="298" t="b">
        <f>IF('Hoja De Calculo'!BX$13&gt;='Hoja De Calculo'!BW$13,IF(BW$18=100,($BE$21*BW$18*$B$2)-SUM($I77:BV77),IF(BW$18&gt;BV$19,((BW$18-BV$19+1)*$B$2*$BE$21),IF(BW$18&gt;=BV$19,$BE$21*$B$2))),0)</f>
        <v>0</v>
      </c>
      <c r="BX77" s="298" t="b">
        <f>IF('Hoja De Calculo'!BY$13&gt;='Hoja De Calculo'!BX$13,IF(BX$18=100,($BE$21*BX$18*$B$2)-SUM($I77:BW77),IF(BX$18&gt;BW$19,((BX$18-BW$19+1)*$B$2*$BE$21),IF(BX$18&gt;=BW$19,$BE$21*$B$2))),0)</f>
        <v>0</v>
      </c>
      <c r="BY77" s="298" t="b">
        <f>IF('Hoja De Calculo'!BZ$13&gt;='Hoja De Calculo'!BY$13,IF(BY$18=100,($BE$21*BY$18*$B$2)-SUM($I77:BX77),IF(BY$18&gt;BX$19,((BY$18-BX$19+1)*$B$2*$BE$21),IF(BY$18&gt;=BX$19,$BE$21*$B$2))),0)</f>
        <v>0</v>
      </c>
      <c r="BZ77" s="298" t="b">
        <f>IF('Hoja De Calculo'!CA$13&gt;='Hoja De Calculo'!BZ$13,IF(BZ$18=100,($BE$21*BZ$18*$B$2)-SUM($I77:BY77),IF(BZ$18&gt;BY$19,((BZ$18-BY$19+1)*$B$2*$BE$21),IF(BZ$18&gt;=BY$19,$BE$21*$B$2))),0)</f>
        <v>0</v>
      </c>
      <c r="CA77" s="298" t="b">
        <f>IF('Hoja De Calculo'!CB$13&gt;='Hoja De Calculo'!CA$13,IF(CA$18=100,($BE$21*CA$18*$B$2)-SUM($I77:BZ77),IF(CA$18&gt;BZ$19,((CA$18-BZ$19+1)*$B$2*$BE$21),IF(CA$18&gt;=BZ$19,$BE$21*$B$2))),0)</f>
        <v>0</v>
      </c>
      <c r="CB77" s="298" t="b">
        <f>IF('Hoja De Calculo'!CC$13&gt;='Hoja De Calculo'!CB$13,IF(CB$18=100,($BE$21*CB$18*$B$2)-SUM($I77:CA77),IF(CB$18&gt;CA$19,((CB$18-CA$19+1)*$B$2*$BE$21),IF(CB$18&gt;=CA$19,$BE$21*$B$2))),0)</f>
        <v>0</v>
      </c>
      <c r="CC77" s="298" t="b">
        <f>IF('Hoja De Calculo'!CD$13&gt;='Hoja De Calculo'!CC$13,IF(CC$18=100,($BE$21*CC$18*$B$2)-SUM($I77:CB77),IF(CC$18&gt;CB$19,((CC$18-CB$19+1)*$B$2*$BE$21),IF(CC$18&gt;=CB$19,$BE$21*$B$2))),0)</f>
        <v>0</v>
      </c>
      <c r="CD77" s="298" t="b">
        <f>IF('Hoja De Calculo'!CE$13&gt;='Hoja De Calculo'!CD$13,IF(CD$18=100,($BE$21*CD$18*$B$2)-SUM($I77:CC77),IF(CD$18&gt;CC$19,((CD$18-CC$19+1)*$B$2*$BE$21),IF(CD$18&gt;=CC$19,$BE$21*$B$2))),0)</f>
        <v>0</v>
      </c>
      <c r="CE77" s="298" t="b">
        <f>IF('Hoja De Calculo'!CF$13&gt;='Hoja De Calculo'!CE$13,IF(CE$18=100,($BE$21*CE$18*$B$2)-SUM($I77:CD77),IF(CE$18&gt;CD$19,((CE$18-CD$19+1)*$B$2*$BE$21),IF(CE$18&gt;=CD$19,$BE$21*$B$2))),0)</f>
        <v>0</v>
      </c>
      <c r="CF77" s="298" t="b">
        <f>IF('Hoja De Calculo'!CG$13&gt;='Hoja De Calculo'!CF$13,IF(CF$18=100,($BE$21*CF$18*$B$2)-SUM($I77:CE77),IF(CF$18&gt;CE$19,((CF$18-CE$19+1)*$B$2*$BE$21),IF(CF$18&gt;=CE$19,$BE$21*$B$2))),0)</f>
        <v>0</v>
      </c>
      <c r="CG77" s="298" t="b">
        <f>IF('Hoja De Calculo'!CH$13&gt;='Hoja De Calculo'!CG$13,IF(CG$18=100,($BE$21*CG$18*$B$2)-SUM($I77:CF77),IF(CG$18&gt;CF$19,((CG$18-CF$19+1)*$B$2*$BE$21),IF(CG$18&gt;=CF$19,$BE$21*$B$2))),0)</f>
        <v>0</v>
      </c>
      <c r="CH77" s="298" t="b">
        <f>IF('Hoja De Calculo'!CI$13&gt;='Hoja De Calculo'!CH$13,IF(CH$18=100,($BE$21*CH$18*$B$2)-SUM($I77:CG77),IF(CH$18&gt;CG$19,((CH$18-CG$19+1)*$B$2*$BE$21),IF(CH$18&gt;=CG$19,$BE$21*$B$2))),0)</f>
        <v>0</v>
      </c>
      <c r="CI77" s="298" t="b">
        <f>IF('Hoja De Calculo'!CJ$13&gt;='Hoja De Calculo'!CI$13,IF(CI$18=100,($BE$21*CI$18*$B$2)-SUM($I77:CH77),IF(CI$18&gt;CH$19,((CI$18-CH$19+1)*$B$2*$BE$21),IF(CI$18&gt;=CH$19,$BE$21*$B$2))),0)</f>
        <v>0</v>
      </c>
      <c r="CJ77" s="298" t="b">
        <f>IF('Hoja De Calculo'!CK$13&gt;='Hoja De Calculo'!CJ$13,IF(CJ$18=100,($BE$21*CJ$18*$B$2)-SUM($I77:CI77),IF(CJ$18&gt;CI$19,((CJ$18-CI$19+1)*$B$2*$BE$21),IF(CJ$18&gt;=CI$19,$BE$21*$B$2))),0)</f>
        <v>0</v>
      </c>
      <c r="CK77" s="298" t="b">
        <f>IF('Hoja De Calculo'!CL$13&gt;='Hoja De Calculo'!CK$13,IF(CK$18=100,($BE$21*CK$18*$B$2)-SUM($I77:CJ77),IF(CK$18&gt;CJ$19,((CK$18-CJ$19+1)*$B$2*$BE$21),IF(CK$18&gt;=CJ$19,$BE$21*$B$2))),0)</f>
        <v>0</v>
      </c>
      <c r="CL77" s="298" t="b">
        <f>IF('Hoja De Calculo'!CM$13&gt;='Hoja De Calculo'!CL$13,IF(CL$18=100,($BE$21*CL$18*$B$2)-SUM($I77:CK77),IF(CL$18&gt;CK$19,((CL$18-CK$19+1)*$B$2*$BE$21),IF(CL$18&gt;=CK$19,$BE$21*$B$2))),0)</f>
        <v>0</v>
      </c>
      <c r="CM77" s="298" t="b">
        <f>IF('Hoja De Calculo'!CN$13&gt;='Hoja De Calculo'!CM$13,IF(CM$18=100,($BE$21*CM$18*$B$2)-SUM($I77:CL77),IF(CM$18&gt;CL$19,((CM$18-CL$19+1)*$B$2*$BE$21),IF(CM$18&gt;=CL$19,$BE$21*$B$2))),0)</f>
        <v>0</v>
      </c>
      <c r="CN77" s="298" t="b">
        <f>IF('Hoja De Calculo'!CO$13&gt;='Hoja De Calculo'!CN$13,IF(CN$18=100,($BE$21*CN$18*$B$2)-SUM($I77:CM77),IF(CN$18&gt;CM$19,((CN$18-CM$19+1)*$B$2*$BE$21),IF(CN$18&gt;=CM$19,$BE$21*$B$2))),0)</f>
        <v>0</v>
      </c>
      <c r="CO77" s="298" t="b">
        <f>IF('Hoja De Calculo'!CP$13&gt;='Hoja De Calculo'!CO$13,IF(CO$18=100,($BE$21*CO$18*$B$2)-SUM($I77:CN77),IF(CO$18&gt;CN$19,((CO$18-CN$19+1)*$B$2*$BE$21),IF(CO$18&gt;=CN$19,$BE$21*$B$2))),0)</f>
        <v>0</v>
      </c>
      <c r="CP77" s="298" t="b">
        <f>IF('Hoja De Calculo'!CQ$13&gt;='Hoja De Calculo'!CP$13,IF(CP$18=100,($BE$21*CP$18*$B$2)-SUM($I77:CO77),IF(CP$18&gt;CO$19,((CP$18-CO$19+1)*$B$2*$BE$21),IF(CP$18&gt;=CO$19,$BE$21*$B$2))),0)</f>
        <v>0</v>
      </c>
      <c r="CQ77" s="298" t="b">
        <f>IF('Hoja De Calculo'!CR$13&gt;='Hoja De Calculo'!CQ$13,IF(CQ$18=100,($BE$21*CQ$18*$B$2)-SUM($I77:CP77),IF(CQ$18&gt;CP$19,((CQ$18-CP$19+1)*$B$2*$BE$21),IF(CQ$18&gt;=CP$19,$BE$21*$B$2))),0)</f>
        <v>0</v>
      </c>
      <c r="CR77" s="298" t="b">
        <f>IF('Hoja De Calculo'!CS$13&gt;='Hoja De Calculo'!CR$13,IF(CR$18=100,($BE$21*CR$18*$B$2)-SUM($I77:CQ77),IF(CR$18&gt;CQ$19,((CR$18-CQ$19+1)*$B$2*$BE$21),IF(CR$18&gt;=CQ$19,$BE$21*$B$2))),0)</f>
        <v>0</v>
      </c>
      <c r="CS77" s="298" t="b">
        <f>IF('Hoja De Calculo'!CT$13&gt;='Hoja De Calculo'!CS$13,IF(CS$18=100,($BE$21*CS$18*$B$2)-SUM($I77:CR77),IF(CS$18&gt;CR$19,((CS$18-CR$19+1)*$B$2*$BE$21),IF(CS$18&gt;=CR$19,$BE$21*$B$2))),0)</f>
        <v>0</v>
      </c>
      <c r="CT77" s="298" t="b">
        <f>IF('Hoja De Calculo'!CU$13&gt;='Hoja De Calculo'!CT$13,IF(CT$18=100,($BE$21*CT$18*$B$2)-SUM($I77:CS77),IF(CT$18&gt;CS$19,((CT$18-CS$19+1)*$B$2*$BE$21),IF(CT$18&gt;=CS$19,$BE$21*$B$2))),0)</f>
        <v>0</v>
      </c>
      <c r="CU77" s="298" t="b">
        <f>IF('Hoja De Calculo'!CV$13&gt;='Hoja De Calculo'!CU$13,IF(CU$18=100,($BE$21*CU$18*$B$2)-SUM($I77:CT77),IF(CU$18&gt;CT$19,((CU$18-CT$19+1)*$B$2*$BE$21),IF(CU$18&gt;=CT$19,$BE$21*$B$2))),0)</f>
        <v>0</v>
      </c>
      <c r="CV77" s="298" t="b">
        <f>IF('Hoja De Calculo'!CW$13&gt;='Hoja De Calculo'!CV$13,IF(CV$18=100,($BE$21*CV$18*$B$2)-SUM($I77:CU77),IF(CV$18&gt;CU$19,((CV$18-CU$19+1)*$B$2*$BE$21),IF(CV$18&gt;=CU$19,$BE$21*$B$2))),0)</f>
        <v>0</v>
      </c>
      <c r="CW77" s="298" t="b">
        <f>IF('Hoja De Calculo'!CX$13&gt;='Hoja De Calculo'!CW$13,IF(CW$18=100,($BE$21*CW$18*$B$2)-SUM($I77:CV77),IF(CW$18&gt;CV$19,((CW$18-CV$19+1)*$B$2*$BE$21),IF(CW$18&gt;=CV$19,$BE$21*$B$2))),0)</f>
        <v>0</v>
      </c>
    </row>
    <row r="78" spans="1:101" x14ac:dyDescent="0.25">
      <c r="A78" t="s">
        <v>215</v>
      </c>
      <c r="B78" s="263"/>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85">
        <f>(BF$21*$B$2*(BF$19+(IF(BF$19=100,0,1))))</f>
        <v>0</v>
      </c>
      <c r="BG78" s="298" t="b">
        <f>IF('Hoja De Calculo'!BH$13&gt;='Hoja De Calculo'!BG$13,IF(BG$18=100,($BF$21*BG$18*$B$2)-SUM($I78:BF78),IF(BG$18&gt;BF$19,((BG$18-BF$19+1)*$B$2*$BF$21),IF(BG$18&gt;=BF$19,$BF$21*$B$2))),0)</f>
        <v>0</v>
      </c>
      <c r="BH78" s="298" t="b">
        <f>IF('Hoja De Calculo'!BI$13&gt;='Hoja De Calculo'!BH$13,IF(BH$18=100,($BF$21*BH$18*$B$2)-SUM($I78:BG78),IF(BH$18&gt;BG$19,((BH$18-BG$19+1)*$B$2*$BF$21),IF(BH$18&gt;=BG$19,$BF$21*$B$2))),0)</f>
        <v>0</v>
      </c>
      <c r="BI78" s="298" t="b">
        <f>IF('Hoja De Calculo'!BJ$13&gt;='Hoja De Calculo'!BI$13,IF(BI$18=100,($BF$21*BI$18*$B$2)-SUM($I78:BH78),IF(BI$18&gt;BH$19,((BI$18-BH$19+1)*$B$2*$BF$21),IF(BI$18&gt;=BH$19,$BF$21*$B$2))),0)</f>
        <v>0</v>
      </c>
      <c r="BJ78" s="298" t="b">
        <f>IF('Hoja De Calculo'!BK$13&gt;='Hoja De Calculo'!BJ$13,IF(BJ$18=100,($BF$21*BJ$18*$B$2)-SUM($I78:BI78),IF(BJ$18&gt;BI$19,((BJ$18-BI$19+1)*$B$2*$BF$21),IF(BJ$18&gt;=BI$19,$BF$21*$B$2))),0)</f>
        <v>0</v>
      </c>
      <c r="BK78" s="298" t="b">
        <f>IF('Hoja De Calculo'!BL$13&gt;='Hoja De Calculo'!BK$13,IF(BK$18=100,($BF$21*BK$18*$B$2)-SUM($I78:BJ78),IF(BK$18&gt;BJ$19,((BK$18-BJ$19+1)*$B$2*$BF$21),IF(BK$18&gt;=BJ$19,$BF$21*$B$2))),0)</f>
        <v>0</v>
      </c>
      <c r="BL78" s="298" t="b">
        <f>IF('Hoja De Calculo'!BM$13&gt;='Hoja De Calculo'!BL$13,IF(BL$18=100,($BF$21*BL$18*$B$2)-SUM($I78:BK78),IF(BL$18&gt;BK$19,((BL$18-BK$19+1)*$B$2*$BF$21),IF(BL$18&gt;=BK$19,$BF$21*$B$2))),0)</f>
        <v>0</v>
      </c>
      <c r="BM78" s="298" t="b">
        <f>IF('Hoja De Calculo'!BN$13&gt;='Hoja De Calculo'!BM$13,IF(BM$18=100,($BF$21*BM$18*$B$2)-SUM($I78:BL78),IF(BM$18&gt;BL$19,((BM$18-BL$19+1)*$B$2*$BF$21),IF(BM$18&gt;=BL$19,$BF$21*$B$2))),0)</f>
        <v>0</v>
      </c>
      <c r="BN78" s="298" t="b">
        <f>IF('Hoja De Calculo'!BO$13&gt;='Hoja De Calculo'!BN$13,IF(BN$18=100,($BF$21*BN$18*$B$2)-SUM($I78:BM78),IF(BN$18&gt;BM$19,((BN$18-BM$19+1)*$B$2*$BF$21),IF(BN$18&gt;=BM$19,$BF$21*$B$2))),0)</f>
        <v>0</v>
      </c>
      <c r="BO78" s="298" t="b">
        <f>IF('Hoja De Calculo'!BP$13&gt;='Hoja De Calculo'!BO$13,IF(BO$18=100,($BF$21*BO$18*$B$2)-SUM($I78:BN78),IF(BO$18&gt;BN$19,((BO$18-BN$19+1)*$B$2*$BF$21),IF(BO$18&gt;=BN$19,$BF$21*$B$2))),0)</f>
        <v>0</v>
      </c>
      <c r="BP78" s="298" t="b">
        <f>IF('Hoja De Calculo'!BQ$13&gt;='Hoja De Calculo'!BP$13,IF(BP$18=100,($BF$21*BP$18*$B$2)-SUM($I78:BO78),IF(BP$18&gt;BO$19,((BP$18-BO$19+1)*$B$2*$BF$21),IF(BP$18&gt;=BO$19,$BF$21*$B$2))),0)</f>
        <v>0</v>
      </c>
      <c r="BQ78" s="298" t="b">
        <f>IF('Hoja De Calculo'!BR$13&gt;='Hoja De Calculo'!BQ$13,IF(BQ$18=100,($BF$21*BQ$18*$B$2)-SUM($I78:BP78),IF(BQ$18&gt;BP$19,((BQ$18-BP$19+1)*$B$2*$BF$21),IF(BQ$18&gt;=BP$19,$BF$21*$B$2))),0)</f>
        <v>0</v>
      </c>
      <c r="BR78" s="298" t="b">
        <f>IF('Hoja De Calculo'!BS$13&gt;='Hoja De Calculo'!BR$13,IF(BR$18=100,($BF$21*BR$18*$B$2)-SUM($I78:BQ78),IF(BR$18&gt;BQ$19,((BR$18-BQ$19+1)*$B$2*$BF$21),IF(BR$18&gt;=BQ$19,$BF$21*$B$2))),0)</f>
        <v>0</v>
      </c>
      <c r="BS78" s="298" t="b">
        <f>IF('Hoja De Calculo'!BT$13&gt;='Hoja De Calculo'!BS$13,IF(BS$18=100,($BF$21*BS$18*$B$2)-SUM($I78:BR78),IF(BS$18&gt;BR$19,((BS$18-BR$19+1)*$B$2*$BF$21),IF(BS$18&gt;=BR$19,$BF$21*$B$2))),0)</f>
        <v>0</v>
      </c>
      <c r="BT78" s="298" t="b">
        <f>IF('Hoja De Calculo'!BU$13&gt;='Hoja De Calculo'!BT$13,IF(BT$18=100,($BF$21*BT$18*$B$2)-SUM($I78:BS78),IF(BT$18&gt;BS$19,((BT$18-BS$19+1)*$B$2*$BF$21),IF(BT$18&gt;=BS$19,$BF$21*$B$2))),0)</f>
        <v>0</v>
      </c>
      <c r="BU78" s="298" t="b">
        <f>IF('Hoja De Calculo'!BV$13&gt;='Hoja De Calculo'!BU$13,IF(BU$18=100,($BF$21*BU$18*$B$2)-SUM($I78:BT78),IF(BU$18&gt;BT$19,((BU$18-BT$19+1)*$B$2*$BF$21),IF(BU$18&gt;=BT$19,$BF$21*$B$2))),0)</f>
        <v>0</v>
      </c>
      <c r="BV78" s="298" t="b">
        <f>IF('Hoja De Calculo'!BW$13&gt;='Hoja De Calculo'!BV$13,IF(BV$18=100,($BF$21*BV$18*$B$2)-SUM($I78:BU78),IF(BV$18&gt;BU$19,((BV$18-BU$19+1)*$B$2*$BF$21),IF(BV$18&gt;=BU$19,$BF$21*$B$2))),0)</f>
        <v>0</v>
      </c>
      <c r="BW78" s="298" t="b">
        <f>IF('Hoja De Calculo'!BX$13&gt;='Hoja De Calculo'!BW$13,IF(BW$18=100,($BF$21*BW$18*$B$2)-SUM($I78:BV78),IF(BW$18&gt;BV$19,((BW$18-BV$19+1)*$B$2*$BF$21),IF(BW$18&gt;=BV$19,$BF$21*$B$2))),0)</f>
        <v>0</v>
      </c>
      <c r="BX78" s="298" t="b">
        <f>IF('Hoja De Calculo'!BY$13&gt;='Hoja De Calculo'!BX$13,IF(BX$18=100,($BF$21*BX$18*$B$2)-SUM($I78:BW78),IF(BX$18&gt;BW$19,((BX$18-BW$19+1)*$B$2*$BF$21),IF(BX$18&gt;=BW$19,$BF$21*$B$2))),0)</f>
        <v>0</v>
      </c>
      <c r="BY78" s="298" t="b">
        <f>IF('Hoja De Calculo'!BZ$13&gt;='Hoja De Calculo'!BY$13,IF(BY$18=100,($BF$21*BY$18*$B$2)-SUM($I78:BX78),IF(BY$18&gt;BX$19,((BY$18-BX$19+1)*$B$2*$BF$21),IF(BY$18&gt;=BX$19,$BF$21*$B$2))),0)</f>
        <v>0</v>
      </c>
      <c r="BZ78" s="298" t="b">
        <f>IF('Hoja De Calculo'!CA$13&gt;='Hoja De Calculo'!BZ$13,IF(BZ$18=100,($BF$21*BZ$18*$B$2)-SUM($I78:BY78),IF(BZ$18&gt;BY$19,((BZ$18-BY$19+1)*$B$2*$BF$21),IF(BZ$18&gt;=BY$19,$BF$21*$B$2))),0)</f>
        <v>0</v>
      </c>
      <c r="CA78" s="298" t="b">
        <f>IF('Hoja De Calculo'!CB$13&gt;='Hoja De Calculo'!CA$13,IF(CA$18=100,($BF$21*CA$18*$B$2)-SUM($I78:BZ78),IF(CA$18&gt;BZ$19,((CA$18-BZ$19+1)*$B$2*$BF$21),IF(CA$18&gt;=BZ$19,$BF$21*$B$2))),0)</f>
        <v>0</v>
      </c>
      <c r="CB78" s="298" t="b">
        <f>IF('Hoja De Calculo'!CC$13&gt;='Hoja De Calculo'!CB$13,IF(CB$18=100,($BF$21*CB$18*$B$2)-SUM($I78:CA78),IF(CB$18&gt;CA$19,((CB$18-CA$19+1)*$B$2*$BF$21),IF(CB$18&gt;=CA$19,$BF$21*$B$2))),0)</f>
        <v>0</v>
      </c>
      <c r="CC78" s="298" t="b">
        <f>IF('Hoja De Calculo'!CD$13&gt;='Hoja De Calculo'!CC$13,IF(CC$18=100,($BF$21*CC$18*$B$2)-SUM($I78:CB78),IF(CC$18&gt;CB$19,((CC$18-CB$19+1)*$B$2*$BF$21),IF(CC$18&gt;=CB$19,$BF$21*$B$2))),0)</f>
        <v>0</v>
      </c>
      <c r="CD78" s="298" t="b">
        <f>IF('Hoja De Calculo'!CE$13&gt;='Hoja De Calculo'!CD$13,IF(CD$18=100,($BF$21*CD$18*$B$2)-SUM($I78:CC78),IF(CD$18&gt;CC$19,((CD$18-CC$19+1)*$B$2*$BF$21),IF(CD$18&gt;=CC$19,$BF$21*$B$2))),0)</f>
        <v>0</v>
      </c>
      <c r="CE78" s="298" t="b">
        <f>IF('Hoja De Calculo'!CF$13&gt;='Hoja De Calculo'!CE$13,IF(CE$18=100,($BF$21*CE$18*$B$2)-SUM($I78:CD78),IF(CE$18&gt;CD$19,((CE$18-CD$19+1)*$B$2*$BF$21),IF(CE$18&gt;=CD$19,$BF$21*$B$2))),0)</f>
        <v>0</v>
      </c>
      <c r="CF78" s="298" t="b">
        <f>IF('Hoja De Calculo'!CG$13&gt;='Hoja De Calculo'!CF$13,IF(CF$18=100,($BF$21*CF$18*$B$2)-SUM($I78:CE78),IF(CF$18&gt;CE$19,((CF$18-CE$19+1)*$B$2*$BF$21),IF(CF$18&gt;=CE$19,$BF$21*$B$2))),0)</f>
        <v>0</v>
      </c>
      <c r="CG78" s="298" t="b">
        <f>IF('Hoja De Calculo'!CH$13&gt;='Hoja De Calculo'!CG$13,IF(CG$18=100,($BF$21*CG$18*$B$2)-SUM($I78:CF78),IF(CG$18&gt;CF$19,((CG$18-CF$19+1)*$B$2*$BF$21),IF(CG$18&gt;=CF$19,$BF$21*$B$2))),0)</f>
        <v>0</v>
      </c>
      <c r="CH78" s="298" t="b">
        <f>IF('Hoja De Calculo'!CI$13&gt;='Hoja De Calculo'!CH$13,IF(CH$18=100,($BF$21*CH$18*$B$2)-SUM($I78:CG78),IF(CH$18&gt;CG$19,((CH$18-CG$19+1)*$B$2*$BF$21),IF(CH$18&gt;=CG$19,$BF$21*$B$2))),0)</f>
        <v>0</v>
      </c>
      <c r="CI78" s="298" t="b">
        <f>IF('Hoja De Calculo'!CJ$13&gt;='Hoja De Calculo'!CI$13,IF(CI$18=100,($BF$21*CI$18*$B$2)-SUM($I78:CH78),IF(CI$18&gt;CH$19,((CI$18-CH$19+1)*$B$2*$BF$21),IF(CI$18&gt;=CH$19,$BF$21*$B$2))),0)</f>
        <v>0</v>
      </c>
      <c r="CJ78" s="298" t="b">
        <f>IF('Hoja De Calculo'!CK$13&gt;='Hoja De Calculo'!CJ$13,IF(CJ$18=100,($BF$21*CJ$18*$B$2)-SUM($I78:CI78),IF(CJ$18&gt;CI$19,((CJ$18-CI$19+1)*$B$2*$BF$21),IF(CJ$18&gt;=CI$19,$BF$21*$B$2))),0)</f>
        <v>0</v>
      </c>
      <c r="CK78" s="298" t="b">
        <f>IF('Hoja De Calculo'!CL$13&gt;='Hoja De Calculo'!CK$13,IF(CK$18=100,($BF$21*CK$18*$B$2)-SUM($I78:CJ78),IF(CK$18&gt;CJ$19,((CK$18-CJ$19+1)*$B$2*$BF$21),IF(CK$18&gt;=CJ$19,$BF$21*$B$2))),0)</f>
        <v>0</v>
      </c>
      <c r="CL78" s="298" t="b">
        <f>IF('Hoja De Calculo'!CM$13&gt;='Hoja De Calculo'!CL$13,IF(CL$18=100,($BF$21*CL$18*$B$2)-SUM($I78:CK78),IF(CL$18&gt;CK$19,((CL$18-CK$19+1)*$B$2*$BF$21),IF(CL$18&gt;=CK$19,$BF$21*$B$2))),0)</f>
        <v>0</v>
      </c>
      <c r="CM78" s="298" t="b">
        <f>IF('Hoja De Calculo'!CN$13&gt;='Hoja De Calculo'!CM$13,IF(CM$18=100,($BF$21*CM$18*$B$2)-SUM($I78:CL78),IF(CM$18&gt;CL$19,((CM$18-CL$19+1)*$B$2*$BF$21),IF(CM$18&gt;=CL$19,$BF$21*$B$2))),0)</f>
        <v>0</v>
      </c>
      <c r="CN78" s="298" t="b">
        <f>IF('Hoja De Calculo'!CO$13&gt;='Hoja De Calculo'!CN$13,IF(CN$18=100,($BF$21*CN$18*$B$2)-SUM($I78:CM78),IF(CN$18&gt;CM$19,((CN$18-CM$19+1)*$B$2*$BF$21),IF(CN$18&gt;=CM$19,$BF$21*$B$2))),0)</f>
        <v>0</v>
      </c>
      <c r="CO78" s="298" t="b">
        <f>IF('Hoja De Calculo'!CP$13&gt;='Hoja De Calculo'!CO$13,IF(CO$18=100,($BF$21*CO$18*$B$2)-SUM($I78:CN78),IF(CO$18&gt;CN$19,((CO$18-CN$19+1)*$B$2*$BF$21),IF(CO$18&gt;=CN$19,$BF$21*$B$2))),0)</f>
        <v>0</v>
      </c>
      <c r="CP78" s="298" t="b">
        <f>IF('Hoja De Calculo'!CQ$13&gt;='Hoja De Calculo'!CP$13,IF(CP$18=100,($BF$21*CP$18*$B$2)-SUM($I78:CO78),IF(CP$18&gt;CO$19,((CP$18-CO$19+1)*$B$2*$BF$21),IF(CP$18&gt;=CO$19,$BF$21*$B$2))),0)</f>
        <v>0</v>
      </c>
      <c r="CQ78" s="298" t="b">
        <f>IF('Hoja De Calculo'!CR$13&gt;='Hoja De Calculo'!CQ$13,IF(CQ$18=100,($BF$21*CQ$18*$B$2)-SUM($I78:CP78),IF(CQ$18&gt;CP$19,((CQ$18-CP$19+1)*$B$2*$BF$21),IF(CQ$18&gt;=CP$19,$BF$21*$B$2))),0)</f>
        <v>0</v>
      </c>
      <c r="CR78" s="298" t="b">
        <f>IF('Hoja De Calculo'!CS$13&gt;='Hoja De Calculo'!CR$13,IF(CR$18=100,($BF$21*CR$18*$B$2)-SUM($I78:CQ78),IF(CR$18&gt;CQ$19,((CR$18-CQ$19+1)*$B$2*$BF$21),IF(CR$18&gt;=CQ$19,$BF$21*$B$2))),0)</f>
        <v>0</v>
      </c>
      <c r="CS78" s="298" t="b">
        <f>IF('Hoja De Calculo'!CT$13&gt;='Hoja De Calculo'!CS$13,IF(CS$18=100,($BF$21*CS$18*$B$2)-SUM($I78:CR78),IF(CS$18&gt;CR$19,((CS$18-CR$19+1)*$B$2*$BF$21),IF(CS$18&gt;=CR$19,$BF$21*$B$2))),0)</f>
        <v>0</v>
      </c>
      <c r="CT78" s="298" t="b">
        <f>IF('Hoja De Calculo'!CU$13&gt;='Hoja De Calculo'!CT$13,IF(CT$18=100,($BF$21*CT$18*$B$2)-SUM($I78:CS78),IF(CT$18&gt;CS$19,((CT$18-CS$19+1)*$B$2*$BF$21),IF(CT$18&gt;=CS$19,$BF$21*$B$2))),0)</f>
        <v>0</v>
      </c>
      <c r="CU78" s="298" t="b">
        <f>IF('Hoja De Calculo'!CV$13&gt;='Hoja De Calculo'!CU$13,IF(CU$18=100,($BF$21*CU$18*$B$2)-SUM($I78:CT78),IF(CU$18&gt;CT$19,((CU$18-CT$19+1)*$B$2*$BF$21),IF(CU$18&gt;=CT$19,$BF$21*$B$2))),0)</f>
        <v>0</v>
      </c>
      <c r="CV78" s="298" t="b">
        <f>IF('Hoja De Calculo'!CW$13&gt;='Hoja De Calculo'!CV$13,IF(CV$18=100,($BF$21*CV$18*$B$2)-SUM($I78:CU78),IF(CV$18&gt;CU$19,((CV$18-CU$19+1)*$B$2*$BF$21),IF(CV$18&gt;=CU$19,$BF$21*$B$2))),0)</f>
        <v>0</v>
      </c>
      <c r="CW78" s="298" t="b">
        <f>IF('Hoja De Calculo'!CX$13&gt;='Hoja De Calculo'!CW$13,IF(CW$18=100,($BF$21*CW$18*$B$2)-SUM($I78:CV78),IF(CW$18&gt;CV$19,((CW$18-CV$19+1)*$B$2*$BF$21),IF(CW$18&gt;=CV$19,$BF$21*$B$2))),0)</f>
        <v>0</v>
      </c>
    </row>
    <row r="79" spans="1:101" x14ac:dyDescent="0.25">
      <c r="A79" t="s">
        <v>216</v>
      </c>
      <c r="B79" s="263"/>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c r="AJ79" s="263"/>
      <c r="AK79" s="263"/>
      <c r="AL79" s="263"/>
      <c r="AM79" s="263"/>
      <c r="AN79" s="263"/>
      <c r="AO79" s="263"/>
      <c r="AP79" s="263"/>
      <c r="AQ79" s="263"/>
      <c r="AR79" s="263"/>
      <c r="AS79" s="263"/>
      <c r="AT79" s="263"/>
      <c r="AU79" s="263"/>
      <c r="AV79" s="263"/>
      <c r="AW79" s="263"/>
      <c r="AX79" s="263"/>
      <c r="AY79" s="263"/>
      <c r="AZ79" s="263"/>
      <c r="BA79" s="263"/>
      <c r="BB79" s="263"/>
      <c r="BC79" s="263"/>
      <c r="BD79" s="263"/>
      <c r="BE79" s="263"/>
      <c r="BF79" s="263"/>
      <c r="BG79" s="285">
        <f>(BG$21*$B$2*(BG$19+(IF(BG$19=100,0,1))))</f>
        <v>0</v>
      </c>
      <c r="BH79" s="298" t="b">
        <f>IF('Hoja De Calculo'!BI$13&gt;='Hoja De Calculo'!BH$13,IF(BH$18=100,($BG$21*BH$18*$B$2)-SUM($I79:BG79),IF(BH$18&gt;BG$19,((BH$18-BG$19+1)*$B$2*$BG$21),IF(BH$18&gt;=BG$19,$BG$21*$B$2))),0)</f>
        <v>0</v>
      </c>
      <c r="BI79" s="298" t="b">
        <f>IF('Hoja De Calculo'!BJ$13&gt;='Hoja De Calculo'!BI$13,IF(BI$18=100,($BG$21*BI$18*$B$2)-SUM($I79:BH79),IF(BI$18&gt;BH$19,((BI$18-BH$19+1)*$B$2*$BG$21),IF(BI$18&gt;=BH$19,$BG$21*$B$2))),0)</f>
        <v>0</v>
      </c>
      <c r="BJ79" s="298" t="b">
        <f>IF('Hoja De Calculo'!BK$13&gt;='Hoja De Calculo'!BJ$13,IF(BJ$18=100,($BG$21*BJ$18*$B$2)-SUM($I79:BI79),IF(BJ$18&gt;BI$19,((BJ$18-BI$19+1)*$B$2*$BG$21),IF(BJ$18&gt;=BI$19,$BG$21*$B$2))),0)</f>
        <v>0</v>
      </c>
      <c r="BK79" s="298" t="b">
        <f>IF('Hoja De Calculo'!BL$13&gt;='Hoja De Calculo'!BK$13,IF(BK$18=100,($BG$21*BK$18*$B$2)-SUM($I79:BJ79),IF(BK$18&gt;BJ$19,((BK$18-BJ$19+1)*$B$2*$BG$21),IF(BK$18&gt;=BJ$19,$BG$21*$B$2))),0)</f>
        <v>0</v>
      </c>
      <c r="BL79" s="298" t="b">
        <f>IF('Hoja De Calculo'!BM$13&gt;='Hoja De Calculo'!BL$13,IF(BL$18=100,($BG$21*BL$18*$B$2)-SUM($I79:BK79),IF(BL$18&gt;BK$19,((BL$18-BK$19+1)*$B$2*$BG$21),IF(BL$18&gt;=BK$19,$BG$21*$B$2))),0)</f>
        <v>0</v>
      </c>
      <c r="BM79" s="298" t="b">
        <f>IF('Hoja De Calculo'!BN$13&gt;='Hoja De Calculo'!BM$13,IF(BM$18=100,($BG$21*BM$18*$B$2)-SUM($I79:BL79),IF(BM$18&gt;BL$19,((BM$18-BL$19+1)*$B$2*$BG$21),IF(BM$18&gt;=BL$19,$BG$21*$B$2))),0)</f>
        <v>0</v>
      </c>
      <c r="BN79" s="298" t="b">
        <f>IF('Hoja De Calculo'!BO$13&gt;='Hoja De Calculo'!BN$13,IF(BN$18=100,($BG$21*BN$18*$B$2)-SUM($I79:BM79),IF(BN$18&gt;BM$19,((BN$18-BM$19+1)*$B$2*$BG$21),IF(BN$18&gt;=BM$19,$BG$21*$B$2))),0)</f>
        <v>0</v>
      </c>
      <c r="BO79" s="298" t="b">
        <f>IF('Hoja De Calculo'!BP$13&gt;='Hoja De Calculo'!BO$13,IF(BO$18=100,($BG$21*BO$18*$B$2)-SUM($I79:BN79),IF(BO$18&gt;BN$19,((BO$18-BN$19+1)*$B$2*$BG$21),IF(BO$18&gt;=BN$19,$BG$21*$B$2))),0)</f>
        <v>0</v>
      </c>
      <c r="BP79" s="298" t="b">
        <f>IF('Hoja De Calculo'!BQ$13&gt;='Hoja De Calculo'!BP$13,IF(BP$18=100,($BG$21*BP$18*$B$2)-SUM($I79:BO79),IF(BP$18&gt;BO$19,((BP$18-BO$19+1)*$B$2*$BG$21),IF(BP$18&gt;=BO$19,$BG$21*$B$2))),0)</f>
        <v>0</v>
      </c>
      <c r="BQ79" s="298" t="b">
        <f>IF('Hoja De Calculo'!BR$13&gt;='Hoja De Calculo'!BQ$13,IF(BQ$18=100,($BG$21*BQ$18*$B$2)-SUM($I79:BP79),IF(BQ$18&gt;BP$19,((BQ$18-BP$19+1)*$B$2*$BG$21),IF(BQ$18&gt;=BP$19,$BG$21*$B$2))),0)</f>
        <v>0</v>
      </c>
      <c r="BR79" s="298" t="b">
        <f>IF('Hoja De Calculo'!BS$13&gt;='Hoja De Calculo'!BR$13,IF(BR$18=100,($BG$21*BR$18*$B$2)-SUM($I79:BQ79),IF(BR$18&gt;BQ$19,((BR$18-BQ$19+1)*$B$2*$BG$21),IF(BR$18&gt;=BQ$19,$BG$21*$B$2))),0)</f>
        <v>0</v>
      </c>
      <c r="BS79" s="298" t="b">
        <f>IF('Hoja De Calculo'!BT$13&gt;='Hoja De Calculo'!BS$13,IF(BS$18=100,($BG$21*BS$18*$B$2)-SUM($I79:BR79),IF(BS$18&gt;BR$19,((BS$18-BR$19+1)*$B$2*$BG$21),IF(BS$18&gt;=BR$19,$BG$21*$B$2))),0)</f>
        <v>0</v>
      </c>
      <c r="BT79" s="298" t="b">
        <f>IF('Hoja De Calculo'!BU$13&gt;='Hoja De Calculo'!BT$13,IF(BT$18=100,($BG$21*BT$18*$B$2)-SUM($I79:BS79),IF(BT$18&gt;BS$19,((BT$18-BS$19+1)*$B$2*$BG$21),IF(BT$18&gt;=BS$19,$BG$21*$B$2))),0)</f>
        <v>0</v>
      </c>
      <c r="BU79" s="298" t="b">
        <f>IF('Hoja De Calculo'!BV$13&gt;='Hoja De Calculo'!BU$13,IF(BU$18=100,($BG$21*BU$18*$B$2)-SUM($I79:BT79),IF(BU$18&gt;BT$19,((BU$18-BT$19+1)*$B$2*$BG$21),IF(BU$18&gt;=BT$19,$BG$21*$B$2))),0)</f>
        <v>0</v>
      </c>
      <c r="BV79" s="298" t="b">
        <f>IF('Hoja De Calculo'!BW$13&gt;='Hoja De Calculo'!BV$13,IF(BV$18=100,($BG$21*BV$18*$B$2)-SUM($I79:BU79),IF(BV$18&gt;BU$19,((BV$18-BU$19+1)*$B$2*$BG$21),IF(BV$18&gt;=BU$19,$BG$21*$B$2))),0)</f>
        <v>0</v>
      </c>
      <c r="BW79" s="298" t="b">
        <f>IF('Hoja De Calculo'!BX$13&gt;='Hoja De Calculo'!BW$13,IF(BW$18=100,($BG$21*BW$18*$B$2)-SUM($I79:BV79),IF(BW$18&gt;BV$19,((BW$18-BV$19+1)*$B$2*$BG$21),IF(BW$18&gt;=BV$19,$BG$21*$B$2))),0)</f>
        <v>0</v>
      </c>
      <c r="BX79" s="298" t="b">
        <f>IF('Hoja De Calculo'!BY$13&gt;='Hoja De Calculo'!BX$13,IF(BX$18=100,($BG$21*BX$18*$B$2)-SUM($I79:BW79),IF(BX$18&gt;BW$19,((BX$18-BW$19+1)*$B$2*$BG$21),IF(BX$18&gt;=BW$19,$BG$21*$B$2))),0)</f>
        <v>0</v>
      </c>
      <c r="BY79" s="298" t="b">
        <f>IF('Hoja De Calculo'!BZ$13&gt;='Hoja De Calculo'!BY$13,IF(BY$18=100,($BG$21*BY$18*$B$2)-SUM($I79:BX79),IF(BY$18&gt;BX$19,((BY$18-BX$19+1)*$B$2*$BG$21),IF(BY$18&gt;=BX$19,$BG$21*$B$2))),0)</f>
        <v>0</v>
      </c>
      <c r="BZ79" s="298" t="b">
        <f>IF('Hoja De Calculo'!CA$13&gt;='Hoja De Calculo'!BZ$13,IF(BZ$18=100,($BG$21*BZ$18*$B$2)-SUM($I79:BY79),IF(BZ$18&gt;BY$19,((BZ$18-BY$19+1)*$B$2*$BG$21),IF(BZ$18&gt;=BY$19,$BG$21*$B$2))),0)</f>
        <v>0</v>
      </c>
      <c r="CA79" s="298" t="b">
        <f>IF('Hoja De Calculo'!CB$13&gt;='Hoja De Calculo'!CA$13,IF(CA$18=100,($BG$21*CA$18*$B$2)-SUM($I79:BZ79),IF(CA$18&gt;BZ$19,((CA$18-BZ$19+1)*$B$2*$BG$21),IF(CA$18&gt;=BZ$19,$BG$21*$B$2))),0)</f>
        <v>0</v>
      </c>
      <c r="CB79" s="298" t="b">
        <f>IF('Hoja De Calculo'!CC$13&gt;='Hoja De Calculo'!CB$13,IF(CB$18=100,($BG$21*CB$18*$B$2)-SUM($I79:CA79),IF(CB$18&gt;CA$19,((CB$18-CA$19+1)*$B$2*$BG$21),IF(CB$18&gt;=CA$19,$BG$21*$B$2))),0)</f>
        <v>0</v>
      </c>
      <c r="CC79" s="298" t="b">
        <f>IF('Hoja De Calculo'!CD$13&gt;='Hoja De Calculo'!CC$13,IF(CC$18=100,($BG$21*CC$18*$B$2)-SUM($I79:CB79),IF(CC$18&gt;CB$19,((CC$18-CB$19+1)*$B$2*$BG$21),IF(CC$18&gt;=CB$19,$BG$21*$B$2))),0)</f>
        <v>0</v>
      </c>
      <c r="CD79" s="298" t="b">
        <f>IF('Hoja De Calculo'!CE$13&gt;='Hoja De Calculo'!CD$13,IF(CD$18=100,($BG$21*CD$18*$B$2)-SUM($I79:CC79),IF(CD$18&gt;CC$19,((CD$18-CC$19+1)*$B$2*$BG$21),IF(CD$18&gt;=CC$19,$BG$21*$B$2))),0)</f>
        <v>0</v>
      </c>
      <c r="CE79" s="298" t="b">
        <f>IF('Hoja De Calculo'!CF$13&gt;='Hoja De Calculo'!CE$13,IF(CE$18=100,($BG$21*CE$18*$B$2)-SUM($I79:CD79),IF(CE$18&gt;CD$19,((CE$18-CD$19+1)*$B$2*$BG$21),IF(CE$18&gt;=CD$19,$BG$21*$B$2))),0)</f>
        <v>0</v>
      </c>
      <c r="CF79" s="298" t="b">
        <f>IF('Hoja De Calculo'!CG$13&gt;='Hoja De Calculo'!CF$13,IF(CF$18=100,($BG$21*CF$18*$B$2)-SUM($I79:CE79),IF(CF$18&gt;CE$19,((CF$18-CE$19+1)*$B$2*$BG$21),IF(CF$18&gt;=CE$19,$BG$21*$B$2))),0)</f>
        <v>0</v>
      </c>
      <c r="CG79" s="298" t="b">
        <f>IF('Hoja De Calculo'!CH$13&gt;='Hoja De Calculo'!CG$13,IF(CG$18=100,($BG$21*CG$18*$B$2)-SUM($I79:CF79),IF(CG$18&gt;CF$19,((CG$18-CF$19+1)*$B$2*$BG$21),IF(CG$18&gt;=CF$19,$BG$21*$B$2))),0)</f>
        <v>0</v>
      </c>
      <c r="CH79" s="298" t="b">
        <f>IF('Hoja De Calculo'!CI$13&gt;='Hoja De Calculo'!CH$13,IF(CH$18=100,($BG$21*CH$18*$B$2)-SUM($I79:CG79),IF(CH$18&gt;CG$19,((CH$18-CG$19+1)*$B$2*$BG$21),IF(CH$18&gt;=CG$19,$BG$21*$B$2))),0)</f>
        <v>0</v>
      </c>
      <c r="CI79" s="298" t="b">
        <f>IF('Hoja De Calculo'!CJ$13&gt;='Hoja De Calculo'!CI$13,IF(CI$18=100,($BG$21*CI$18*$B$2)-SUM($I79:CH79),IF(CI$18&gt;CH$19,((CI$18-CH$19+1)*$B$2*$BG$21),IF(CI$18&gt;=CH$19,$BG$21*$B$2))),0)</f>
        <v>0</v>
      </c>
      <c r="CJ79" s="298" t="b">
        <f>IF('Hoja De Calculo'!CK$13&gt;='Hoja De Calculo'!CJ$13,IF(CJ$18=100,($BG$21*CJ$18*$B$2)-SUM($I79:CI79),IF(CJ$18&gt;CI$19,((CJ$18-CI$19+1)*$B$2*$BG$21),IF(CJ$18&gt;=CI$19,$BG$21*$B$2))),0)</f>
        <v>0</v>
      </c>
      <c r="CK79" s="298" t="b">
        <f>IF('Hoja De Calculo'!CL$13&gt;='Hoja De Calculo'!CK$13,IF(CK$18=100,($BG$21*CK$18*$B$2)-SUM($I79:CJ79),IF(CK$18&gt;CJ$19,((CK$18-CJ$19+1)*$B$2*$BG$21),IF(CK$18&gt;=CJ$19,$BG$21*$B$2))),0)</f>
        <v>0</v>
      </c>
      <c r="CL79" s="298" t="b">
        <f>IF('Hoja De Calculo'!CM$13&gt;='Hoja De Calculo'!CL$13,IF(CL$18=100,($BG$21*CL$18*$B$2)-SUM($I79:CK79),IF(CL$18&gt;CK$19,((CL$18-CK$19+1)*$B$2*$BG$21),IF(CL$18&gt;=CK$19,$BG$21*$B$2))),0)</f>
        <v>0</v>
      </c>
      <c r="CM79" s="298" t="b">
        <f>IF('Hoja De Calculo'!CN$13&gt;='Hoja De Calculo'!CM$13,IF(CM$18=100,($BG$21*CM$18*$B$2)-SUM($I79:CL79),IF(CM$18&gt;CL$19,((CM$18-CL$19+1)*$B$2*$BG$21),IF(CM$18&gt;=CL$19,$BG$21*$B$2))),0)</f>
        <v>0</v>
      </c>
      <c r="CN79" s="298" t="b">
        <f>IF('Hoja De Calculo'!CO$13&gt;='Hoja De Calculo'!CN$13,IF(CN$18=100,($BG$21*CN$18*$B$2)-SUM($I79:CM79),IF(CN$18&gt;CM$19,((CN$18-CM$19+1)*$B$2*$BG$21),IF(CN$18&gt;=CM$19,$BG$21*$B$2))),0)</f>
        <v>0</v>
      </c>
      <c r="CO79" s="298" t="b">
        <f>IF('Hoja De Calculo'!CP$13&gt;='Hoja De Calculo'!CO$13,IF(CO$18=100,($BG$21*CO$18*$B$2)-SUM($I79:CN79),IF(CO$18&gt;CN$19,((CO$18-CN$19+1)*$B$2*$BG$21),IF(CO$18&gt;=CN$19,$BG$21*$B$2))),0)</f>
        <v>0</v>
      </c>
      <c r="CP79" s="298" t="b">
        <f>IF('Hoja De Calculo'!CQ$13&gt;='Hoja De Calculo'!CP$13,IF(CP$18=100,($BG$21*CP$18*$B$2)-SUM($I79:CO79),IF(CP$18&gt;CO$19,((CP$18-CO$19+1)*$B$2*$BG$21),IF(CP$18&gt;=CO$19,$BG$21*$B$2))),0)</f>
        <v>0</v>
      </c>
      <c r="CQ79" s="298" t="b">
        <f>IF('Hoja De Calculo'!CR$13&gt;='Hoja De Calculo'!CQ$13,IF(CQ$18=100,($BG$21*CQ$18*$B$2)-SUM($I79:CP79),IF(CQ$18&gt;CP$19,((CQ$18-CP$19+1)*$B$2*$BG$21),IF(CQ$18&gt;=CP$19,$BG$21*$B$2))),0)</f>
        <v>0</v>
      </c>
      <c r="CR79" s="298" t="b">
        <f>IF('Hoja De Calculo'!CS$13&gt;='Hoja De Calculo'!CR$13,IF(CR$18=100,($BG$21*CR$18*$B$2)-SUM($I79:CQ79),IF(CR$18&gt;CQ$19,((CR$18-CQ$19+1)*$B$2*$BG$21),IF(CR$18&gt;=CQ$19,$BG$21*$B$2))),0)</f>
        <v>0</v>
      </c>
      <c r="CS79" s="298" t="b">
        <f>IF('Hoja De Calculo'!CT$13&gt;='Hoja De Calculo'!CS$13,IF(CS$18=100,($BG$21*CS$18*$B$2)-SUM($I79:CR79),IF(CS$18&gt;CR$19,((CS$18-CR$19+1)*$B$2*$BG$21),IF(CS$18&gt;=CR$19,$BG$21*$B$2))),0)</f>
        <v>0</v>
      </c>
      <c r="CT79" s="298" t="b">
        <f>IF('Hoja De Calculo'!CU$13&gt;='Hoja De Calculo'!CT$13,IF(CT$18=100,($BG$21*CT$18*$B$2)-SUM($I79:CS79),IF(CT$18&gt;CS$19,((CT$18-CS$19+1)*$B$2*$BG$21),IF(CT$18&gt;=CS$19,$BG$21*$B$2))),0)</f>
        <v>0</v>
      </c>
      <c r="CU79" s="298" t="b">
        <f>IF('Hoja De Calculo'!CV$13&gt;='Hoja De Calculo'!CU$13,IF(CU$18=100,($BG$21*CU$18*$B$2)-SUM($I79:CT79),IF(CU$18&gt;CT$19,((CU$18-CT$19+1)*$B$2*$BG$21),IF(CU$18&gt;=CT$19,$BG$21*$B$2))),0)</f>
        <v>0</v>
      </c>
      <c r="CV79" s="298" t="b">
        <f>IF('Hoja De Calculo'!CW$13&gt;='Hoja De Calculo'!CV$13,IF(CV$18=100,($BG$21*CV$18*$B$2)-SUM($I79:CU79),IF(CV$18&gt;CU$19,((CV$18-CU$19+1)*$B$2*$BG$21),IF(CV$18&gt;=CU$19,$BG$21*$B$2))),0)</f>
        <v>0</v>
      </c>
      <c r="CW79" s="298" t="b">
        <f>IF('Hoja De Calculo'!CX$13&gt;='Hoja De Calculo'!CW$13,IF(CW$18=100,($BG$21*CW$18*$B$2)-SUM($I79:CV79),IF(CW$18&gt;CV$19,((CW$18-CV$19+1)*$B$2*$BG$21),IF(CW$18&gt;=CV$19,$BG$21*$B$2))),0)</f>
        <v>0</v>
      </c>
    </row>
    <row r="80" spans="1:101" x14ac:dyDescent="0.25">
      <c r="A80" t="s">
        <v>217</v>
      </c>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c r="AJ80" s="263"/>
      <c r="AK80" s="263"/>
      <c r="AL80" s="263"/>
      <c r="AM80" s="263"/>
      <c r="AN80" s="263"/>
      <c r="AO80" s="263"/>
      <c r="AP80" s="263"/>
      <c r="AQ80" s="263"/>
      <c r="AR80" s="263"/>
      <c r="AS80" s="263"/>
      <c r="AT80" s="263"/>
      <c r="AU80" s="263"/>
      <c r="AV80" s="263"/>
      <c r="AW80" s="263"/>
      <c r="AX80" s="263"/>
      <c r="AY80" s="263"/>
      <c r="AZ80" s="263"/>
      <c r="BA80" s="263"/>
      <c r="BB80" s="263"/>
      <c r="BC80" s="263"/>
      <c r="BD80" s="263"/>
      <c r="BE80" s="263"/>
      <c r="BF80" s="263"/>
      <c r="BG80" s="263"/>
      <c r="BH80" s="285">
        <f>(BH$21*$B$2*(BH$19+(IF(BH$19=100,0,1))))</f>
        <v>0</v>
      </c>
      <c r="BI80" s="298" t="b">
        <f>IF('Hoja De Calculo'!BJ$13&gt;='Hoja De Calculo'!BI$13,IF(BI$18=100,($BH$21*BI$18*$B$2)-SUM($I80:BH80),IF(BI$18&gt;BH$19,((BI$18-BH$19+1)*$B$2*$BH$21),IF(BI$18&gt;=BH$19,$BH$21*$B$2))),0)</f>
        <v>0</v>
      </c>
      <c r="BJ80" s="298" t="b">
        <f>IF('Hoja De Calculo'!BK$13&gt;='Hoja De Calculo'!BJ$13,IF(BJ$18=100,($BH$21*BJ$18*$B$2)-SUM($I80:BI80),IF(BJ$18&gt;BI$19,((BJ$18-BI$19+1)*$B$2*$BH$21),IF(BJ$18&gt;=BI$19,$BH$21*$B$2))),0)</f>
        <v>0</v>
      </c>
      <c r="BK80" s="298" t="b">
        <f>IF('Hoja De Calculo'!BL$13&gt;='Hoja De Calculo'!BK$13,IF(BK$18=100,($BH$21*BK$18*$B$2)-SUM($I80:BJ80),IF(BK$18&gt;BJ$19,((BK$18-BJ$19+1)*$B$2*$BH$21),IF(BK$18&gt;=BJ$19,$BH$21*$B$2))),0)</f>
        <v>0</v>
      </c>
      <c r="BL80" s="298" t="b">
        <f>IF('Hoja De Calculo'!BM$13&gt;='Hoja De Calculo'!BL$13,IF(BL$18=100,($BH$21*BL$18*$B$2)-SUM($I80:BK80),IF(BL$18&gt;BK$19,((BL$18-BK$19+1)*$B$2*$BH$21),IF(BL$18&gt;=BK$19,$BH$21*$B$2))),0)</f>
        <v>0</v>
      </c>
      <c r="BM80" s="298" t="b">
        <f>IF('Hoja De Calculo'!BN$13&gt;='Hoja De Calculo'!BM$13,IF(BM$18=100,($BH$21*BM$18*$B$2)-SUM($I80:BL80),IF(BM$18&gt;BL$19,((BM$18-BL$19+1)*$B$2*$BH$21),IF(BM$18&gt;=BL$19,$BH$21*$B$2))),0)</f>
        <v>0</v>
      </c>
      <c r="BN80" s="298" t="b">
        <f>IF('Hoja De Calculo'!BO$13&gt;='Hoja De Calculo'!BN$13,IF(BN$18=100,($BH$21*BN$18*$B$2)-SUM($I80:BM80),IF(BN$18&gt;BM$19,((BN$18-BM$19+1)*$B$2*$BH$21),IF(BN$18&gt;=BM$19,$BH$21*$B$2))),0)</f>
        <v>0</v>
      </c>
      <c r="BO80" s="298" t="b">
        <f>IF('Hoja De Calculo'!BP$13&gt;='Hoja De Calculo'!BO$13,IF(BO$18=100,($BH$21*BO$18*$B$2)-SUM($I80:BN80),IF(BO$18&gt;BN$19,((BO$18-BN$19+1)*$B$2*$BH$21),IF(BO$18&gt;=BN$19,$BH$21*$B$2))),0)</f>
        <v>0</v>
      </c>
      <c r="BP80" s="298" t="b">
        <f>IF('Hoja De Calculo'!BQ$13&gt;='Hoja De Calculo'!BP$13,IF(BP$18=100,($BH$21*BP$18*$B$2)-SUM($I80:BO80),IF(BP$18&gt;BO$19,((BP$18-BO$19+1)*$B$2*$BH$21),IF(BP$18&gt;=BO$19,$BH$21*$B$2))),0)</f>
        <v>0</v>
      </c>
      <c r="BQ80" s="298" t="b">
        <f>IF('Hoja De Calculo'!BR$13&gt;='Hoja De Calculo'!BQ$13,IF(BQ$18=100,($BH$21*BQ$18*$B$2)-SUM($I80:BP80),IF(BQ$18&gt;BP$19,((BQ$18-BP$19+1)*$B$2*$BH$21),IF(BQ$18&gt;=BP$19,$BH$21*$B$2))),0)</f>
        <v>0</v>
      </c>
      <c r="BR80" s="298" t="b">
        <f>IF('Hoja De Calculo'!BS$13&gt;='Hoja De Calculo'!BR$13,IF(BR$18=100,($BH$21*BR$18*$B$2)-SUM($I80:BQ80),IF(BR$18&gt;BQ$19,((BR$18-BQ$19+1)*$B$2*$BH$21),IF(BR$18&gt;=BQ$19,$BH$21*$B$2))),0)</f>
        <v>0</v>
      </c>
      <c r="BS80" s="298" t="b">
        <f>IF('Hoja De Calculo'!BT$13&gt;='Hoja De Calculo'!BS$13,IF(BS$18=100,($BH$21*BS$18*$B$2)-SUM($I80:BR80),IF(BS$18&gt;BR$19,((BS$18-BR$19+1)*$B$2*$BH$21),IF(BS$18&gt;=BR$19,$BH$21*$B$2))),0)</f>
        <v>0</v>
      </c>
      <c r="BT80" s="298" t="b">
        <f>IF('Hoja De Calculo'!BU$13&gt;='Hoja De Calculo'!BT$13,IF(BT$18=100,($BH$21*BT$18*$B$2)-SUM($I80:BS80),IF(BT$18&gt;BS$19,((BT$18-BS$19+1)*$B$2*$BH$21),IF(BT$18&gt;=BS$19,$BH$21*$B$2))),0)</f>
        <v>0</v>
      </c>
      <c r="BU80" s="298" t="b">
        <f>IF('Hoja De Calculo'!BV$13&gt;='Hoja De Calculo'!BU$13,IF(BU$18=100,($BH$21*BU$18*$B$2)-SUM($I80:BT80),IF(BU$18&gt;BT$19,((BU$18-BT$19+1)*$B$2*$BH$21),IF(BU$18&gt;=BT$19,$BH$21*$B$2))),0)</f>
        <v>0</v>
      </c>
      <c r="BV80" s="298" t="b">
        <f>IF('Hoja De Calculo'!BW$13&gt;='Hoja De Calculo'!BV$13,IF(BV$18=100,($BH$21*BV$18*$B$2)-SUM($I80:BU80),IF(BV$18&gt;BU$19,((BV$18-BU$19+1)*$B$2*$BH$21),IF(BV$18&gt;=BU$19,$BH$21*$B$2))),0)</f>
        <v>0</v>
      </c>
      <c r="BW80" s="298" t="b">
        <f>IF('Hoja De Calculo'!BX$13&gt;='Hoja De Calculo'!BW$13,IF(BW$18=100,($BH$21*BW$18*$B$2)-SUM($I80:BV80),IF(BW$18&gt;BV$19,((BW$18-BV$19+1)*$B$2*$BH$21),IF(BW$18&gt;=BV$19,$BH$21*$B$2))),0)</f>
        <v>0</v>
      </c>
      <c r="BX80" s="298" t="b">
        <f>IF('Hoja De Calculo'!BY$13&gt;='Hoja De Calculo'!BX$13,IF(BX$18=100,($BH$21*BX$18*$B$2)-SUM($I80:BW80),IF(BX$18&gt;BW$19,((BX$18-BW$19+1)*$B$2*$BH$21),IF(BX$18&gt;=BW$19,$BH$21*$B$2))),0)</f>
        <v>0</v>
      </c>
      <c r="BY80" s="298" t="b">
        <f>IF('Hoja De Calculo'!BZ$13&gt;='Hoja De Calculo'!BY$13,IF(BY$18=100,($BH$21*BY$18*$B$2)-SUM($I80:BX80),IF(BY$18&gt;BX$19,((BY$18-BX$19+1)*$B$2*$BH$21),IF(BY$18&gt;=BX$19,$BH$21*$B$2))),0)</f>
        <v>0</v>
      </c>
      <c r="BZ80" s="298" t="b">
        <f>IF('Hoja De Calculo'!CA$13&gt;='Hoja De Calculo'!BZ$13,IF(BZ$18=100,($BH$21*BZ$18*$B$2)-SUM($I80:BY80),IF(BZ$18&gt;BY$19,((BZ$18-BY$19+1)*$B$2*$BH$21),IF(BZ$18&gt;=BY$19,$BH$21*$B$2))),0)</f>
        <v>0</v>
      </c>
      <c r="CA80" s="298" t="b">
        <f>IF('Hoja De Calculo'!CB$13&gt;='Hoja De Calculo'!CA$13,IF(CA$18=100,($BH$21*CA$18*$B$2)-SUM($I80:BZ80),IF(CA$18&gt;BZ$19,((CA$18-BZ$19+1)*$B$2*$BH$21),IF(CA$18&gt;=BZ$19,$BH$21*$B$2))),0)</f>
        <v>0</v>
      </c>
      <c r="CB80" s="298" t="b">
        <f>IF('Hoja De Calculo'!CC$13&gt;='Hoja De Calculo'!CB$13,IF(CB$18=100,($BH$21*CB$18*$B$2)-SUM($I80:CA80),IF(CB$18&gt;CA$19,((CB$18-CA$19+1)*$B$2*$BH$21),IF(CB$18&gt;=CA$19,$BH$21*$B$2))),0)</f>
        <v>0</v>
      </c>
      <c r="CC80" s="298" t="b">
        <f>IF('Hoja De Calculo'!CD$13&gt;='Hoja De Calculo'!CC$13,IF(CC$18=100,($BH$21*CC$18*$B$2)-SUM($I80:CB80),IF(CC$18&gt;CB$19,((CC$18-CB$19+1)*$B$2*$BH$21),IF(CC$18&gt;=CB$19,$BH$21*$B$2))),0)</f>
        <v>0</v>
      </c>
      <c r="CD80" s="298" t="b">
        <f>IF('Hoja De Calculo'!CE$13&gt;='Hoja De Calculo'!CD$13,IF(CD$18=100,($BH$21*CD$18*$B$2)-SUM($I80:CC80),IF(CD$18&gt;CC$19,((CD$18-CC$19+1)*$B$2*$BH$21),IF(CD$18&gt;=CC$19,$BH$21*$B$2))),0)</f>
        <v>0</v>
      </c>
      <c r="CE80" s="298" t="b">
        <f>IF('Hoja De Calculo'!CF$13&gt;='Hoja De Calculo'!CE$13,IF(CE$18=100,($BH$21*CE$18*$B$2)-SUM($I80:CD80),IF(CE$18&gt;CD$19,((CE$18-CD$19+1)*$B$2*$BH$21),IF(CE$18&gt;=CD$19,$BH$21*$B$2))),0)</f>
        <v>0</v>
      </c>
      <c r="CF80" s="298" t="b">
        <f>IF('Hoja De Calculo'!CG$13&gt;='Hoja De Calculo'!CF$13,IF(CF$18=100,($BH$21*CF$18*$B$2)-SUM($I80:CE80),IF(CF$18&gt;CE$19,((CF$18-CE$19+1)*$B$2*$BH$21),IF(CF$18&gt;=CE$19,$BH$21*$B$2))),0)</f>
        <v>0</v>
      </c>
      <c r="CG80" s="298" t="b">
        <f>IF('Hoja De Calculo'!CH$13&gt;='Hoja De Calculo'!CG$13,IF(CG$18=100,($BH$21*CG$18*$B$2)-SUM($I80:CF80),IF(CG$18&gt;CF$19,((CG$18-CF$19+1)*$B$2*$BH$21),IF(CG$18&gt;=CF$19,$BH$21*$B$2))),0)</f>
        <v>0</v>
      </c>
      <c r="CH80" s="298" t="b">
        <f>IF('Hoja De Calculo'!CI$13&gt;='Hoja De Calculo'!CH$13,IF(CH$18=100,($BH$21*CH$18*$B$2)-SUM($I80:CG80),IF(CH$18&gt;CG$19,((CH$18-CG$19+1)*$B$2*$BH$21),IF(CH$18&gt;=CG$19,$BH$21*$B$2))),0)</f>
        <v>0</v>
      </c>
      <c r="CI80" s="298" t="b">
        <f>IF('Hoja De Calculo'!CJ$13&gt;='Hoja De Calculo'!CI$13,IF(CI$18=100,($BH$21*CI$18*$B$2)-SUM($I80:CH80),IF(CI$18&gt;CH$19,((CI$18-CH$19+1)*$B$2*$BH$21),IF(CI$18&gt;=CH$19,$BH$21*$B$2))),0)</f>
        <v>0</v>
      </c>
      <c r="CJ80" s="298" t="b">
        <f>IF('Hoja De Calculo'!CK$13&gt;='Hoja De Calculo'!CJ$13,IF(CJ$18=100,($BH$21*CJ$18*$B$2)-SUM($I80:CI80),IF(CJ$18&gt;CI$19,((CJ$18-CI$19+1)*$B$2*$BH$21),IF(CJ$18&gt;=CI$19,$BH$21*$B$2))),0)</f>
        <v>0</v>
      </c>
      <c r="CK80" s="298" t="b">
        <f>IF('Hoja De Calculo'!CL$13&gt;='Hoja De Calculo'!CK$13,IF(CK$18=100,($BH$21*CK$18*$B$2)-SUM($I80:CJ80),IF(CK$18&gt;CJ$19,((CK$18-CJ$19+1)*$B$2*$BH$21),IF(CK$18&gt;=CJ$19,$BH$21*$B$2))),0)</f>
        <v>0</v>
      </c>
      <c r="CL80" s="298" t="b">
        <f>IF('Hoja De Calculo'!CM$13&gt;='Hoja De Calculo'!CL$13,IF(CL$18=100,($BH$21*CL$18*$B$2)-SUM($I80:CK80),IF(CL$18&gt;CK$19,((CL$18-CK$19+1)*$B$2*$BH$21),IF(CL$18&gt;=CK$19,$BH$21*$B$2))),0)</f>
        <v>0</v>
      </c>
      <c r="CM80" s="298" t="b">
        <f>IF('Hoja De Calculo'!CN$13&gt;='Hoja De Calculo'!CM$13,IF(CM$18=100,($BH$21*CM$18*$B$2)-SUM($I80:CL80),IF(CM$18&gt;CL$19,((CM$18-CL$19+1)*$B$2*$BH$21),IF(CM$18&gt;=CL$19,$BH$21*$B$2))),0)</f>
        <v>0</v>
      </c>
      <c r="CN80" s="298" t="b">
        <f>IF('Hoja De Calculo'!CO$13&gt;='Hoja De Calculo'!CN$13,IF(CN$18=100,($BH$21*CN$18*$B$2)-SUM($I80:CM80),IF(CN$18&gt;CM$19,((CN$18-CM$19+1)*$B$2*$BH$21),IF(CN$18&gt;=CM$19,$BH$21*$B$2))),0)</f>
        <v>0</v>
      </c>
      <c r="CO80" s="298" t="b">
        <f>IF('Hoja De Calculo'!CP$13&gt;='Hoja De Calculo'!CO$13,IF(CO$18=100,($BH$21*CO$18*$B$2)-SUM($I80:CN80),IF(CO$18&gt;CN$19,((CO$18-CN$19+1)*$B$2*$BH$21),IF(CO$18&gt;=CN$19,$BH$21*$B$2))),0)</f>
        <v>0</v>
      </c>
      <c r="CP80" s="298" t="b">
        <f>IF('Hoja De Calculo'!CQ$13&gt;='Hoja De Calculo'!CP$13,IF(CP$18=100,($BH$21*CP$18*$B$2)-SUM($I80:CO80),IF(CP$18&gt;CO$19,((CP$18-CO$19+1)*$B$2*$BH$21),IF(CP$18&gt;=CO$19,$BH$21*$B$2))),0)</f>
        <v>0</v>
      </c>
      <c r="CQ80" s="298" t="b">
        <f>IF('Hoja De Calculo'!CR$13&gt;='Hoja De Calculo'!CQ$13,IF(CQ$18=100,($BH$21*CQ$18*$B$2)-SUM($I80:CP80),IF(CQ$18&gt;CP$19,((CQ$18-CP$19+1)*$B$2*$BH$21),IF(CQ$18&gt;=CP$19,$BH$21*$B$2))),0)</f>
        <v>0</v>
      </c>
      <c r="CR80" s="298" t="b">
        <f>IF('Hoja De Calculo'!CS$13&gt;='Hoja De Calculo'!CR$13,IF(CR$18=100,($BH$21*CR$18*$B$2)-SUM($I80:CQ80),IF(CR$18&gt;CQ$19,((CR$18-CQ$19+1)*$B$2*$BH$21),IF(CR$18&gt;=CQ$19,$BH$21*$B$2))),0)</f>
        <v>0</v>
      </c>
      <c r="CS80" s="298" t="b">
        <f>IF('Hoja De Calculo'!CT$13&gt;='Hoja De Calculo'!CS$13,IF(CS$18=100,($BH$21*CS$18*$B$2)-SUM($I80:CR80),IF(CS$18&gt;CR$19,((CS$18-CR$19+1)*$B$2*$BH$21),IF(CS$18&gt;=CR$19,$BH$21*$B$2))),0)</f>
        <v>0</v>
      </c>
      <c r="CT80" s="298" t="b">
        <f>IF('Hoja De Calculo'!CU$13&gt;='Hoja De Calculo'!CT$13,IF(CT$18=100,($BH$21*CT$18*$B$2)-SUM($I80:CS80),IF(CT$18&gt;CS$19,((CT$18-CS$19+1)*$B$2*$BH$21),IF(CT$18&gt;=CS$19,$BH$21*$B$2))),0)</f>
        <v>0</v>
      </c>
      <c r="CU80" s="298" t="b">
        <f>IF('Hoja De Calculo'!CV$13&gt;='Hoja De Calculo'!CU$13,IF(CU$18=100,($BH$21*CU$18*$B$2)-SUM($I80:CT80),IF(CU$18&gt;CT$19,((CU$18-CT$19+1)*$B$2*$BH$21),IF(CU$18&gt;=CT$19,$BH$21*$B$2))),0)</f>
        <v>0</v>
      </c>
      <c r="CV80" s="298" t="b">
        <f>IF('Hoja De Calculo'!CW$13&gt;='Hoja De Calculo'!CV$13,IF(CV$18=100,($BH$21*CV$18*$B$2)-SUM($I80:CU80),IF(CV$18&gt;CU$19,((CV$18-CU$19+1)*$B$2*$BH$21),IF(CV$18&gt;=CU$19,$BH$21*$B$2))),0)</f>
        <v>0</v>
      </c>
      <c r="CW80" s="298" t="b">
        <f>IF('Hoja De Calculo'!CX$13&gt;='Hoja De Calculo'!CW$13,IF(CW$18=100,($BH$21*CW$18*$B$2)-SUM($I80:CV80),IF(CW$18&gt;CV$19,((CW$18-CV$19+1)*$B$2*$BH$21),IF(CW$18&gt;=CV$19,$BH$21*$B$2))),0)</f>
        <v>0</v>
      </c>
    </row>
    <row r="81" spans="1:101" x14ac:dyDescent="0.25">
      <c r="A81" t="s">
        <v>218</v>
      </c>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85">
        <f>(BI$21*$B$2*(BI$19+(IF(BI$19=100,0,1))))</f>
        <v>0</v>
      </c>
      <c r="BJ81" s="298" t="b">
        <f>IF('Hoja De Calculo'!BK$13&gt;='Hoja De Calculo'!BJ$13,IF(BJ$18=100,($BI$21*BJ$18*$B$2)-SUM($I81:BI81),IF(BJ$18&gt;BI$19,((BJ$18-BI$19+1)*$B$2*$BI$21),IF(BJ$18&gt;=BI$19,$BI$21*$B$2))),0)</f>
        <v>0</v>
      </c>
      <c r="BK81" s="298" t="b">
        <f>IF('Hoja De Calculo'!BL$13&gt;='Hoja De Calculo'!BK$13,IF(BK$18=100,($BI$21*BK$18*$B$2)-SUM($I81:BJ81),IF(BK$18&gt;BJ$19,((BK$18-BJ$19+1)*$B$2*$BI$21),IF(BK$18&gt;=BJ$19,$BI$21*$B$2))),0)</f>
        <v>0</v>
      </c>
      <c r="BL81" s="298" t="b">
        <f>IF('Hoja De Calculo'!BM$13&gt;='Hoja De Calculo'!BL$13,IF(BL$18=100,($BI$21*BL$18*$B$2)-SUM($I81:BK81),IF(BL$18&gt;BK$19,((BL$18-BK$19+1)*$B$2*$BI$21),IF(BL$18&gt;=BK$19,$BI$21*$B$2))),0)</f>
        <v>0</v>
      </c>
      <c r="BM81" s="298" t="b">
        <f>IF('Hoja De Calculo'!BN$13&gt;='Hoja De Calculo'!BM$13,IF(BM$18=100,($BI$21*BM$18*$B$2)-SUM($I81:BL81),IF(BM$18&gt;BL$19,((BM$18-BL$19+1)*$B$2*$BI$21),IF(BM$18&gt;=BL$19,$BI$21*$B$2))),0)</f>
        <v>0</v>
      </c>
      <c r="BN81" s="298" t="b">
        <f>IF('Hoja De Calculo'!BO$13&gt;='Hoja De Calculo'!BN$13,IF(BN$18=100,($BI$21*BN$18*$B$2)-SUM($I81:BM81),IF(BN$18&gt;BM$19,((BN$18-BM$19+1)*$B$2*$BI$21),IF(BN$18&gt;=BM$19,$BI$21*$B$2))),0)</f>
        <v>0</v>
      </c>
      <c r="BO81" s="298" t="b">
        <f>IF('Hoja De Calculo'!BP$13&gt;='Hoja De Calculo'!BO$13,IF(BO$18=100,($BI$21*BO$18*$B$2)-SUM($I81:BN81),IF(BO$18&gt;BN$19,((BO$18-BN$19+1)*$B$2*$BI$21),IF(BO$18&gt;=BN$19,$BI$21*$B$2))),0)</f>
        <v>0</v>
      </c>
      <c r="BP81" s="298" t="b">
        <f>IF('Hoja De Calculo'!BQ$13&gt;='Hoja De Calculo'!BP$13,IF(BP$18=100,($BI$21*BP$18*$B$2)-SUM($I81:BO81),IF(BP$18&gt;BO$19,((BP$18-BO$19+1)*$B$2*$BI$21),IF(BP$18&gt;=BO$19,$BI$21*$B$2))),0)</f>
        <v>0</v>
      </c>
      <c r="BQ81" s="298" t="b">
        <f>IF('Hoja De Calculo'!BR$13&gt;='Hoja De Calculo'!BQ$13,IF(BQ$18=100,($BI$21*BQ$18*$B$2)-SUM($I81:BP81),IF(BQ$18&gt;BP$19,((BQ$18-BP$19+1)*$B$2*$BI$21),IF(BQ$18&gt;=BP$19,$BI$21*$B$2))),0)</f>
        <v>0</v>
      </c>
      <c r="BR81" s="298" t="b">
        <f>IF('Hoja De Calculo'!BS$13&gt;='Hoja De Calculo'!BR$13,IF(BR$18=100,($BI$21*BR$18*$B$2)-SUM($I81:BQ81),IF(BR$18&gt;BQ$19,((BR$18-BQ$19+1)*$B$2*$BI$21),IF(BR$18&gt;=BQ$19,$BI$21*$B$2))),0)</f>
        <v>0</v>
      </c>
      <c r="BS81" s="298" t="b">
        <f>IF('Hoja De Calculo'!BT$13&gt;='Hoja De Calculo'!BS$13,IF(BS$18=100,($BI$21*BS$18*$B$2)-SUM($I81:BR81),IF(BS$18&gt;BR$19,((BS$18-BR$19+1)*$B$2*$BI$21),IF(BS$18&gt;=BR$19,$BI$21*$B$2))),0)</f>
        <v>0</v>
      </c>
      <c r="BT81" s="298" t="b">
        <f>IF('Hoja De Calculo'!BU$13&gt;='Hoja De Calculo'!BT$13,IF(BT$18=100,($BI$21*BT$18*$B$2)-SUM($I81:BS81),IF(BT$18&gt;BS$19,((BT$18-BS$19+1)*$B$2*$BI$21),IF(BT$18&gt;=BS$19,$BI$21*$B$2))),0)</f>
        <v>0</v>
      </c>
      <c r="BU81" s="298" t="b">
        <f>IF('Hoja De Calculo'!BV$13&gt;='Hoja De Calculo'!BU$13,IF(BU$18=100,($BI$21*BU$18*$B$2)-SUM($I81:BT81),IF(BU$18&gt;BT$19,((BU$18-BT$19+1)*$B$2*$BI$21),IF(BU$18&gt;=BT$19,$BI$21*$B$2))),0)</f>
        <v>0</v>
      </c>
      <c r="BV81" s="298" t="b">
        <f>IF('Hoja De Calculo'!BW$13&gt;='Hoja De Calculo'!BV$13,IF(BV$18=100,($BI$21*BV$18*$B$2)-SUM($I81:BU81),IF(BV$18&gt;BU$19,((BV$18-BU$19+1)*$B$2*$BI$21),IF(BV$18&gt;=BU$19,$BI$21*$B$2))),0)</f>
        <v>0</v>
      </c>
      <c r="BW81" s="298" t="b">
        <f>IF('Hoja De Calculo'!BX$13&gt;='Hoja De Calculo'!BW$13,IF(BW$18=100,($BI$21*BW$18*$B$2)-SUM($I81:BV81),IF(BW$18&gt;BV$19,((BW$18-BV$19+1)*$B$2*$BI$21),IF(BW$18&gt;=BV$19,$BI$21*$B$2))),0)</f>
        <v>0</v>
      </c>
      <c r="BX81" s="298" t="b">
        <f>IF('Hoja De Calculo'!BY$13&gt;='Hoja De Calculo'!BX$13,IF(BX$18=100,($BI$21*BX$18*$B$2)-SUM($I81:BW81),IF(BX$18&gt;BW$19,((BX$18-BW$19+1)*$B$2*$BI$21),IF(BX$18&gt;=BW$19,$BI$21*$B$2))),0)</f>
        <v>0</v>
      </c>
      <c r="BY81" s="298" t="b">
        <f>IF('Hoja De Calculo'!BZ$13&gt;='Hoja De Calculo'!BY$13,IF(BY$18=100,($BI$21*BY$18*$B$2)-SUM($I81:BX81),IF(BY$18&gt;BX$19,((BY$18-BX$19+1)*$B$2*$BI$21),IF(BY$18&gt;=BX$19,$BI$21*$B$2))),0)</f>
        <v>0</v>
      </c>
      <c r="BZ81" s="298" t="b">
        <f>IF('Hoja De Calculo'!CA$13&gt;='Hoja De Calculo'!BZ$13,IF(BZ$18=100,($BI$21*BZ$18*$B$2)-SUM($I81:BY81),IF(BZ$18&gt;BY$19,((BZ$18-BY$19+1)*$B$2*$BI$21),IF(BZ$18&gt;=BY$19,$BI$21*$B$2))),0)</f>
        <v>0</v>
      </c>
      <c r="CA81" s="298" t="b">
        <f>IF('Hoja De Calculo'!CB$13&gt;='Hoja De Calculo'!CA$13,IF(CA$18=100,($BI$21*CA$18*$B$2)-SUM($I81:BZ81),IF(CA$18&gt;BZ$19,((CA$18-BZ$19+1)*$B$2*$BI$21),IF(CA$18&gt;=BZ$19,$BI$21*$B$2))),0)</f>
        <v>0</v>
      </c>
      <c r="CB81" s="298" t="b">
        <f>IF('Hoja De Calculo'!CC$13&gt;='Hoja De Calculo'!CB$13,IF(CB$18=100,($BI$21*CB$18*$B$2)-SUM($I81:CA81),IF(CB$18&gt;CA$19,((CB$18-CA$19+1)*$B$2*$BI$21),IF(CB$18&gt;=CA$19,$BI$21*$B$2))),0)</f>
        <v>0</v>
      </c>
      <c r="CC81" s="298" t="b">
        <f>IF('Hoja De Calculo'!CD$13&gt;='Hoja De Calculo'!CC$13,IF(CC$18=100,($BI$21*CC$18*$B$2)-SUM($I81:CB81),IF(CC$18&gt;CB$19,((CC$18-CB$19+1)*$B$2*$BI$21),IF(CC$18&gt;=CB$19,$BI$21*$B$2))),0)</f>
        <v>0</v>
      </c>
      <c r="CD81" s="298" t="b">
        <f>IF('Hoja De Calculo'!CE$13&gt;='Hoja De Calculo'!CD$13,IF(CD$18=100,($BI$21*CD$18*$B$2)-SUM($I81:CC81),IF(CD$18&gt;CC$19,((CD$18-CC$19+1)*$B$2*$BI$21),IF(CD$18&gt;=CC$19,$BI$21*$B$2))),0)</f>
        <v>0</v>
      </c>
      <c r="CE81" s="298" t="b">
        <f>IF('Hoja De Calculo'!CF$13&gt;='Hoja De Calculo'!CE$13,IF(CE$18=100,($BI$21*CE$18*$B$2)-SUM($I81:CD81),IF(CE$18&gt;CD$19,((CE$18-CD$19+1)*$B$2*$BI$21),IF(CE$18&gt;=CD$19,$BI$21*$B$2))),0)</f>
        <v>0</v>
      </c>
      <c r="CF81" s="298" t="b">
        <f>IF('Hoja De Calculo'!CG$13&gt;='Hoja De Calculo'!CF$13,IF(CF$18=100,($BI$21*CF$18*$B$2)-SUM($I81:CE81),IF(CF$18&gt;CE$19,((CF$18-CE$19+1)*$B$2*$BI$21),IF(CF$18&gt;=CE$19,$BI$21*$B$2))),0)</f>
        <v>0</v>
      </c>
      <c r="CG81" s="298" t="b">
        <f>IF('Hoja De Calculo'!CH$13&gt;='Hoja De Calculo'!CG$13,IF(CG$18=100,($BI$21*CG$18*$B$2)-SUM($I81:CF81),IF(CG$18&gt;CF$19,((CG$18-CF$19+1)*$B$2*$BI$21),IF(CG$18&gt;=CF$19,$BI$21*$B$2))),0)</f>
        <v>0</v>
      </c>
      <c r="CH81" s="298" t="b">
        <f>IF('Hoja De Calculo'!CI$13&gt;='Hoja De Calculo'!CH$13,IF(CH$18=100,($BI$21*CH$18*$B$2)-SUM($I81:CG81),IF(CH$18&gt;CG$19,((CH$18-CG$19+1)*$B$2*$BI$21),IF(CH$18&gt;=CG$19,$BI$21*$B$2))),0)</f>
        <v>0</v>
      </c>
      <c r="CI81" s="298" t="b">
        <f>IF('Hoja De Calculo'!CJ$13&gt;='Hoja De Calculo'!CI$13,IF(CI$18=100,($BI$21*CI$18*$B$2)-SUM($I81:CH81),IF(CI$18&gt;CH$19,((CI$18-CH$19+1)*$B$2*$BI$21),IF(CI$18&gt;=CH$19,$BI$21*$B$2))),0)</f>
        <v>0</v>
      </c>
      <c r="CJ81" s="298" t="b">
        <f>IF('Hoja De Calculo'!CK$13&gt;='Hoja De Calculo'!CJ$13,IF(CJ$18=100,($BI$21*CJ$18*$B$2)-SUM($I81:CI81),IF(CJ$18&gt;CI$19,((CJ$18-CI$19+1)*$B$2*$BI$21),IF(CJ$18&gt;=CI$19,$BI$21*$B$2))),0)</f>
        <v>0</v>
      </c>
      <c r="CK81" s="298" t="b">
        <f>IF('Hoja De Calculo'!CL$13&gt;='Hoja De Calculo'!CK$13,IF(CK$18=100,($BI$21*CK$18*$B$2)-SUM($I81:CJ81),IF(CK$18&gt;CJ$19,((CK$18-CJ$19+1)*$B$2*$BI$21),IF(CK$18&gt;=CJ$19,$BI$21*$B$2))),0)</f>
        <v>0</v>
      </c>
      <c r="CL81" s="298" t="b">
        <f>IF('Hoja De Calculo'!CM$13&gt;='Hoja De Calculo'!CL$13,IF(CL$18=100,($BI$21*CL$18*$B$2)-SUM($I81:CK81),IF(CL$18&gt;CK$19,((CL$18-CK$19+1)*$B$2*$BI$21),IF(CL$18&gt;=CK$19,$BI$21*$B$2))),0)</f>
        <v>0</v>
      </c>
      <c r="CM81" s="298" t="b">
        <f>IF('Hoja De Calculo'!CN$13&gt;='Hoja De Calculo'!CM$13,IF(CM$18=100,($BI$21*CM$18*$B$2)-SUM($I81:CL81),IF(CM$18&gt;CL$19,((CM$18-CL$19+1)*$B$2*$BI$21),IF(CM$18&gt;=CL$19,$BI$21*$B$2))),0)</f>
        <v>0</v>
      </c>
      <c r="CN81" s="298" t="b">
        <f>IF('Hoja De Calculo'!CO$13&gt;='Hoja De Calculo'!CN$13,IF(CN$18=100,($BI$21*CN$18*$B$2)-SUM($I81:CM81),IF(CN$18&gt;CM$19,((CN$18-CM$19+1)*$B$2*$BI$21),IF(CN$18&gt;=CM$19,$BI$21*$B$2))),0)</f>
        <v>0</v>
      </c>
      <c r="CO81" s="298" t="b">
        <f>IF('Hoja De Calculo'!CP$13&gt;='Hoja De Calculo'!CO$13,IF(CO$18=100,($BI$21*CO$18*$B$2)-SUM($I81:CN81),IF(CO$18&gt;CN$19,((CO$18-CN$19+1)*$B$2*$BI$21),IF(CO$18&gt;=CN$19,$BI$21*$B$2))),0)</f>
        <v>0</v>
      </c>
      <c r="CP81" s="298" t="b">
        <f>IF('Hoja De Calculo'!CQ$13&gt;='Hoja De Calculo'!CP$13,IF(CP$18=100,($BI$21*CP$18*$B$2)-SUM($I81:CO81),IF(CP$18&gt;CO$19,((CP$18-CO$19+1)*$B$2*$BI$21),IF(CP$18&gt;=CO$19,$BI$21*$B$2))),0)</f>
        <v>0</v>
      </c>
      <c r="CQ81" s="298" t="b">
        <f>IF('Hoja De Calculo'!CR$13&gt;='Hoja De Calculo'!CQ$13,IF(CQ$18=100,($BI$21*CQ$18*$B$2)-SUM($I81:CP81),IF(CQ$18&gt;CP$19,((CQ$18-CP$19+1)*$B$2*$BI$21),IF(CQ$18&gt;=CP$19,$BI$21*$B$2))),0)</f>
        <v>0</v>
      </c>
      <c r="CR81" s="298" t="b">
        <f>IF('Hoja De Calculo'!CS$13&gt;='Hoja De Calculo'!CR$13,IF(CR$18=100,($BI$21*CR$18*$B$2)-SUM($I81:CQ81),IF(CR$18&gt;CQ$19,((CR$18-CQ$19+1)*$B$2*$BI$21),IF(CR$18&gt;=CQ$19,$BI$21*$B$2))),0)</f>
        <v>0</v>
      </c>
      <c r="CS81" s="298" t="b">
        <f>IF('Hoja De Calculo'!CT$13&gt;='Hoja De Calculo'!CS$13,IF(CS$18=100,($BI$21*CS$18*$B$2)-SUM($I81:CR81),IF(CS$18&gt;CR$19,((CS$18-CR$19+1)*$B$2*$BI$21),IF(CS$18&gt;=CR$19,$BI$21*$B$2))),0)</f>
        <v>0</v>
      </c>
      <c r="CT81" s="298" t="b">
        <f>IF('Hoja De Calculo'!CU$13&gt;='Hoja De Calculo'!CT$13,IF(CT$18=100,($BI$21*CT$18*$B$2)-SUM($I81:CS81),IF(CT$18&gt;CS$19,((CT$18-CS$19+1)*$B$2*$BI$21),IF(CT$18&gt;=CS$19,$BI$21*$B$2))),0)</f>
        <v>0</v>
      </c>
      <c r="CU81" s="298" t="b">
        <f>IF('Hoja De Calculo'!CV$13&gt;='Hoja De Calculo'!CU$13,IF(CU$18=100,($BI$21*CU$18*$B$2)-SUM($I81:CT81),IF(CU$18&gt;CT$19,((CU$18-CT$19+1)*$B$2*$BI$21),IF(CU$18&gt;=CT$19,$BI$21*$B$2))),0)</f>
        <v>0</v>
      </c>
      <c r="CV81" s="298" t="b">
        <f>IF('Hoja De Calculo'!CW$13&gt;='Hoja De Calculo'!CV$13,IF(CV$18=100,($BI$21*CV$18*$B$2)-SUM($I81:CU81),IF(CV$18&gt;CU$19,((CV$18-CU$19+1)*$B$2*$BI$21),IF(CV$18&gt;=CU$19,$BI$21*$B$2))),0)</f>
        <v>0</v>
      </c>
      <c r="CW81" s="298" t="b">
        <f>IF('Hoja De Calculo'!CX$13&gt;='Hoja De Calculo'!CW$13,IF(CW$18=100,($BI$21*CW$18*$B$2)-SUM($I81:CV81),IF(CW$18&gt;CV$19,((CW$18-CV$19+1)*$B$2*$BI$21),IF(CW$18&gt;=CV$19,$BI$21*$B$2))),0)</f>
        <v>0</v>
      </c>
    </row>
    <row r="82" spans="1:101" x14ac:dyDescent="0.25">
      <c r="A82" t="s">
        <v>219</v>
      </c>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c r="AJ82" s="263"/>
      <c r="AK82" s="263"/>
      <c r="AL82" s="263"/>
      <c r="AM82" s="263"/>
      <c r="AN82" s="263"/>
      <c r="AO82" s="263"/>
      <c r="AP82" s="263"/>
      <c r="AQ82" s="263"/>
      <c r="AR82" s="263"/>
      <c r="AS82" s="263"/>
      <c r="AT82" s="263"/>
      <c r="AU82" s="263"/>
      <c r="AV82" s="263"/>
      <c r="AW82" s="263"/>
      <c r="AX82" s="263"/>
      <c r="AY82" s="263"/>
      <c r="AZ82" s="263"/>
      <c r="BA82" s="263"/>
      <c r="BB82" s="263"/>
      <c r="BC82" s="263"/>
      <c r="BD82" s="263"/>
      <c r="BE82" s="263"/>
      <c r="BF82" s="263"/>
      <c r="BG82" s="263"/>
      <c r="BH82" s="263"/>
      <c r="BI82" s="263"/>
      <c r="BJ82" s="285">
        <f>(BJ$21*$B$2*(BJ$19+(IF(BJ$19=100,0,1))))</f>
        <v>0</v>
      </c>
      <c r="BK82" s="298" t="b">
        <f>IF('Hoja De Calculo'!BL$13&gt;='Hoja De Calculo'!BK$13,IF(BK$18=100,($BJ$21*BK$18*$B$2)-SUM($I82:BJ82),IF(BK$18&gt;BJ$19,((BK$18-BJ$19+1)*$B$2*$BJ$21),IF(BK$18&gt;=BJ$19,$BJ$21*$B$2))),0)</f>
        <v>0</v>
      </c>
      <c r="BL82" s="298" t="b">
        <f>IF('Hoja De Calculo'!BM$13&gt;='Hoja De Calculo'!BL$13,IF(BL$18=100,($BJ$21*BL$18*$B$2)-SUM($I82:BK82),IF(BL$18&gt;BK$19,((BL$18-BK$19+1)*$B$2*$BJ$21),IF(BL$18&gt;=BK$19,$BJ$21*$B$2))),0)</f>
        <v>0</v>
      </c>
      <c r="BM82" s="298" t="b">
        <f>IF('Hoja De Calculo'!BN$13&gt;='Hoja De Calculo'!BM$13,IF(BM$18=100,($BJ$21*BM$18*$B$2)-SUM($I82:BL82),IF(BM$18&gt;BL$19,((BM$18-BL$19+1)*$B$2*$BJ$21),IF(BM$18&gt;=BL$19,$BJ$21*$B$2))),0)</f>
        <v>0</v>
      </c>
      <c r="BN82" s="298" t="b">
        <f>IF('Hoja De Calculo'!BO$13&gt;='Hoja De Calculo'!BN$13,IF(BN$18=100,($BJ$21*BN$18*$B$2)-SUM($I82:BM82),IF(BN$18&gt;BM$19,((BN$18-BM$19+1)*$B$2*$BJ$21),IF(BN$18&gt;=BM$19,$BJ$21*$B$2))),0)</f>
        <v>0</v>
      </c>
      <c r="BO82" s="298" t="b">
        <f>IF('Hoja De Calculo'!BP$13&gt;='Hoja De Calculo'!BO$13,IF(BO$18=100,($BJ$21*BO$18*$B$2)-SUM($I82:BN82),IF(BO$18&gt;BN$19,((BO$18-BN$19+1)*$B$2*$BJ$21),IF(BO$18&gt;=BN$19,$BJ$21*$B$2))),0)</f>
        <v>0</v>
      </c>
      <c r="BP82" s="298" t="b">
        <f>IF('Hoja De Calculo'!BQ$13&gt;='Hoja De Calculo'!BP$13,IF(BP$18=100,($BJ$21*BP$18*$B$2)-SUM($I82:BO82),IF(BP$18&gt;BO$19,((BP$18-BO$19+1)*$B$2*$BJ$21),IF(BP$18&gt;=BO$19,$BJ$21*$B$2))),0)</f>
        <v>0</v>
      </c>
      <c r="BQ82" s="298" t="b">
        <f>IF('Hoja De Calculo'!BR$13&gt;='Hoja De Calculo'!BQ$13,IF(BQ$18=100,($BJ$21*BQ$18*$B$2)-SUM($I82:BP82),IF(BQ$18&gt;BP$19,((BQ$18-BP$19+1)*$B$2*$BJ$21),IF(BQ$18&gt;=BP$19,$BJ$21*$B$2))),0)</f>
        <v>0</v>
      </c>
      <c r="BR82" s="298" t="b">
        <f>IF('Hoja De Calculo'!BS$13&gt;='Hoja De Calculo'!BR$13,IF(BR$18=100,($BJ$21*BR$18*$B$2)-SUM($I82:BQ82),IF(BR$18&gt;BQ$19,((BR$18-BQ$19+1)*$B$2*$BJ$21),IF(BR$18&gt;=BQ$19,$BJ$21*$B$2))),0)</f>
        <v>0</v>
      </c>
      <c r="BS82" s="298" t="b">
        <f>IF('Hoja De Calculo'!BT$13&gt;='Hoja De Calculo'!BS$13,IF(BS$18=100,($BJ$21*BS$18*$B$2)-SUM($I82:BR82),IF(BS$18&gt;BR$19,((BS$18-BR$19+1)*$B$2*$BJ$21),IF(BS$18&gt;=BR$19,$BJ$21*$B$2))),0)</f>
        <v>0</v>
      </c>
      <c r="BT82" s="298" t="b">
        <f>IF('Hoja De Calculo'!BU$13&gt;='Hoja De Calculo'!BT$13,IF(BT$18=100,($BJ$21*BT$18*$B$2)-SUM($I82:BS82),IF(BT$18&gt;BS$19,((BT$18-BS$19+1)*$B$2*$BJ$21),IF(BT$18&gt;=BS$19,$BJ$21*$B$2))),0)</f>
        <v>0</v>
      </c>
      <c r="BU82" s="298" t="b">
        <f>IF('Hoja De Calculo'!BV$13&gt;='Hoja De Calculo'!BU$13,IF(BU$18=100,($BJ$21*BU$18*$B$2)-SUM($I82:BT82),IF(BU$18&gt;BT$19,((BU$18-BT$19+1)*$B$2*$BJ$21),IF(BU$18&gt;=BT$19,$BJ$21*$B$2))),0)</f>
        <v>0</v>
      </c>
      <c r="BV82" s="298" t="b">
        <f>IF('Hoja De Calculo'!BW$13&gt;='Hoja De Calculo'!BV$13,IF(BV$18=100,($BJ$21*BV$18*$B$2)-SUM($I82:BU82),IF(BV$18&gt;BU$19,((BV$18-BU$19+1)*$B$2*$BJ$21),IF(BV$18&gt;=BU$19,$BJ$21*$B$2))),0)</f>
        <v>0</v>
      </c>
      <c r="BW82" s="298" t="b">
        <f>IF('Hoja De Calculo'!BX$13&gt;='Hoja De Calculo'!BW$13,IF(BW$18=100,($BJ$21*BW$18*$B$2)-SUM($I82:BV82),IF(BW$18&gt;BV$19,((BW$18-BV$19+1)*$B$2*$BJ$21),IF(BW$18&gt;=BV$19,$BJ$21*$B$2))),0)</f>
        <v>0</v>
      </c>
      <c r="BX82" s="298" t="b">
        <f>IF('Hoja De Calculo'!BY$13&gt;='Hoja De Calculo'!BX$13,IF(BX$18=100,($BJ$21*BX$18*$B$2)-SUM($I82:BW82),IF(BX$18&gt;BW$19,((BX$18-BW$19+1)*$B$2*$BJ$21),IF(BX$18&gt;=BW$19,$BJ$21*$B$2))),0)</f>
        <v>0</v>
      </c>
      <c r="BY82" s="298" t="b">
        <f>IF('Hoja De Calculo'!BZ$13&gt;='Hoja De Calculo'!BY$13,IF(BY$18=100,($BJ$21*BY$18*$B$2)-SUM($I82:BX82),IF(BY$18&gt;BX$19,((BY$18-BX$19+1)*$B$2*$BJ$21),IF(BY$18&gt;=BX$19,$BJ$21*$B$2))),0)</f>
        <v>0</v>
      </c>
      <c r="BZ82" s="298" t="b">
        <f>IF('Hoja De Calculo'!CA$13&gt;='Hoja De Calculo'!BZ$13,IF(BZ$18=100,($BJ$21*BZ$18*$B$2)-SUM($I82:BY82),IF(BZ$18&gt;BY$19,((BZ$18-BY$19+1)*$B$2*$BJ$21),IF(BZ$18&gt;=BY$19,$BJ$21*$B$2))),0)</f>
        <v>0</v>
      </c>
      <c r="CA82" s="298" t="b">
        <f>IF('Hoja De Calculo'!CB$13&gt;='Hoja De Calculo'!CA$13,IF(CA$18=100,($BJ$21*CA$18*$B$2)-SUM($I82:BZ82),IF(CA$18&gt;BZ$19,((CA$18-BZ$19+1)*$B$2*$BJ$21),IF(CA$18&gt;=BZ$19,$BJ$21*$B$2))),0)</f>
        <v>0</v>
      </c>
      <c r="CB82" s="298" t="b">
        <f>IF('Hoja De Calculo'!CC$13&gt;='Hoja De Calculo'!CB$13,IF(CB$18=100,($BJ$21*CB$18*$B$2)-SUM($I82:CA82),IF(CB$18&gt;CA$19,((CB$18-CA$19+1)*$B$2*$BJ$21),IF(CB$18&gt;=CA$19,$BJ$21*$B$2))),0)</f>
        <v>0</v>
      </c>
      <c r="CC82" s="298" t="b">
        <f>IF('Hoja De Calculo'!CD$13&gt;='Hoja De Calculo'!CC$13,IF(CC$18=100,($BJ$21*CC$18*$B$2)-SUM($I82:CB82),IF(CC$18&gt;CB$19,((CC$18-CB$19+1)*$B$2*$BJ$21),IF(CC$18&gt;=CB$19,$BJ$21*$B$2))),0)</f>
        <v>0</v>
      </c>
      <c r="CD82" s="298" t="b">
        <f>IF('Hoja De Calculo'!CE$13&gt;='Hoja De Calculo'!CD$13,IF(CD$18=100,($BJ$21*CD$18*$B$2)-SUM($I82:CC82),IF(CD$18&gt;CC$19,((CD$18-CC$19+1)*$B$2*$BJ$21),IF(CD$18&gt;=CC$19,$BJ$21*$B$2))),0)</f>
        <v>0</v>
      </c>
      <c r="CE82" s="298" t="b">
        <f>IF('Hoja De Calculo'!CF$13&gt;='Hoja De Calculo'!CE$13,IF(CE$18=100,($BJ$21*CE$18*$B$2)-SUM($I82:CD82),IF(CE$18&gt;CD$19,((CE$18-CD$19+1)*$B$2*$BJ$21),IF(CE$18&gt;=CD$19,$BJ$21*$B$2))),0)</f>
        <v>0</v>
      </c>
      <c r="CF82" s="298" t="b">
        <f>IF('Hoja De Calculo'!CG$13&gt;='Hoja De Calculo'!CF$13,IF(CF$18=100,($BJ$21*CF$18*$B$2)-SUM($I82:CE82),IF(CF$18&gt;CE$19,((CF$18-CE$19+1)*$B$2*$BJ$21),IF(CF$18&gt;=CE$19,$BJ$21*$B$2))),0)</f>
        <v>0</v>
      </c>
      <c r="CG82" s="298" t="b">
        <f>IF('Hoja De Calculo'!CH$13&gt;='Hoja De Calculo'!CG$13,IF(CG$18=100,($BJ$21*CG$18*$B$2)-SUM($I82:CF82),IF(CG$18&gt;CF$19,((CG$18-CF$19+1)*$B$2*$BJ$21),IF(CG$18&gt;=CF$19,$BJ$21*$B$2))),0)</f>
        <v>0</v>
      </c>
      <c r="CH82" s="298" t="b">
        <f>IF('Hoja De Calculo'!CI$13&gt;='Hoja De Calculo'!CH$13,IF(CH$18=100,($BJ$21*CH$18*$B$2)-SUM($I82:CG82),IF(CH$18&gt;CG$19,((CH$18-CG$19+1)*$B$2*$BJ$21),IF(CH$18&gt;=CG$19,$BJ$21*$B$2))),0)</f>
        <v>0</v>
      </c>
      <c r="CI82" s="298" t="b">
        <f>IF('Hoja De Calculo'!CJ$13&gt;='Hoja De Calculo'!CI$13,IF(CI$18=100,($BJ$21*CI$18*$B$2)-SUM($I82:CH82),IF(CI$18&gt;CH$19,((CI$18-CH$19+1)*$B$2*$BJ$21),IF(CI$18&gt;=CH$19,$BJ$21*$B$2))),0)</f>
        <v>0</v>
      </c>
      <c r="CJ82" s="298" t="b">
        <f>IF('Hoja De Calculo'!CK$13&gt;='Hoja De Calculo'!CJ$13,IF(CJ$18=100,($BJ$21*CJ$18*$B$2)-SUM($I82:CI82),IF(CJ$18&gt;CI$19,((CJ$18-CI$19+1)*$B$2*$BJ$21),IF(CJ$18&gt;=CI$19,$BJ$21*$B$2))),0)</f>
        <v>0</v>
      </c>
      <c r="CK82" s="298" t="b">
        <f>IF('Hoja De Calculo'!CL$13&gt;='Hoja De Calculo'!CK$13,IF(CK$18=100,($BJ$21*CK$18*$B$2)-SUM($I82:CJ82),IF(CK$18&gt;CJ$19,((CK$18-CJ$19+1)*$B$2*$BJ$21),IF(CK$18&gt;=CJ$19,$BJ$21*$B$2))),0)</f>
        <v>0</v>
      </c>
      <c r="CL82" s="298" t="b">
        <f>IF('Hoja De Calculo'!CM$13&gt;='Hoja De Calculo'!CL$13,IF(CL$18=100,($BJ$21*CL$18*$B$2)-SUM($I82:CK82),IF(CL$18&gt;CK$19,((CL$18-CK$19+1)*$B$2*$BJ$21),IF(CL$18&gt;=CK$19,$BJ$21*$B$2))),0)</f>
        <v>0</v>
      </c>
      <c r="CM82" s="298" t="b">
        <f>IF('Hoja De Calculo'!CN$13&gt;='Hoja De Calculo'!CM$13,IF(CM$18=100,($BJ$21*CM$18*$B$2)-SUM($I82:CL82),IF(CM$18&gt;CL$19,((CM$18-CL$19+1)*$B$2*$BJ$21),IF(CM$18&gt;=CL$19,$BJ$21*$B$2))),0)</f>
        <v>0</v>
      </c>
      <c r="CN82" s="298" t="b">
        <f>IF('Hoja De Calculo'!CO$13&gt;='Hoja De Calculo'!CN$13,IF(CN$18=100,($BJ$21*CN$18*$B$2)-SUM($I82:CM82),IF(CN$18&gt;CM$19,((CN$18-CM$19+1)*$B$2*$BJ$21),IF(CN$18&gt;=CM$19,$BJ$21*$B$2))),0)</f>
        <v>0</v>
      </c>
      <c r="CO82" s="298" t="b">
        <f>IF('Hoja De Calculo'!CP$13&gt;='Hoja De Calculo'!CO$13,IF(CO$18=100,($BJ$21*CO$18*$B$2)-SUM($I82:CN82),IF(CO$18&gt;CN$19,((CO$18-CN$19+1)*$B$2*$BJ$21),IF(CO$18&gt;=CN$19,$BJ$21*$B$2))),0)</f>
        <v>0</v>
      </c>
      <c r="CP82" s="298" t="b">
        <f>IF('Hoja De Calculo'!CQ$13&gt;='Hoja De Calculo'!CP$13,IF(CP$18=100,($BJ$21*CP$18*$B$2)-SUM($I82:CO82),IF(CP$18&gt;CO$19,((CP$18-CO$19+1)*$B$2*$BJ$21),IF(CP$18&gt;=CO$19,$BJ$21*$B$2))),0)</f>
        <v>0</v>
      </c>
      <c r="CQ82" s="298" t="b">
        <f>IF('Hoja De Calculo'!CR$13&gt;='Hoja De Calculo'!CQ$13,IF(CQ$18=100,($BJ$21*CQ$18*$B$2)-SUM($I82:CP82),IF(CQ$18&gt;CP$19,((CQ$18-CP$19+1)*$B$2*$BJ$21),IF(CQ$18&gt;=CP$19,$BJ$21*$B$2))),0)</f>
        <v>0</v>
      </c>
      <c r="CR82" s="298" t="b">
        <f>IF('Hoja De Calculo'!CS$13&gt;='Hoja De Calculo'!CR$13,IF(CR$18=100,($BJ$21*CR$18*$B$2)-SUM($I82:CQ82),IF(CR$18&gt;CQ$19,((CR$18-CQ$19+1)*$B$2*$BJ$21),IF(CR$18&gt;=CQ$19,$BJ$21*$B$2))),0)</f>
        <v>0</v>
      </c>
      <c r="CS82" s="298" t="b">
        <f>IF('Hoja De Calculo'!CT$13&gt;='Hoja De Calculo'!CS$13,IF(CS$18=100,($BJ$21*CS$18*$B$2)-SUM($I82:CR82),IF(CS$18&gt;CR$19,((CS$18-CR$19+1)*$B$2*$BJ$21),IF(CS$18&gt;=CR$19,$BJ$21*$B$2))),0)</f>
        <v>0</v>
      </c>
      <c r="CT82" s="298" t="b">
        <f>IF('Hoja De Calculo'!CU$13&gt;='Hoja De Calculo'!CT$13,IF(CT$18=100,($BJ$21*CT$18*$B$2)-SUM($I82:CS82),IF(CT$18&gt;CS$19,((CT$18-CS$19+1)*$B$2*$BJ$21),IF(CT$18&gt;=CS$19,$BJ$21*$B$2))),0)</f>
        <v>0</v>
      </c>
      <c r="CU82" s="298" t="b">
        <f>IF('Hoja De Calculo'!CV$13&gt;='Hoja De Calculo'!CU$13,IF(CU$18=100,($BJ$21*CU$18*$B$2)-SUM($I82:CT82),IF(CU$18&gt;CT$19,((CU$18-CT$19+1)*$B$2*$BJ$21),IF(CU$18&gt;=CT$19,$BJ$21*$B$2))),0)</f>
        <v>0</v>
      </c>
      <c r="CV82" s="298" t="b">
        <f>IF('Hoja De Calculo'!CW$13&gt;='Hoja De Calculo'!CV$13,IF(CV$18=100,($BJ$21*CV$18*$B$2)-SUM($I82:CU82),IF(CV$18&gt;CU$19,((CV$18-CU$19+1)*$B$2*$BJ$21),IF(CV$18&gt;=CU$19,$BJ$21*$B$2))),0)</f>
        <v>0</v>
      </c>
      <c r="CW82" s="298" t="b">
        <f>IF('Hoja De Calculo'!CX$13&gt;='Hoja De Calculo'!CW$13,IF(CW$18=100,($BJ$21*CW$18*$B$2)-SUM($I82:CV82),IF(CW$18&gt;CV$19,((CW$18-CV$19+1)*$B$2*$BJ$21),IF(CW$18&gt;=CV$19,$BJ$21*$B$2))),0)</f>
        <v>0</v>
      </c>
    </row>
    <row r="83" spans="1:101" x14ac:dyDescent="0.25">
      <c r="A83" t="s">
        <v>220</v>
      </c>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3"/>
      <c r="AR83" s="263"/>
      <c r="AS83" s="263"/>
      <c r="AT83" s="263"/>
      <c r="AU83" s="263"/>
      <c r="AV83" s="263"/>
      <c r="AW83" s="263"/>
      <c r="AX83" s="263"/>
      <c r="AY83" s="263"/>
      <c r="AZ83" s="263"/>
      <c r="BA83" s="263"/>
      <c r="BB83" s="263"/>
      <c r="BC83" s="263"/>
      <c r="BD83" s="263"/>
      <c r="BE83" s="263"/>
      <c r="BF83" s="263"/>
      <c r="BG83" s="263"/>
      <c r="BH83" s="263"/>
      <c r="BI83" s="263"/>
      <c r="BJ83" s="263"/>
      <c r="BK83" s="285">
        <f>(BK$21*$B$2*(BK$19+(IF(BK$19=100,0,1))))</f>
        <v>0</v>
      </c>
      <c r="BL83" s="298" t="b">
        <f>IF('Hoja De Calculo'!BM$13&gt;='Hoja De Calculo'!BL$13,IF(BL$18=100,($BK$21*BL$18*$B$2)-SUM($I83:BK83),IF(BL$18&gt;BK$19,((BL$18-BK$19+1)*$B$2*$BK$21),IF(BL$18&gt;=BK$19,$BK$21*$B$2))),0)</f>
        <v>0</v>
      </c>
      <c r="BM83" s="298" t="b">
        <f>IF('Hoja De Calculo'!BN$13&gt;='Hoja De Calculo'!BM$13,IF(BM$18=100,($BK$21*BM$18*$B$2)-SUM($I83:BL83),IF(BM$18&gt;BL$19,((BM$18-BL$19+1)*$B$2*$BK$21),IF(BM$18&gt;=BL$19,$BK$21*$B$2))),0)</f>
        <v>0</v>
      </c>
      <c r="BN83" s="298" t="b">
        <f>IF('Hoja De Calculo'!BO$13&gt;='Hoja De Calculo'!BN$13,IF(BN$18=100,($BK$21*BN$18*$B$2)-SUM($I83:BM83),IF(BN$18&gt;BM$19,((BN$18-BM$19+1)*$B$2*$BK$21),IF(BN$18&gt;=BM$19,$BK$21*$B$2))),0)</f>
        <v>0</v>
      </c>
      <c r="BO83" s="298" t="b">
        <f>IF('Hoja De Calculo'!BP$13&gt;='Hoja De Calculo'!BO$13,IF(BO$18=100,($BK$21*BO$18*$B$2)-SUM($I83:BN83),IF(BO$18&gt;BN$19,((BO$18-BN$19+1)*$B$2*$BK$21),IF(BO$18&gt;=BN$19,$BK$21*$B$2))),0)</f>
        <v>0</v>
      </c>
      <c r="BP83" s="298" t="b">
        <f>IF('Hoja De Calculo'!BQ$13&gt;='Hoja De Calculo'!BP$13,IF(BP$18=100,($BK$21*BP$18*$B$2)-SUM($I83:BO83),IF(BP$18&gt;BO$19,((BP$18-BO$19+1)*$B$2*$BK$21),IF(BP$18&gt;=BO$19,$BK$21*$B$2))),0)</f>
        <v>0</v>
      </c>
      <c r="BQ83" s="298" t="b">
        <f>IF('Hoja De Calculo'!BR$13&gt;='Hoja De Calculo'!BQ$13,IF(BQ$18=100,($BK$21*BQ$18*$B$2)-SUM($I83:BP83),IF(BQ$18&gt;BP$19,((BQ$18-BP$19+1)*$B$2*$BK$21),IF(BQ$18&gt;=BP$19,$BK$21*$B$2))),0)</f>
        <v>0</v>
      </c>
      <c r="BR83" s="298" t="b">
        <f>IF('Hoja De Calculo'!BS$13&gt;='Hoja De Calculo'!BR$13,IF(BR$18=100,($BK$21*BR$18*$B$2)-SUM($I83:BQ83),IF(BR$18&gt;BQ$19,((BR$18-BQ$19+1)*$B$2*$BK$21),IF(BR$18&gt;=BQ$19,$BK$21*$B$2))),0)</f>
        <v>0</v>
      </c>
      <c r="BS83" s="298" t="b">
        <f>IF('Hoja De Calculo'!BT$13&gt;='Hoja De Calculo'!BS$13,IF(BS$18=100,($BK$21*BS$18*$B$2)-SUM($I83:BR83),IF(BS$18&gt;BR$19,((BS$18-BR$19+1)*$B$2*$BK$21),IF(BS$18&gt;=BR$19,$BK$21*$B$2))),0)</f>
        <v>0</v>
      </c>
      <c r="BT83" s="298" t="b">
        <f>IF('Hoja De Calculo'!BU$13&gt;='Hoja De Calculo'!BT$13,IF(BT$18=100,($BK$21*BT$18*$B$2)-SUM($I83:BS83),IF(BT$18&gt;BS$19,((BT$18-BS$19+1)*$B$2*$BK$21),IF(BT$18&gt;=BS$19,$BK$21*$B$2))),0)</f>
        <v>0</v>
      </c>
      <c r="BU83" s="298" t="b">
        <f>IF('Hoja De Calculo'!BV$13&gt;='Hoja De Calculo'!BU$13,IF(BU$18=100,($BK$21*BU$18*$B$2)-SUM($I83:BT83),IF(BU$18&gt;BT$19,((BU$18-BT$19+1)*$B$2*$BK$21),IF(BU$18&gt;=BT$19,$BK$21*$B$2))),0)</f>
        <v>0</v>
      </c>
      <c r="BV83" s="298" t="b">
        <f>IF('Hoja De Calculo'!BW$13&gt;='Hoja De Calculo'!BV$13,IF(BV$18=100,($BK$21*BV$18*$B$2)-SUM($I83:BU83),IF(BV$18&gt;BU$19,((BV$18-BU$19+1)*$B$2*$BK$21),IF(BV$18&gt;=BU$19,$BK$21*$B$2))),0)</f>
        <v>0</v>
      </c>
      <c r="BW83" s="298" t="b">
        <f>IF('Hoja De Calculo'!BX$13&gt;='Hoja De Calculo'!BW$13,IF(BW$18=100,($BK$21*BW$18*$B$2)-SUM($I83:BV83),IF(BW$18&gt;BV$19,((BW$18-BV$19+1)*$B$2*$BK$21),IF(BW$18&gt;=BV$19,$BK$21*$B$2))),0)</f>
        <v>0</v>
      </c>
      <c r="BX83" s="298" t="b">
        <f>IF('Hoja De Calculo'!BY$13&gt;='Hoja De Calculo'!BX$13,IF(BX$18=100,($BK$21*BX$18*$B$2)-SUM($I83:BW83),IF(BX$18&gt;BW$19,((BX$18-BW$19+1)*$B$2*$BK$21),IF(BX$18&gt;=BW$19,$BK$21*$B$2))),0)</f>
        <v>0</v>
      </c>
      <c r="BY83" s="298" t="b">
        <f>IF('Hoja De Calculo'!BZ$13&gt;='Hoja De Calculo'!BY$13,IF(BY$18=100,($BK$21*BY$18*$B$2)-SUM($I83:BX83),IF(BY$18&gt;BX$19,((BY$18-BX$19+1)*$B$2*$BK$21),IF(BY$18&gt;=BX$19,$BK$21*$B$2))),0)</f>
        <v>0</v>
      </c>
      <c r="BZ83" s="298" t="b">
        <f>IF('Hoja De Calculo'!CA$13&gt;='Hoja De Calculo'!BZ$13,IF(BZ$18=100,($BK$21*BZ$18*$B$2)-SUM($I83:BY83),IF(BZ$18&gt;BY$19,((BZ$18-BY$19+1)*$B$2*$BK$21),IF(BZ$18&gt;=BY$19,$BK$21*$B$2))),0)</f>
        <v>0</v>
      </c>
      <c r="CA83" s="298" t="b">
        <f>IF('Hoja De Calculo'!CB$13&gt;='Hoja De Calculo'!CA$13,IF(CA$18=100,($BK$21*CA$18*$B$2)-SUM($I83:BZ83),IF(CA$18&gt;BZ$19,((CA$18-BZ$19+1)*$B$2*$BK$21),IF(CA$18&gt;=BZ$19,$BK$21*$B$2))),0)</f>
        <v>0</v>
      </c>
      <c r="CB83" s="298" t="b">
        <f>IF('Hoja De Calculo'!CC$13&gt;='Hoja De Calculo'!CB$13,IF(CB$18=100,($BK$21*CB$18*$B$2)-SUM($I83:CA83),IF(CB$18&gt;CA$19,((CB$18-CA$19+1)*$B$2*$BK$21),IF(CB$18&gt;=CA$19,$BK$21*$B$2))),0)</f>
        <v>0</v>
      </c>
      <c r="CC83" s="298" t="b">
        <f>IF('Hoja De Calculo'!CD$13&gt;='Hoja De Calculo'!CC$13,IF(CC$18=100,($BK$21*CC$18*$B$2)-SUM($I83:CB83),IF(CC$18&gt;CB$19,((CC$18-CB$19+1)*$B$2*$BK$21),IF(CC$18&gt;=CB$19,$BK$21*$B$2))),0)</f>
        <v>0</v>
      </c>
      <c r="CD83" s="298" t="b">
        <f>IF('Hoja De Calculo'!CE$13&gt;='Hoja De Calculo'!CD$13,IF(CD$18=100,($BK$21*CD$18*$B$2)-SUM($I83:CC83),IF(CD$18&gt;CC$19,((CD$18-CC$19+1)*$B$2*$BK$21),IF(CD$18&gt;=CC$19,$BK$21*$B$2))),0)</f>
        <v>0</v>
      </c>
      <c r="CE83" s="298" t="b">
        <f>IF('Hoja De Calculo'!CF$13&gt;='Hoja De Calculo'!CE$13,IF(CE$18=100,($BK$21*CE$18*$B$2)-SUM($I83:CD83),IF(CE$18&gt;CD$19,((CE$18-CD$19+1)*$B$2*$BK$21),IF(CE$18&gt;=CD$19,$BK$21*$B$2))),0)</f>
        <v>0</v>
      </c>
      <c r="CF83" s="298" t="b">
        <f>IF('Hoja De Calculo'!CG$13&gt;='Hoja De Calculo'!CF$13,IF(CF$18=100,($BK$21*CF$18*$B$2)-SUM($I83:CE83),IF(CF$18&gt;CE$19,((CF$18-CE$19+1)*$B$2*$BK$21),IF(CF$18&gt;=CE$19,$BK$21*$B$2))),0)</f>
        <v>0</v>
      </c>
      <c r="CG83" s="298" t="b">
        <f>IF('Hoja De Calculo'!CH$13&gt;='Hoja De Calculo'!CG$13,IF(CG$18=100,($BK$21*CG$18*$B$2)-SUM($I83:CF83),IF(CG$18&gt;CF$19,((CG$18-CF$19+1)*$B$2*$BK$21),IF(CG$18&gt;=CF$19,$BK$21*$B$2))),0)</f>
        <v>0</v>
      </c>
      <c r="CH83" s="298" t="b">
        <f>IF('Hoja De Calculo'!CI$13&gt;='Hoja De Calculo'!CH$13,IF(CH$18=100,($BK$21*CH$18*$B$2)-SUM($I83:CG83),IF(CH$18&gt;CG$19,((CH$18-CG$19+1)*$B$2*$BK$21),IF(CH$18&gt;=CG$19,$BK$21*$B$2))),0)</f>
        <v>0</v>
      </c>
      <c r="CI83" s="298" t="b">
        <f>IF('Hoja De Calculo'!CJ$13&gt;='Hoja De Calculo'!CI$13,IF(CI$18=100,($BK$21*CI$18*$B$2)-SUM($I83:CH83),IF(CI$18&gt;CH$19,((CI$18-CH$19+1)*$B$2*$BK$21),IF(CI$18&gt;=CH$19,$BK$21*$B$2))),0)</f>
        <v>0</v>
      </c>
      <c r="CJ83" s="298" t="b">
        <f>IF('Hoja De Calculo'!CK$13&gt;='Hoja De Calculo'!CJ$13,IF(CJ$18=100,($BK$21*CJ$18*$B$2)-SUM($I83:CI83),IF(CJ$18&gt;CI$19,((CJ$18-CI$19+1)*$B$2*$BK$21),IF(CJ$18&gt;=CI$19,$BK$21*$B$2))),0)</f>
        <v>0</v>
      </c>
      <c r="CK83" s="298" t="b">
        <f>IF('Hoja De Calculo'!CL$13&gt;='Hoja De Calculo'!CK$13,IF(CK$18=100,($BK$21*CK$18*$B$2)-SUM($I83:CJ83),IF(CK$18&gt;CJ$19,((CK$18-CJ$19+1)*$B$2*$BK$21),IF(CK$18&gt;=CJ$19,$BK$21*$B$2))),0)</f>
        <v>0</v>
      </c>
      <c r="CL83" s="298" t="b">
        <f>IF('Hoja De Calculo'!CM$13&gt;='Hoja De Calculo'!CL$13,IF(CL$18=100,($BK$21*CL$18*$B$2)-SUM($I83:CK83),IF(CL$18&gt;CK$19,((CL$18-CK$19+1)*$B$2*$BK$21),IF(CL$18&gt;=CK$19,$BK$21*$B$2))),0)</f>
        <v>0</v>
      </c>
      <c r="CM83" s="298" t="b">
        <f>IF('Hoja De Calculo'!CN$13&gt;='Hoja De Calculo'!CM$13,IF(CM$18=100,($BK$21*CM$18*$B$2)-SUM($I83:CL83),IF(CM$18&gt;CL$19,((CM$18-CL$19+1)*$B$2*$BK$21),IF(CM$18&gt;=CL$19,$BK$21*$B$2))),0)</f>
        <v>0</v>
      </c>
      <c r="CN83" s="298" t="b">
        <f>IF('Hoja De Calculo'!CO$13&gt;='Hoja De Calculo'!CN$13,IF(CN$18=100,($BK$21*CN$18*$B$2)-SUM($I83:CM83),IF(CN$18&gt;CM$19,((CN$18-CM$19+1)*$B$2*$BK$21),IF(CN$18&gt;=CM$19,$BK$21*$B$2))),0)</f>
        <v>0</v>
      </c>
      <c r="CO83" s="298" t="b">
        <f>IF('Hoja De Calculo'!CP$13&gt;='Hoja De Calculo'!CO$13,IF(CO$18=100,($BK$21*CO$18*$B$2)-SUM($I83:CN83),IF(CO$18&gt;CN$19,((CO$18-CN$19+1)*$B$2*$BK$21),IF(CO$18&gt;=CN$19,$BK$21*$B$2))),0)</f>
        <v>0</v>
      </c>
      <c r="CP83" s="298" t="b">
        <f>IF('Hoja De Calculo'!CQ$13&gt;='Hoja De Calculo'!CP$13,IF(CP$18=100,($BK$21*CP$18*$B$2)-SUM($I83:CO83),IF(CP$18&gt;CO$19,((CP$18-CO$19+1)*$B$2*$BK$21),IF(CP$18&gt;=CO$19,$BK$21*$B$2))),0)</f>
        <v>0</v>
      </c>
      <c r="CQ83" s="298" t="b">
        <f>IF('Hoja De Calculo'!CR$13&gt;='Hoja De Calculo'!CQ$13,IF(CQ$18=100,($BK$21*CQ$18*$B$2)-SUM($I83:CP83),IF(CQ$18&gt;CP$19,((CQ$18-CP$19+1)*$B$2*$BK$21),IF(CQ$18&gt;=CP$19,$BK$21*$B$2))),0)</f>
        <v>0</v>
      </c>
      <c r="CR83" s="298" t="b">
        <f>IF('Hoja De Calculo'!CS$13&gt;='Hoja De Calculo'!CR$13,IF(CR$18=100,($BK$21*CR$18*$B$2)-SUM($I83:CQ83),IF(CR$18&gt;CQ$19,((CR$18-CQ$19+1)*$B$2*$BK$21),IF(CR$18&gt;=CQ$19,$BK$21*$B$2))),0)</f>
        <v>0</v>
      </c>
      <c r="CS83" s="298" t="b">
        <f>IF('Hoja De Calculo'!CT$13&gt;='Hoja De Calculo'!CS$13,IF(CS$18=100,($BK$21*CS$18*$B$2)-SUM($I83:CR83),IF(CS$18&gt;CR$19,((CS$18-CR$19+1)*$B$2*$BK$21),IF(CS$18&gt;=CR$19,$BK$21*$B$2))),0)</f>
        <v>0</v>
      </c>
      <c r="CT83" s="298" t="b">
        <f>IF('Hoja De Calculo'!CU$13&gt;='Hoja De Calculo'!CT$13,IF(CT$18=100,($BK$21*CT$18*$B$2)-SUM($I83:CS83),IF(CT$18&gt;CS$19,((CT$18-CS$19+1)*$B$2*$BK$21),IF(CT$18&gt;=CS$19,$BK$21*$B$2))),0)</f>
        <v>0</v>
      </c>
      <c r="CU83" s="298" t="b">
        <f>IF('Hoja De Calculo'!CV$13&gt;='Hoja De Calculo'!CU$13,IF(CU$18=100,($BK$21*CU$18*$B$2)-SUM($I83:CT83),IF(CU$18&gt;CT$19,((CU$18-CT$19+1)*$B$2*$BK$21),IF(CU$18&gt;=CT$19,$BK$21*$B$2))),0)</f>
        <v>0</v>
      </c>
      <c r="CV83" s="298" t="b">
        <f>IF('Hoja De Calculo'!CW$13&gt;='Hoja De Calculo'!CV$13,IF(CV$18=100,($BK$21*CV$18*$B$2)-SUM($I83:CU83),IF(CV$18&gt;CU$19,((CV$18-CU$19+1)*$B$2*$BK$21),IF(CV$18&gt;=CU$19,$BK$21*$B$2))),0)</f>
        <v>0</v>
      </c>
      <c r="CW83" s="298" t="b">
        <f>IF('Hoja De Calculo'!CX$13&gt;='Hoja De Calculo'!CW$13,IF(CW$18=100,($BK$21*CW$18*$B$2)-SUM($I83:CV83),IF(CW$18&gt;CV$19,((CW$18-CV$19+1)*$B$2*$BK$21),IF(CW$18&gt;=CV$19,$BK$21*$B$2))),0)</f>
        <v>0</v>
      </c>
    </row>
    <row r="84" spans="1:101" x14ac:dyDescent="0.25">
      <c r="A84" t="s">
        <v>221</v>
      </c>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c r="BK84" s="263"/>
      <c r="BL84" s="285">
        <f>(BL$21*$B$2*(BL$19+(IF(BL$19=100,0,1))))</f>
        <v>0</v>
      </c>
      <c r="BM84" s="298" t="b">
        <f>IF('Hoja De Calculo'!BN$13&gt;='Hoja De Calculo'!BM$13,IF(BM$18=100,($BL$21*BM$18*$B$2)-SUM($I84:BL84),IF(BM$18&gt;BL$19,((BM$18-BL$19+1)*$B$2*$BL$21),IF(BM$18&gt;=BL$19,$BL$21*$B$2))),0)</f>
        <v>0</v>
      </c>
      <c r="BN84" s="298" t="b">
        <f>IF('Hoja De Calculo'!BO$13&gt;='Hoja De Calculo'!BN$13,IF(BN$18=100,($BL$21*BN$18*$B$2)-SUM($I84:BM84),IF(BN$18&gt;BM$19,((BN$18-BM$19+1)*$B$2*$BL$21),IF(BN$18&gt;=BM$19,$BL$21*$B$2))),0)</f>
        <v>0</v>
      </c>
      <c r="BO84" s="298" t="b">
        <f>IF('Hoja De Calculo'!BP$13&gt;='Hoja De Calculo'!BO$13,IF(BO$18=100,($BL$21*BO$18*$B$2)-SUM($I84:BN84),IF(BO$18&gt;BN$19,((BO$18-BN$19+1)*$B$2*$BL$21),IF(BO$18&gt;=BN$19,$BL$21*$B$2))),0)</f>
        <v>0</v>
      </c>
      <c r="BP84" s="298" t="b">
        <f>IF('Hoja De Calculo'!BQ$13&gt;='Hoja De Calculo'!BP$13,IF(BP$18=100,($BL$21*BP$18*$B$2)-SUM($I84:BO84),IF(BP$18&gt;BO$19,((BP$18-BO$19+1)*$B$2*$BL$21),IF(BP$18&gt;=BO$19,$BL$21*$B$2))),0)</f>
        <v>0</v>
      </c>
      <c r="BQ84" s="298" t="b">
        <f>IF('Hoja De Calculo'!BR$13&gt;='Hoja De Calculo'!BQ$13,IF(BQ$18=100,($BL$21*BQ$18*$B$2)-SUM($I84:BP84),IF(BQ$18&gt;BP$19,((BQ$18-BP$19+1)*$B$2*$BL$21),IF(BQ$18&gt;=BP$19,$BL$21*$B$2))),0)</f>
        <v>0</v>
      </c>
      <c r="BR84" s="298" t="b">
        <f>IF('Hoja De Calculo'!BS$13&gt;='Hoja De Calculo'!BR$13,IF(BR$18=100,($BL$21*BR$18*$B$2)-SUM($I84:BQ84),IF(BR$18&gt;BQ$19,((BR$18-BQ$19+1)*$B$2*$BL$21),IF(BR$18&gt;=BQ$19,$BL$21*$B$2))),0)</f>
        <v>0</v>
      </c>
      <c r="BS84" s="298" t="b">
        <f>IF('Hoja De Calculo'!BT$13&gt;='Hoja De Calculo'!BS$13,IF(BS$18=100,($BL$21*BS$18*$B$2)-SUM($I84:BR84),IF(BS$18&gt;BR$19,((BS$18-BR$19+1)*$B$2*$BL$21),IF(BS$18&gt;=BR$19,$BL$21*$B$2))),0)</f>
        <v>0</v>
      </c>
      <c r="BT84" s="298" t="b">
        <f>IF('Hoja De Calculo'!BU$13&gt;='Hoja De Calculo'!BT$13,IF(BT$18=100,($BL$21*BT$18*$B$2)-SUM($I84:BS84),IF(BT$18&gt;BS$19,((BT$18-BS$19+1)*$B$2*$BL$21),IF(BT$18&gt;=BS$19,$BL$21*$B$2))),0)</f>
        <v>0</v>
      </c>
      <c r="BU84" s="298" t="b">
        <f>IF('Hoja De Calculo'!BV$13&gt;='Hoja De Calculo'!BU$13,IF(BU$18=100,($BL$21*BU$18*$B$2)-SUM($I84:BT84),IF(BU$18&gt;BT$19,((BU$18-BT$19+1)*$B$2*$BL$21),IF(BU$18&gt;=BT$19,$BL$21*$B$2))),0)</f>
        <v>0</v>
      </c>
      <c r="BV84" s="298" t="b">
        <f>IF('Hoja De Calculo'!BW$13&gt;='Hoja De Calculo'!BV$13,IF(BV$18=100,($BL$21*BV$18*$B$2)-SUM($I84:BU84),IF(BV$18&gt;BU$19,((BV$18-BU$19+1)*$B$2*$BL$21),IF(BV$18&gt;=BU$19,$BL$21*$B$2))),0)</f>
        <v>0</v>
      </c>
      <c r="BW84" s="298" t="b">
        <f>IF('Hoja De Calculo'!BX$13&gt;='Hoja De Calculo'!BW$13,IF(BW$18=100,($BL$21*BW$18*$B$2)-SUM($I84:BV84),IF(BW$18&gt;BV$19,((BW$18-BV$19+1)*$B$2*$BL$21),IF(BW$18&gt;=BV$19,$BL$21*$B$2))),0)</f>
        <v>0</v>
      </c>
      <c r="BX84" s="298" t="b">
        <f>IF('Hoja De Calculo'!BY$13&gt;='Hoja De Calculo'!BX$13,IF(BX$18=100,($BL$21*BX$18*$B$2)-SUM($I84:BW84),IF(BX$18&gt;BW$19,((BX$18-BW$19+1)*$B$2*$BL$21),IF(BX$18&gt;=BW$19,$BL$21*$B$2))),0)</f>
        <v>0</v>
      </c>
      <c r="BY84" s="298" t="b">
        <f>IF('Hoja De Calculo'!BZ$13&gt;='Hoja De Calculo'!BY$13,IF(BY$18=100,($BL$21*BY$18*$B$2)-SUM($I84:BX84),IF(BY$18&gt;BX$19,((BY$18-BX$19+1)*$B$2*$BL$21),IF(BY$18&gt;=BX$19,$BL$21*$B$2))),0)</f>
        <v>0</v>
      </c>
      <c r="BZ84" s="298" t="b">
        <f>IF('Hoja De Calculo'!CA$13&gt;='Hoja De Calculo'!BZ$13,IF(BZ$18=100,($BL$21*BZ$18*$B$2)-SUM($I84:BY84),IF(BZ$18&gt;BY$19,((BZ$18-BY$19+1)*$B$2*$BL$21),IF(BZ$18&gt;=BY$19,$BL$21*$B$2))),0)</f>
        <v>0</v>
      </c>
      <c r="CA84" s="298" t="b">
        <f>IF('Hoja De Calculo'!CB$13&gt;='Hoja De Calculo'!CA$13,IF(CA$18=100,($BL$21*CA$18*$B$2)-SUM($I84:BZ84),IF(CA$18&gt;BZ$19,((CA$18-BZ$19+1)*$B$2*$BL$21),IF(CA$18&gt;=BZ$19,$BL$21*$B$2))),0)</f>
        <v>0</v>
      </c>
      <c r="CB84" s="298" t="b">
        <f>IF('Hoja De Calculo'!CC$13&gt;='Hoja De Calculo'!CB$13,IF(CB$18=100,($BL$21*CB$18*$B$2)-SUM($I84:CA84),IF(CB$18&gt;CA$19,((CB$18-CA$19+1)*$B$2*$BL$21),IF(CB$18&gt;=CA$19,$BL$21*$B$2))),0)</f>
        <v>0</v>
      </c>
      <c r="CC84" s="298" t="b">
        <f>IF('Hoja De Calculo'!CD$13&gt;='Hoja De Calculo'!CC$13,IF(CC$18=100,($BL$21*CC$18*$B$2)-SUM($I84:CB84),IF(CC$18&gt;CB$19,((CC$18-CB$19+1)*$B$2*$BL$21),IF(CC$18&gt;=CB$19,$BL$21*$B$2))),0)</f>
        <v>0</v>
      </c>
      <c r="CD84" s="298" t="b">
        <f>IF('Hoja De Calculo'!CE$13&gt;='Hoja De Calculo'!CD$13,IF(CD$18=100,($BL$21*CD$18*$B$2)-SUM($I84:CC84),IF(CD$18&gt;CC$19,((CD$18-CC$19+1)*$B$2*$BL$21),IF(CD$18&gt;=CC$19,$BL$21*$B$2))),0)</f>
        <v>0</v>
      </c>
      <c r="CE84" s="298" t="b">
        <f>IF('Hoja De Calculo'!CF$13&gt;='Hoja De Calculo'!CE$13,IF(CE$18=100,($BL$21*CE$18*$B$2)-SUM($I84:CD84),IF(CE$18&gt;CD$19,((CE$18-CD$19+1)*$B$2*$BL$21),IF(CE$18&gt;=CD$19,$BL$21*$B$2))),0)</f>
        <v>0</v>
      </c>
      <c r="CF84" s="298" t="b">
        <f>IF('Hoja De Calculo'!CG$13&gt;='Hoja De Calculo'!CF$13,IF(CF$18=100,($BL$21*CF$18*$B$2)-SUM($I84:CE84),IF(CF$18&gt;CE$19,((CF$18-CE$19+1)*$B$2*$BL$21),IF(CF$18&gt;=CE$19,$BL$21*$B$2))),0)</f>
        <v>0</v>
      </c>
      <c r="CG84" s="298" t="b">
        <f>IF('Hoja De Calculo'!CH$13&gt;='Hoja De Calculo'!CG$13,IF(CG$18=100,($BL$21*CG$18*$B$2)-SUM($I84:CF84),IF(CG$18&gt;CF$19,((CG$18-CF$19+1)*$B$2*$BL$21),IF(CG$18&gt;=CF$19,$BL$21*$B$2))),0)</f>
        <v>0</v>
      </c>
      <c r="CH84" s="298" t="b">
        <f>IF('Hoja De Calculo'!CI$13&gt;='Hoja De Calculo'!CH$13,IF(CH$18=100,($BL$21*CH$18*$B$2)-SUM($I84:CG84),IF(CH$18&gt;CG$19,((CH$18-CG$19+1)*$B$2*$BL$21),IF(CH$18&gt;=CG$19,$BL$21*$B$2))),0)</f>
        <v>0</v>
      </c>
      <c r="CI84" s="298" t="b">
        <f>IF('Hoja De Calculo'!CJ$13&gt;='Hoja De Calculo'!CI$13,IF(CI$18=100,($BL$21*CI$18*$B$2)-SUM($I84:CH84),IF(CI$18&gt;CH$19,((CI$18-CH$19+1)*$B$2*$BL$21),IF(CI$18&gt;=CH$19,$BL$21*$B$2))),0)</f>
        <v>0</v>
      </c>
      <c r="CJ84" s="298" t="b">
        <f>IF('Hoja De Calculo'!CK$13&gt;='Hoja De Calculo'!CJ$13,IF(CJ$18=100,($BL$21*CJ$18*$B$2)-SUM($I84:CI84),IF(CJ$18&gt;CI$19,((CJ$18-CI$19+1)*$B$2*$BL$21),IF(CJ$18&gt;=CI$19,$BL$21*$B$2))),0)</f>
        <v>0</v>
      </c>
      <c r="CK84" s="298" t="b">
        <f>IF('Hoja De Calculo'!CL$13&gt;='Hoja De Calculo'!CK$13,IF(CK$18=100,($BL$21*CK$18*$B$2)-SUM($I84:CJ84),IF(CK$18&gt;CJ$19,((CK$18-CJ$19+1)*$B$2*$BL$21),IF(CK$18&gt;=CJ$19,$BL$21*$B$2))),0)</f>
        <v>0</v>
      </c>
      <c r="CL84" s="298" t="b">
        <f>IF('Hoja De Calculo'!CM$13&gt;='Hoja De Calculo'!CL$13,IF(CL$18=100,($BL$21*CL$18*$B$2)-SUM($I84:CK84),IF(CL$18&gt;CK$19,((CL$18-CK$19+1)*$B$2*$BL$21),IF(CL$18&gt;=CK$19,$BL$21*$B$2))),0)</f>
        <v>0</v>
      </c>
      <c r="CM84" s="298" t="b">
        <f>IF('Hoja De Calculo'!CN$13&gt;='Hoja De Calculo'!CM$13,IF(CM$18=100,($BL$21*CM$18*$B$2)-SUM($I84:CL84),IF(CM$18&gt;CL$19,((CM$18-CL$19+1)*$B$2*$BL$21),IF(CM$18&gt;=CL$19,$BL$21*$B$2))),0)</f>
        <v>0</v>
      </c>
      <c r="CN84" s="298" t="b">
        <f>IF('Hoja De Calculo'!CO$13&gt;='Hoja De Calculo'!CN$13,IF(CN$18=100,($BL$21*CN$18*$B$2)-SUM($I84:CM84),IF(CN$18&gt;CM$19,((CN$18-CM$19+1)*$B$2*$BL$21),IF(CN$18&gt;=CM$19,$BL$21*$B$2))),0)</f>
        <v>0</v>
      </c>
      <c r="CO84" s="298" t="b">
        <f>IF('Hoja De Calculo'!CP$13&gt;='Hoja De Calculo'!CO$13,IF(CO$18=100,($BL$21*CO$18*$B$2)-SUM($I84:CN84),IF(CO$18&gt;CN$19,((CO$18-CN$19+1)*$B$2*$BL$21),IF(CO$18&gt;=CN$19,$BL$21*$B$2))),0)</f>
        <v>0</v>
      </c>
      <c r="CP84" s="298" t="b">
        <f>IF('Hoja De Calculo'!CQ$13&gt;='Hoja De Calculo'!CP$13,IF(CP$18=100,($BL$21*CP$18*$B$2)-SUM($I84:CO84),IF(CP$18&gt;CO$19,((CP$18-CO$19+1)*$B$2*$BL$21),IF(CP$18&gt;=CO$19,$BL$21*$B$2))),0)</f>
        <v>0</v>
      </c>
      <c r="CQ84" s="298" t="b">
        <f>IF('Hoja De Calculo'!CR$13&gt;='Hoja De Calculo'!CQ$13,IF(CQ$18=100,($BL$21*CQ$18*$B$2)-SUM($I84:CP84),IF(CQ$18&gt;CP$19,((CQ$18-CP$19+1)*$B$2*$BL$21),IF(CQ$18&gt;=CP$19,$BL$21*$B$2))),0)</f>
        <v>0</v>
      </c>
      <c r="CR84" s="298" t="b">
        <f>IF('Hoja De Calculo'!CS$13&gt;='Hoja De Calculo'!CR$13,IF(CR$18=100,($BL$21*CR$18*$B$2)-SUM($I84:CQ84),IF(CR$18&gt;CQ$19,((CR$18-CQ$19+1)*$B$2*$BL$21),IF(CR$18&gt;=CQ$19,$BL$21*$B$2))),0)</f>
        <v>0</v>
      </c>
      <c r="CS84" s="298" t="b">
        <f>IF('Hoja De Calculo'!CT$13&gt;='Hoja De Calculo'!CS$13,IF(CS$18=100,($BL$21*CS$18*$B$2)-SUM($I84:CR84),IF(CS$18&gt;CR$19,((CS$18-CR$19+1)*$B$2*$BL$21),IF(CS$18&gt;=CR$19,$BL$21*$B$2))),0)</f>
        <v>0</v>
      </c>
      <c r="CT84" s="298" t="b">
        <f>IF('Hoja De Calculo'!CU$13&gt;='Hoja De Calculo'!CT$13,IF(CT$18=100,($BL$21*CT$18*$B$2)-SUM($I84:CS84),IF(CT$18&gt;CS$19,((CT$18-CS$19+1)*$B$2*$BL$21),IF(CT$18&gt;=CS$19,$BL$21*$B$2))),0)</f>
        <v>0</v>
      </c>
      <c r="CU84" s="298" t="b">
        <f>IF('Hoja De Calculo'!CV$13&gt;='Hoja De Calculo'!CU$13,IF(CU$18=100,($BL$21*CU$18*$B$2)-SUM($I84:CT84),IF(CU$18&gt;CT$19,((CU$18-CT$19+1)*$B$2*$BL$21),IF(CU$18&gt;=CT$19,$BL$21*$B$2))),0)</f>
        <v>0</v>
      </c>
      <c r="CV84" s="298" t="b">
        <f>IF('Hoja De Calculo'!CW$13&gt;='Hoja De Calculo'!CV$13,IF(CV$18=100,($BL$21*CV$18*$B$2)-SUM($I84:CU84),IF(CV$18&gt;CU$19,((CV$18-CU$19+1)*$B$2*$BL$21),IF(CV$18&gt;=CU$19,$BL$21*$B$2))),0)</f>
        <v>0</v>
      </c>
      <c r="CW84" s="298" t="b">
        <f>IF('Hoja De Calculo'!CX$13&gt;='Hoja De Calculo'!CW$13,IF(CW$18=100,($BL$21*CW$18*$B$2)-SUM($I84:CV84),IF(CW$18&gt;CV$19,((CW$18-CV$19+1)*$B$2*$BL$21),IF(CW$18&gt;=CV$19,$BL$21*$B$2))),0)</f>
        <v>0</v>
      </c>
    </row>
    <row r="85" spans="1:101" x14ac:dyDescent="0.25">
      <c r="A85" t="s">
        <v>222</v>
      </c>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c r="BK85" s="263"/>
      <c r="BL85" s="263"/>
      <c r="BM85" s="285">
        <f>(BM$21*$B$2*(BM$19+(IF(BM$19=100,0,1))))</f>
        <v>0</v>
      </c>
      <c r="BN85" s="298" t="b">
        <f>IF('Hoja De Calculo'!BO$13&gt;='Hoja De Calculo'!BN$13,IF(BN$18=100,($BM$21*BN$18*$B$2)-SUM($I85:BM85),IF(BN$18&gt;BM$19,((BN$18-BM$19+1)*$B$2*$BM$21),IF(BN$18&gt;=BM$19,$BM$21*$B$2))),0)</f>
        <v>0</v>
      </c>
      <c r="BO85" s="298" t="b">
        <f>IF('Hoja De Calculo'!BP$13&gt;='Hoja De Calculo'!BO$13,IF(BO$18=100,($BM$21*BO$18*$B$2)-SUM($I85:BN85),IF(BO$18&gt;BN$19,((BO$18-BN$19+1)*$B$2*$BM$21),IF(BO$18&gt;=BN$19,$BM$21*$B$2))),0)</f>
        <v>0</v>
      </c>
      <c r="BP85" s="298" t="b">
        <f>IF('Hoja De Calculo'!BQ$13&gt;='Hoja De Calculo'!BP$13,IF(BP$18=100,($BM$21*BP$18*$B$2)-SUM($I85:BO85),IF(BP$18&gt;BO$19,((BP$18-BO$19+1)*$B$2*$BM$21),IF(BP$18&gt;=BO$19,$BM$21*$B$2))),0)</f>
        <v>0</v>
      </c>
      <c r="BQ85" s="298" t="b">
        <f>IF('Hoja De Calculo'!BR$13&gt;='Hoja De Calculo'!BQ$13,IF(BQ$18=100,($BM$21*BQ$18*$B$2)-SUM($I85:BP85),IF(BQ$18&gt;BP$19,((BQ$18-BP$19+1)*$B$2*$BM$21),IF(BQ$18&gt;=BP$19,$BM$21*$B$2))),0)</f>
        <v>0</v>
      </c>
      <c r="BR85" s="298" t="b">
        <f>IF('Hoja De Calculo'!BS$13&gt;='Hoja De Calculo'!BR$13,IF(BR$18=100,($BM$21*BR$18*$B$2)-SUM($I85:BQ85),IF(BR$18&gt;BQ$19,((BR$18-BQ$19+1)*$B$2*$BM$21),IF(BR$18&gt;=BQ$19,$BM$21*$B$2))),0)</f>
        <v>0</v>
      </c>
      <c r="BS85" s="298" t="b">
        <f>IF('Hoja De Calculo'!BT$13&gt;='Hoja De Calculo'!BS$13,IF(BS$18=100,($BM$21*BS$18*$B$2)-SUM($I85:BR85),IF(BS$18&gt;BR$19,((BS$18-BR$19+1)*$B$2*$BM$21),IF(BS$18&gt;=BR$19,$BM$21*$B$2))),0)</f>
        <v>0</v>
      </c>
      <c r="BT85" s="298" t="b">
        <f>IF('Hoja De Calculo'!BU$13&gt;='Hoja De Calculo'!BT$13,IF(BT$18=100,($BM$21*BT$18*$B$2)-SUM($I85:BS85),IF(BT$18&gt;BS$19,((BT$18-BS$19+1)*$B$2*$BM$21),IF(BT$18&gt;=BS$19,$BM$21*$B$2))),0)</f>
        <v>0</v>
      </c>
      <c r="BU85" s="298" t="b">
        <f>IF('Hoja De Calculo'!BV$13&gt;='Hoja De Calculo'!BU$13,IF(BU$18=100,($BM$21*BU$18*$B$2)-SUM($I85:BT85),IF(BU$18&gt;BT$19,((BU$18-BT$19+1)*$B$2*$BM$21),IF(BU$18&gt;=BT$19,$BM$21*$B$2))),0)</f>
        <v>0</v>
      </c>
      <c r="BV85" s="298" t="b">
        <f>IF('Hoja De Calculo'!BW$13&gt;='Hoja De Calculo'!BV$13,IF(BV$18=100,($BM$21*BV$18*$B$2)-SUM($I85:BU85),IF(BV$18&gt;BU$19,((BV$18-BU$19+1)*$B$2*$BM$21),IF(BV$18&gt;=BU$19,$BM$21*$B$2))),0)</f>
        <v>0</v>
      </c>
      <c r="BW85" s="298" t="b">
        <f>IF('Hoja De Calculo'!BX$13&gt;='Hoja De Calculo'!BW$13,IF(BW$18=100,($BM$21*BW$18*$B$2)-SUM($I85:BV85),IF(BW$18&gt;BV$19,((BW$18-BV$19+1)*$B$2*$BM$21),IF(BW$18&gt;=BV$19,$BM$21*$B$2))),0)</f>
        <v>0</v>
      </c>
      <c r="BX85" s="298" t="b">
        <f>IF('Hoja De Calculo'!BY$13&gt;='Hoja De Calculo'!BX$13,IF(BX$18=100,($BM$21*BX$18*$B$2)-SUM($I85:BW85),IF(BX$18&gt;BW$19,((BX$18-BW$19+1)*$B$2*$BM$21),IF(BX$18&gt;=BW$19,$BM$21*$B$2))),0)</f>
        <v>0</v>
      </c>
      <c r="BY85" s="298" t="b">
        <f>IF('Hoja De Calculo'!BZ$13&gt;='Hoja De Calculo'!BY$13,IF(BY$18=100,($BM$21*BY$18*$B$2)-SUM($I85:BX85),IF(BY$18&gt;BX$19,((BY$18-BX$19+1)*$B$2*$BM$21),IF(BY$18&gt;=BX$19,$BM$21*$B$2))),0)</f>
        <v>0</v>
      </c>
      <c r="BZ85" s="298" t="b">
        <f>IF('Hoja De Calculo'!CA$13&gt;='Hoja De Calculo'!BZ$13,IF(BZ$18=100,($BM$21*BZ$18*$B$2)-SUM($I85:BY85),IF(BZ$18&gt;BY$19,((BZ$18-BY$19+1)*$B$2*$BM$21),IF(BZ$18&gt;=BY$19,$BM$21*$B$2))),0)</f>
        <v>0</v>
      </c>
      <c r="CA85" s="298" t="b">
        <f>IF('Hoja De Calculo'!CB$13&gt;='Hoja De Calculo'!CA$13,IF(CA$18=100,($BM$21*CA$18*$B$2)-SUM($I85:BZ85),IF(CA$18&gt;BZ$19,((CA$18-BZ$19+1)*$B$2*$BM$21),IF(CA$18&gt;=BZ$19,$BM$21*$B$2))),0)</f>
        <v>0</v>
      </c>
      <c r="CB85" s="298" t="b">
        <f>IF('Hoja De Calculo'!CC$13&gt;='Hoja De Calculo'!CB$13,IF(CB$18=100,($BM$21*CB$18*$B$2)-SUM($I85:CA85),IF(CB$18&gt;CA$19,((CB$18-CA$19+1)*$B$2*$BM$21),IF(CB$18&gt;=CA$19,$BM$21*$B$2))),0)</f>
        <v>0</v>
      </c>
      <c r="CC85" s="298" t="b">
        <f>IF('Hoja De Calculo'!CD$13&gt;='Hoja De Calculo'!CC$13,IF(CC$18=100,($BM$21*CC$18*$B$2)-SUM($I85:CB85),IF(CC$18&gt;CB$19,((CC$18-CB$19+1)*$B$2*$BM$21),IF(CC$18&gt;=CB$19,$BM$21*$B$2))),0)</f>
        <v>0</v>
      </c>
      <c r="CD85" s="298" t="b">
        <f>IF('Hoja De Calculo'!CE$13&gt;='Hoja De Calculo'!CD$13,IF(CD$18=100,($BM$21*CD$18*$B$2)-SUM($I85:CC85),IF(CD$18&gt;CC$19,((CD$18-CC$19+1)*$B$2*$BM$21),IF(CD$18&gt;=CC$19,$BM$21*$B$2))),0)</f>
        <v>0</v>
      </c>
      <c r="CE85" s="298" t="b">
        <f>IF('Hoja De Calculo'!CF$13&gt;='Hoja De Calculo'!CE$13,IF(CE$18=100,($BM$21*CE$18*$B$2)-SUM($I85:CD85),IF(CE$18&gt;CD$19,((CE$18-CD$19+1)*$B$2*$BM$21),IF(CE$18&gt;=CD$19,$BM$21*$B$2))),0)</f>
        <v>0</v>
      </c>
      <c r="CF85" s="298" t="b">
        <f>IF('Hoja De Calculo'!CG$13&gt;='Hoja De Calculo'!CF$13,IF(CF$18=100,($BM$21*CF$18*$B$2)-SUM($I85:CE85),IF(CF$18&gt;CE$19,((CF$18-CE$19+1)*$B$2*$BM$21),IF(CF$18&gt;=CE$19,$BM$21*$B$2))),0)</f>
        <v>0</v>
      </c>
      <c r="CG85" s="298" t="b">
        <f>IF('Hoja De Calculo'!CH$13&gt;='Hoja De Calculo'!CG$13,IF(CG$18=100,($BM$21*CG$18*$B$2)-SUM($I85:CF85),IF(CG$18&gt;CF$19,((CG$18-CF$19+1)*$B$2*$BM$21),IF(CG$18&gt;=CF$19,$BM$21*$B$2))),0)</f>
        <v>0</v>
      </c>
      <c r="CH85" s="298" t="b">
        <f>IF('Hoja De Calculo'!CI$13&gt;='Hoja De Calculo'!CH$13,IF(CH$18=100,($BM$21*CH$18*$B$2)-SUM($I85:CG85),IF(CH$18&gt;CG$19,((CH$18-CG$19+1)*$B$2*$BM$21),IF(CH$18&gt;=CG$19,$BM$21*$B$2))),0)</f>
        <v>0</v>
      </c>
      <c r="CI85" s="298" t="b">
        <f>IF('Hoja De Calculo'!CJ$13&gt;='Hoja De Calculo'!CI$13,IF(CI$18=100,($BM$21*CI$18*$B$2)-SUM($I85:CH85),IF(CI$18&gt;CH$19,((CI$18-CH$19+1)*$B$2*$BM$21),IF(CI$18&gt;=CH$19,$BM$21*$B$2))),0)</f>
        <v>0</v>
      </c>
      <c r="CJ85" s="298" t="b">
        <f>IF('Hoja De Calculo'!CK$13&gt;='Hoja De Calculo'!CJ$13,IF(CJ$18=100,($BM$21*CJ$18*$B$2)-SUM($I85:CI85),IF(CJ$18&gt;CI$19,((CJ$18-CI$19+1)*$B$2*$BM$21),IF(CJ$18&gt;=CI$19,$BM$21*$B$2))),0)</f>
        <v>0</v>
      </c>
      <c r="CK85" s="298" t="b">
        <f>IF('Hoja De Calculo'!CL$13&gt;='Hoja De Calculo'!CK$13,IF(CK$18=100,($BM$21*CK$18*$B$2)-SUM($I85:CJ85),IF(CK$18&gt;CJ$19,((CK$18-CJ$19+1)*$B$2*$BM$21),IF(CK$18&gt;=CJ$19,$BM$21*$B$2))),0)</f>
        <v>0</v>
      </c>
      <c r="CL85" s="298" t="b">
        <f>IF('Hoja De Calculo'!CM$13&gt;='Hoja De Calculo'!CL$13,IF(CL$18=100,($BM$21*CL$18*$B$2)-SUM($I85:CK85),IF(CL$18&gt;CK$19,((CL$18-CK$19+1)*$B$2*$BM$21),IF(CL$18&gt;=CK$19,$BM$21*$B$2))),0)</f>
        <v>0</v>
      </c>
      <c r="CM85" s="298" t="b">
        <f>IF('Hoja De Calculo'!CN$13&gt;='Hoja De Calculo'!CM$13,IF(CM$18=100,($BM$21*CM$18*$B$2)-SUM($I85:CL85),IF(CM$18&gt;CL$19,((CM$18-CL$19+1)*$B$2*$BM$21),IF(CM$18&gt;=CL$19,$BM$21*$B$2))),0)</f>
        <v>0</v>
      </c>
      <c r="CN85" s="298" t="b">
        <f>IF('Hoja De Calculo'!CO$13&gt;='Hoja De Calculo'!CN$13,IF(CN$18=100,($BM$21*CN$18*$B$2)-SUM($I85:CM85),IF(CN$18&gt;CM$19,((CN$18-CM$19+1)*$B$2*$BM$21),IF(CN$18&gt;=CM$19,$BM$21*$B$2))),0)</f>
        <v>0</v>
      </c>
      <c r="CO85" s="298" t="b">
        <f>IF('Hoja De Calculo'!CP$13&gt;='Hoja De Calculo'!CO$13,IF(CO$18=100,($BM$21*CO$18*$B$2)-SUM($I85:CN85),IF(CO$18&gt;CN$19,((CO$18-CN$19+1)*$B$2*$BM$21),IF(CO$18&gt;=CN$19,$BM$21*$B$2))),0)</f>
        <v>0</v>
      </c>
      <c r="CP85" s="298" t="b">
        <f>IF('Hoja De Calculo'!CQ$13&gt;='Hoja De Calculo'!CP$13,IF(CP$18=100,($BM$21*CP$18*$B$2)-SUM($I85:CO85),IF(CP$18&gt;CO$19,((CP$18-CO$19+1)*$B$2*$BM$21),IF(CP$18&gt;=CO$19,$BM$21*$B$2))),0)</f>
        <v>0</v>
      </c>
      <c r="CQ85" s="298" t="b">
        <f>IF('Hoja De Calculo'!CR$13&gt;='Hoja De Calculo'!CQ$13,IF(CQ$18=100,($BM$21*CQ$18*$B$2)-SUM($I85:CP85),IF(CQ$18&gt;CP$19,((CQ$18-CP$19+1)*$B$2*$BM$21),IF(CQ$18&gt;=CP$19,$BM$21*$B$2))),0)</f>
        <v>0</v>
      </c>
      <c r="CR85" s="298" t="b">
        <f>IF('Hoja De Calculo'!CS$13&gt;='Hoja De Calculo'!CR$13,IF(CR$18=100,($BM$21*CR$18*$B$2)-SUM($I85:CQ85),IF(CR$18&gt;CQ$19,((CR$18-CQ$19+1)*$B$2*$BM$21),IF(CR$18&gt;=CQ$19,$BM$21*$B$2))),0)</f>
        <v>0</v>
      </c>
      <c r="CS85" s="298" t="b">
        <f>IF('Hoja De Calculo'!CT$13&gt;='Hoja De Calculo'!CS$13,IF(CS$18=100,($BM$21*CS$18*$B$2)-SUM($I85:CR85),IF(CS$18&gt;CR$19,((CS$18-CR$19+1)*$B$2*$BM$21),IF(CS$18&gt;=CR$19,$BM$21*$B$2))),0)</f>
        <v>0</v>
      </c>
      <c r="CT85" s="298" t="b">
        <f>IF('Hoja De Calculo'!CU$13&gt;='Hoja De Calculo'!CT$13,IF(CT$18=100,($BM$21*CT$18*$B$2)-SUM($I85:CS85),IF(CT$18&gt;CS$19,((CT$18-CS$19+1)*$B$2*$BM$21),IF(CT$18&gt;=CS$19,$BM$21*$B$2))),0)</f>
        <v>0</v>
      </c>
      <c r="CU85" s="298" t="b">
        <f>IF('Hoja De Calculo'!CV$13&gt;='Hoja De Calculo'!CU$13,IF(CU$18=100,($BM$21*CU$18*$B$2)-SUM($I85:CT85),IF(CU$18&gt;CT$19,((CU$18-CT$19+1)*$B$2*$BM$21),IF(CU$18&gt;=CT$19,$BM$21*$B$2))),0)</f>
        <v>0</v>
      </c>
      <c r="CV85" s="298" t="b">
        <f>IF('Hoja De Calculo'!CW$13&gt;='Hoja De Calculo'!CV$13,IF(CV$18=100,($BM$21*CV$18*$B$2)-SUM($I85:CU85),IF(CV$18&gt;CU$19,((CV$18-CU$19+1)*$B$2*$BM$21),IF(CV$18&gt;=CU$19,$BM$21*$B$2))),0)</f>
        <v>0</v>
      </c>
      <c r="CW85" s="298" t="b">
        <f>IF('Hoja De Calculo'!CX$13&gt;='Hoja De Calculo'!CW$13,IF(CW$18=100,($BM$21*CW$18*$B$2)-SUM($I85:CV85),IF(CW$18&gt;CV$19,((CW$18-CV$19+1)*$B$2*$BM$21),IF(CW$18&gt;=CV$19,$BM$21*$B$2))),0)</f>
        <v>0</v>
      </c>
    </row>
    <row r="86" spans="1:101" x14ac:dyDescent="0.25">
      <c r="A86" t="s">
        <v>223</v>
      </c>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85">
        <f>(BN$21*$B$2*(BN$19+(IF(BN$19=100,0,1))))</f>
        <v>0</v>
      </c>
      <c r="BO86" s="298" t="b">
        <f>IF('Hoja De Calculo'!BP$13&gt;='Hoja De Calculo'!BO$13,IF(BO$18=100,($BN$21*BO$18*$B$2)-SUM($I86:BN86),IF(BO$18&gt;BN$19,((BO$18-BN$19+1)*$B$2*$BN$21),IF(BO$18&gt;=BN$19,$BN$21*$B$2))),0)</f>
        <v>0</v>
      </c>
      <c r="BP86" s="298" t="b">
        <f>IF('Hoja De Calculo'!BQ$13&gt;='Hoja De Calculo'!BP$13,IF(BP$18=100,($BN$21*BP$18*$B$2)-SUM($I86:BO86),IF(BP$18&gt;BO$19,((BP$18-BO$19+1)*$B$2*$BN$21),IF(BP$18&gt;=BO$19,$BN$21*$B$2))),0)</f>
        <v>0</v>
      </c>
      <c r="BQ86" s="298" t="b">
        <f>IF('Hoja De Calculo'!BR$13&gt;='Hoja De Calculo'!BQ$13,IF(BQ$18=100,($BN$21*BQ$18*$B$2)-SUM($I86:BP86),IF(BQ$18&gt;BP$19,((BQ$18-BP$19+1)*$B$2*$BN$21),IF(BQ$18&gt;=BP$19,$BN$21*$B$2))),0)</f>
        <v>0</v>
      </c>
      <c r="BR86" s="298" t="b">
        <f>IF('Hoja De Calculo'!BS$13&gt;='Hoja De Calculo'!BR$13,IF(BR$18=100,($BN$21*BR$18*$B$2)-SUM($I86:BQ86),IF(BR$18&gt;BQ$19,((BR$18-BQ$19+1)*$B$2*$BN$21),IF(BR$18&gt;=BQ$19,$BN$21*$B$2))),0)</f>
        <v>0</v>
      </c>
      <c r="BS86" s="298" t="b">
        <f>IF('Hoja De Calculo'!BT$13&gt;='Hoja De Calculo'!BS$13,IF(BS$18=100,($BN$21*BS$18*$B$2)-SUM($I86:BR86),IF(BS$18&gt;BR$19,((BS$18-BR$19+1)*$B$2*$BN$21),IF(BS$18&gt;=BR$19,$BN$21*$B$2))),0)</f>
        <v>0</v>
      </c>
      <c r="BT86" s="298" t="b">
        <f>IF('Hoja De Calculo'!BU$13&gt;='Hoja De Calculo'!BT$13,IF(BT$18=100,($BN$21*BT$18*$B$2)-SUM($I86:BS86),IF(BT$18&gt;BS$19,((BT$18-BS$19+1)*$B$2*$BN$21),IF(BT$18&gt;=BS$19,$BN$21*$B$2))),0)</f>
        <v>0</v>
      </c>
      <c r="BU86" s="298" t="b">
        <f>IF('Hoja De Calculo'!BV$13&gt;='Hoja De Calculo'!BU$13,IF(BU$18=100,($BN$21*BU$18*$B$2)-SUM($I86:BT86),IF(BU$18&gt;BT$19,((BU$18-BT$19+1)*$B$2*$BN$21),IF(BU$18&gt;=BT$19,$BN$21*$B$2))),0)</f>
        <v>0</v>
      </c>
      <c r="BV86" s="298" t="b">
        <f>IF('Hoja De Calculo'!BW$13&gt;='Hoja De Calculo'!BV$13,IF(BV$18=100,($BN$21*BV$18*$B$2)-SUM($I86:BU86),IF(BV$18&gt;BU$19,((BV$18-BU$19+1)*$B$2*$BN$21),IF(BV$18&gt;=BU$19,$BN$21*$B$2))),0)</f>
        <v>0</v>
      </c>
      <c r="BW86" s="298" t="b">
        <f>IF('Hoja De Calculo'!BX$13&gt;='Hoja De Calculo'!BW$13,IF(BW$18=100,($BN$21*BW$18*$B$2)-SUM($I86:BV86),IF(BW$18&gt;BV$19,((BW$18-BV$19+1)*$B$2*$BN$21),IF(BW$18&gt;=BV$19,$BN$21*$B$2))),0)</f>
        <v>0</v>
      </c>
      <c r="BX86" s="298" t="b">
        <f>IF('Hoja De Calculo'!BY$13&gt;='Hoja De Calculo'!BX$13,IF(BX$18=100,($BN$21*BX$18*$B$2)-SUM($I86:BW86),IF(BX$18&gt;BW$19,((BX$18-BW$19+1)*$B$2*$BN$21),IF(BX$18&gt;=BW$19,$BN$21*$B$2))),0)</f>
        <v>0</v>
      </c>
      <c r="BY86" s="298" t="b">
        <f>IF('Hoja De Calculo'!BZ$13&gt;='Hoja De Calculo'!BY$13,IF(BY$18=100,($BN$21*BY$18*$B$2)-SUM($I86:BX86),IF(BY$18&gt;BX$19,((BY$18-BX$19+1)*$B$2*$BN$21),IF(BY$18&gt;=BX$19,$BN$21*$B$2))),0)</f>
        <v>0</v>
      </c>
      <c r="BZ86" s="298" t="b">
        <f>IF('Hoja De Calculo'!CA$13&gt;='Hoja De Calculo'!BZ$13,IF(BZ$18=100,($BN$21*BZ$18*$B$2)-SUM($I86:BY86),IF(BZ$18&gt;BY$19,((BZ$18-BY$19+1)*$B$2*$BN$21),IF(BZ$18&gt;=BY$19,$BN$21*$B$2))),0)</f>
        <v>0</v>
      </c>
      <c r="CA86" s="298" t="b">
        <f>IF('Hoja De Calculo'!CB$13&gt;='Hoja De Calculo'!CA$13,IF(CA$18=100,($BN$21*CA$18*$B$2)-SUM($I86:BZ86),IF(CA$18&gt;BZ$19,((CA$18-BZ$19+1)*$B$2*$BN$21),IF(CA$18&gt;=BZ$19,$BN$21*$B$2))),0)</f>
        <v>0</v>
      </c>
      <c r="CB86" s="298" t="b">
        <f>IF('Hoja De Calculo'!CC$13&gt;='Hoja De Calculo'!CB$13,IF(CB$18=100,($BN$21*CB$18*$B$2)-SUM($I86:CA86),IF(CB$18&gt;CA$19,((CB$18-CA$19+1)*$B$2*$BN$21),IF(CB$18&gt;=CA$19,$BN$21*$B$2))),0)</f>
        <v>0</v>
      </c>
      <c r="CC86" s="298" t="b">
        <f>IF('Hoja De Calculo'!CD$13&gt;='Hoja De Calculo'!CC$13,IF(CC$18=100,($BN$21*CC$18*$B$2)-SUM($I86:CB86),IF(CC$18&gt;CB$19,((CC$18-CB$19+1)*$B$2*$BN$21),IF(CC$18&gt;=CB$19,$BN$21*$B$2))),0)</f>
        <v>0</v>
      </c>
      <c r="CD86" s="298" t="b">
        <f>IF('Hoja De Calculo'!CE$13&gt;='Hoja De Calculo'!CD$13,IF(CD$18=100,($BN$21*CD$18*$B$2)-SUM($I86:CC86),IF(CD$18&gt;CC$19,((CD$18-CC$19+1)*$B$2*$BN$21),IF(CD$18&gt;=CC$19,$BN$21*$B$2))),0)</f>
        <v>0</v>
      </c>
      <c r="CE86" s="298" t="b">
        <f>IF('Hoja De Calculo'!CF$13&gt;='Hoja De Calculo'!CE$13,IF(CE$18=100,($BN$21*CE$18*$B$2)-SUM($I86:CD86),IF(CE$18&gt;CD$19,((CE$18-CD$19+1)*$B$2*$BN$21),IF(CE$18&gt;=CD$19,$BN$21*$B$2))),0)</f>
        <v>0</v>
      </c>
      <c r="CF86" s="298" t="b">
        <f>IF('Hoja De Calculo'!CG$13&gt;='Hoja De Calculo'!CF$13,IF(CF$18=100,($BN$21*CF$18*$B$2)-SUM($I86:CE86),IF(CF$18&gt;CE$19,((CF$18-CE$19+1)*$B$2*$BN$21),IF(CF$18&gt;=CE$19,$BN$21*$B$2))),0)</f>
        <v>0</v>
      </c>
      <c r="CG86" s="298" t="b">
        <f>IF('Hoja De Calculo'!CH$13&gt;='Hoja De Calculo'!CG$13,IF(CG$18=100,($BN$21*CG$18*$B$2)-SUM($I86:CF86),IF(CG$18&gt;CF$19,((CG$18-CF$19+1)*$B$2*$BN$21),IF(CG$18&gt;=CF$19,$BN$21*$B$2))),0)</f>
        <v>0</v>
      </c>
      <c r="CH86" s="298" t="b">
        <f>IF('Hoja De Calculo'!CI$13&gt;='Hoja De Calculo'!CH$13,IF(CH$18=100,($BN$21*CH$18*$B$2)-SUM($I86:CG86),IF(CH$18&gt;CG$19,((CH$18-CG$19+1)*$B$2*$BN$21),IF(CH$18&gt;=CG$19,$BN$21*$B$2))),0)</f>
        <v>0</v>
      </c>
      <c r="CI86" s="298" t="b">
        <f>IF('Hoja De Calculo'!CJ$13&gt;='Hoja De Calculo'!CI$13,IF(CI$18=100,($BN$21*CI$18*$B$2)-SUM($I86:CH86),IF(CI$18&gt;CH$19,((CI$18-CH$19+1)*$B$2*$BN$21),IF(CI$18&gt;=CH$19,$BN$21*$B$2))),0)</f>
        <v>0</v>
      </c>
      <c r="CJ86" s="298" t="b">
        <f>IF('Hoja De Calculo'!CK$13&gt;='Hoja De Calculo'!CJ$13,IF(CJ$18=100,($BN$21*CJ$18*$B$2)-SUM($I86:CI86),IF(CJ$18&gt;CI$19,((CJ$18-CI$19+1)*$B$2*$BN$21),IF(CJ$18&gt;=CI$19,$BN$21*$B$2))),0)</f>
        <v>0</v>
      </c>
      <c r="CK86" s="298" t="b">
        <f>IF('Hoja De Calculo'!CL$13&gt;='Hoja De Calculo'!CK$13,IF(CK$18=100,($BN$21*CK$18*$B$2)-SUM($I86:CJ86),IF(CK$18&gt;CJ$19,((CK$18-CJ$19+1)*$B$2*$BN$21),IF(CK$18&gt;=CJ$19,$BN$21*$B$2))),0)</f>
        <v>0</v>
      </c>
      <c r="CL86" s="298" t="b">
        <f>IF('Hoja De Calculo'!CM$13&gt;='Hoja De Calculo'!CL$13,IF(CL$18=100,($BN$21*CL$18*$B$2)-SUM($I86:CK86),IF(CL$18&gt;CK$19,((CL$18-CK$19+1)*$B$2*$BN$21),IF(CL$18&gt;=CK$19,$BN$21*$B$2))),0)</f>
        <v>0</v>
      </c>
      <c r="CM86" s="298" t="b">
        <f>IF('Hoja De Calculo'!CN$13&gt;='Hoja De Calculo'!CM$13,IF(CM$18=100,($BN$21*CM$18*$B$2)-SUM($I86:CL86),IF(CM$18&gt;CL$19,((CM$18-CL$19+1)*$B$2*$BN$21),IF(CM$18&gt;=CL$19,$BN$21*$B$2))),0)</f>
        <v>0</v>
      </c>
      <c r="CN86" s="298" t="b">
        <f>IF('Hoja De Calculo'!CO$13&gt;='Hoja De Calculo'!CN$13,IF(CN$18=100,($BN$21*CN$18*$B$2)-SUM($I86:CM86),IF(CN$18&gt;CM$19,((CN$18-CM$19+1)*$B$2*$BN$21),IF(CN$18&gt;=CM$19,$BN$21*$B$2))),0)</f>
        <v>0</v>
      </c>
      <c r="CO86" s="298" t="b">
        <f>IF('Hoja De Calculo'!CP$13&gt;='Hoja De Calculo'!CO$13,IF(CO$18=100,($BN$21*CO$18*$B$2)-SUM($I86:CN86),IF(CO$18&gt;CN$19,((CO$18-CN$19+1)*$B$2*$BN$21),IF(CO$18&gt;=CN$19,$BN$21*$B$2))),0)</f>
        <v>0</v>
      </c>
      <c r="CP86" s="298" t="b">
        <f>IF('Hoja De Calculo'!CQ$13&gt;='Hoja De Calculo'!CP$13,IF(CP$18=100,($BN$21*CP$18*$B$2)-SUM($I86:CO86),IF(CP$18&gt;CO$19,((CP$18-CO$19+1)*$B$2*$BN$21),IF(CP$18&gt;=CO$19,$BN$21*$B$2))),0)</f>
        <v>0</v>
      </c>
      <c r="CQ86" s="298" t="b">
        <f>IF('Hoja De Calculo'!CR$13&gt;='Hoja De Calculo'!CQ$13,IF(CQ$18=100,($BN$21*CQ$18*$B$2)-SUM($I86:CP86),IF(CQ$18&gt;CP$19,((CQ$18-CP$19+1)*$B$2*$BN$21),IF(CQ$18&gt;=CP$19,$BN$21*$B$2))),0)</f>
        <v>0</v>
      </c>
      <c r="CR86" s="298" t="b">
        <f>IF('Hoja De Calculo'!CS$13&gt;='Hoja De Calculo'!CR$13,IF(CR$18=100,($BN$21*CR$18*$B$2)-SUM($I86:CQ86),IF(CR$18&gt;CQ$19,((CR$18-CQ$19+1)*$B$2*$BN$21),IF(CR$18&gt;=CQ$19,$BN$21*$B$2))),0)</f>
        <v>0</v>
      </c>
      <c r="CS86" s="298" t="b">
        <f>IF('Hoja De Calculo'!CT$13&gt;='Hoja De Calculo'!CS$13,IF(CS$18=100,($BN$21*CS$18*$B$2)-SUM($I86:CR86),IF(CS$18&gt;CR$19,((CS$18-CR$19+1)*$B$2*$BN$21),IF(CS$18&gt;=CR$19,$BN$21*$B$2))),0)</f>
        <v>0</v>
      </c>
      <c r="CT86" s="298" t="b">
        <f>IF('Hoja De Calculo'!CU$13&gt;='Hoja De Calculo'!CT$13,IF(CT$18=100,($BN$21*CT$18*$B$2)-SUM($I86:CS86),IF(CT$18&gt;CS$19,((CT$18-CS$19+1)*$B$2*$BN$21),IF(CT$18&gt;=CS$19,$BN$21*$B$2))),0)</f>
        <v>0</v>
      </c>
      <c r="CU86" s="298" t="b">
        <f>IF('Hoja De Calculo'!CV$13&gt;='Hoja De Calculo'!CU$13,IF(CU$18=100,($BN$21*CU$18*$B$2)-SUM($I86:CT86),IF(CU$18&gt;CT$19,((CU$18-CT$19+1)*$B$2*$BN$21),IF(CU$18&gt;=CT$19,$BN$21*$B$2))),0)</f>
        <v>0</v>
      </c>
      <c r="CV86" s="298" t="b">
        <f>IF('Hoja De Calculo'!CW$13&gt;='Hoja De Calculo'!CV$13,IF(CV$18=100,($BN$21*CV$18*$B$2)-SUM($I86:CU86),IF(CV$18&gt;CU$19,((CV$18-CU$19+1)*$B$2*$BN$21),IF(CV$18&gt;=CU$19,$BN$21*$B$2))),0)</f>
        <v>0</v>
      </c>
      <c r="CW86" s="298" t="b">
        <f>IF('Hoja De Calculo'!CX$13&gt;='Hoja De Calculo'!CW$13,IF(CW$18=100,($BN$21*CW$18*$B$2)-SUM($I86:CV86),IF(CW$18&gt;CV$19,((CW$18-CV$19+1)*$B$2*$BN$21),IF(CW$18&gt;=CV$19,$BN$21*$B$2))),0)</f>
        <v>0</v>
      </c>
    </row>
    <row r="87" spans="1:101" x14ac:dyDescent="0.25">
      <c r="A87" t="s">
        <v>224</v>
      </c>
      <c r="B87" s="263"/>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c r="BK87" s="263"/>
      <c r="BL87" s="263"/>
      <c r="BM87" s="263"/>
      <c r="BN87" s="263"/>
      <c r="BO87" s="285">
        <f>(BO$21*$B$2*(BO$19+(IF(BO$19=100,0,1))))</f>
        <v>0</v>
      </c>
      <c r="BP87" s="298" t="b">
        <f>IF('Hoja De Calculo'!BQ$13&gt;='Hoja De Calculo'!BP$13,IF(BP$18=100,($BO$21*BP$18*$B$2)-SUM($I87:BO87),IF(BP$18&gt;BO$19,((BP$18-BO$19+1)*$B$2*$BO$21),IF(BP$18&gt;=BO$19,$BO$21*$B$2))),0)</f>
        <v>0</v>
      </c>
      <c r="BQ87" s="298" t="b">
        <f>IF('Hoja De Calculo'!BR$13&gt;='Hoja De Calculo'!BQ$13,IF(BQ$18=100,($BO$21*BQ$18*$B$2)-SUM($I87:BP87),IF(BQ$18&gt;BP$19,((BQ$18-BP$19+1)*$B$2*$BO$21),IF(BQ$18&gt;=BP$19,$BO$21*$B$2))),0)</f>
        <v>0</v>
      </c>
      <c r="BR87" s="298" t="b">
        <f>IF('Hoja De Calculo'!BS$13&gt;='Hoja De Calculo'!BR$13,IF(BR$18=100,($BO$21*BR$18*$B$2)-SUM($I87:BQ87),IF(BR$18&gt;BQ$19,((BR$18-BQ$19+1)*$B$2*$BO$21),IF(BR$18&gt;=BQ$19,$BO$21*$B$2))),0)</f>
        <v>0</v>
      </c>
      <c r="BS87" s="298" t="b">
        <f>IF('Hoja De Calculo'!BT$13&gt;='Hoja De Calculo'!BS$13,IF(BS$18=100,($BO$21*BS$18*$B$2)-SUM($I87:BR87),IF(BS$18&gt;BR$19,((BS$18-BR$19+1)*$B$2*$BO$21),IF(BS$18&gt;=BR$19,$BO$21*$B$2))),0)</f>
        <v>0</v>
      </c>
      <c r="BT87" s="298" t="b">
        <f>IF('Hoja De Calculo'!BU$13&gt;='Hoja De Calculo'!BT$13,IF(BT$18=100,($BO$21*BT$18*$B$2)-SUM($I87:BS87),IF(BT$18&gt;BS$19,((BT$18-BS$19+1)*$B$2*$BO$21),IF(BT$18&gt;=BS$19,$BO$21*$B$2))),0)</f>
        <v>0</v>
      </c>
      <c r="BU87" s="298" t="b">
        <f>IF('Hoja De Calculo'!BV$13&gt;='Hoja De Calculo'!BU$13,IF(BU$18=100,($BO$21*BU$18*$B$2)-SUM($I87:BT87),IF(BU$18&gt;BT$19,((BU$18-BT$19+1)*$B$2*$BO$21),IF(BU$18&gt;=BT$19,$BO$21*$B$2))),0)</f>
        <v>0</v>
      </c>
      <c r="BV87" s="298" t="b">
        <f>IF('Hoja De Calculo'!BW$13&gt;='Hoja De Calculo'!BV$13,IF(BV$18=100,($BO$21*BV$18*$B$2)-SUM($I87:BU87),IF(BV$18&gt;BU$19,((BV$18-BU$19+1)*$B$2*$BO$21),IF(BV$18&gt;=BU$19,$BO$21*$B$2))),0)</f>
        <v>0</v>
      </c>
      <c r="BW87" s="298" t="b">
        <f>IF('Hoja De Calculo'!BX$13&gt;='Hoja De Calculo'!BW$13,IF(BW$18=100,($BO$21*BW$18*$B$2)-SUM($I87:BV87),IF(BW$18&gt;BV$19,((BW$18-BV$19+1)*$B$2*$BO$21),IF(BW$18&gt;=BV$19,$BO$21*$B$2))),0)</f>
        <v>0</v>
      </c>
      <c r="BX87" s="298" t="b">
        <f>IF('Hoja De Calculo'!BY$13&gt;='Hoja De Calculo'!BX$13,IF(BX$18=100,($BO$21*BX$18*$B$2)-SUM($I87:BW87),IF(BX$18&gt;BW$19,((BX$18-BW$19+1)*$B$2*$BO$21),IF(BX$18&gt;=BW$19,$BO$21*$B$2))),0)</f>
        <v>0</v>
      </c>
      <c r="BY87" s="298" t="b">
        <f>IF('Hoja De Calculo'!BZ$13&gt;='Hoja De Calculo'!BY$13,IF(BY$18=100,($BO$21*BY$18*$B$2)-SUM($I87:BX87),IF(BY$18&gt;BX$19,((BY$18-BX$19+1)*$B$2*$BO$21),IF(BY$18&gt;=BX$19,$BO$21*$B$2))),0)</f>
        <v>0</v>
      </c>
      <c r="BZ87" s="298" t="b">
        <f>IF('Hoja De Calculo'!CA$13&gt;='Hoja De Calculo'!BZ$13,IF(BZ$18=100,($BO$21*BZ$18*$B$2)-SUM($I87:BY87),IF(BZ$18&gt;BY$19,((BZ$18-BY$19+1)*$B$2*$BO$21),IF(BZ$18&gt;=BY$19,$BO$21*$B$2))),0)</f>
        <v>0</v>
      </c>
      <c r="CA87" s="298" t="b">
        <f>IF('Hoja De Calculo'!CB$13&gt;='Hoja De Calculo'!CA$13,IF(CA$18=100,($BO$21*CA$18*$B$2)-SUM($I87:BZ87),IF(CA$18&gt;BZ$19,((CA$18-BZ$19+1)*$B$2*$BO$21),IF(CA$18&gt;=BZ$19,$BO$21*$B$2))),0)</f>
        <v>0</v>
      </c>
      <c r="CB87" s="298" t="b">
        <f>IF('Hoja De Calculo'!CC$13&gt;='Hoja De Calculo'!CB$13,IF(CB$18=100,($BO$21*CB$18*$B$2)-SUM($I87:CA87),IF(CB$18&gt;CA$19,((CB$18-CA$19+1)*$B$2*$BO$21),IF(CB$18&gt;=CA$19,$BO$21*$B$2))),0)</f>
        <v>0</v>
      </c>
      <c r="CC87" s="298" t="b">
        <f>IF('Hoja De Calculo'!CD$13&gt;='Hoja De Calculo'!CC$13,IF(CC$18=100,($BO$21*CC$18*$B$2)-SUM($I87:CB87),IF(CC$18&gt;CB$19,((CC$18-CB$19+1)*$B$2*$BO$21),IF(CC$18&gt;=CB$19,$BO$21*$B$2))),0)</f>
        <v>0</v>
      </c>
      <c r="CD87" s="298" t="b">
        <f>IF('Hoja De Calculo'!CE$13&gt;='Hoja De Calculo'!CD$13,IF(CD$18=100,($BO$21*CD$18*$B$2)-SUM($I87:CC87),IF(CD$18&gt;CC$19,((CD$18-CC$19+1)*$B$2*$BO$21),IF(CD$18&gt;=CC$19,$BO$21*$B$2))),0)</f>
        <v>0</v>
      </c>
      <c r="CE87" s="298" t="b">
        <f>IF('Hoja De Calculo'!CF$13&gt;='Hoja De Calculo'!CE$13,IF(CE$18=100,($BO$21*CE$18*$B$2)-SUM($I87:CD87),IF(CE$18&gt;CD$19,((CE$18-CD$19+1)*$B$2*$BO$21),IF(CE$18&gt;=CD$19,$BO$21*$B$2))),0)</f>
        <v>0</v>
      </c>
      <c r="CF87" s="298" t="b">
        <f>IF('Hoja De Calculo'!CG$13&gt;='Hoja De Calculo'!CF$13,IF(CF$18=100,($BO$21*CF$18*$B$2)-SUM($I87:CE87),IF(CF$18&gt;CE$19,((CF$18-CE$19+1)*$B$2*$BO$21),IF(CF$18&gt;=CE$19,$BO$21*$B$2))),0)</f>
        <v>0</v>
      </c>
      <c r="CG87" s="298" t="b">
        <f>IF('Hoja De Calculo'!CH$13&gt;='Hoja De Calculo'!CG$13,IF(CG$18=100,($BO$21*CG$18*$B$2)-SUM($I87:CF87),IF(CG$18&gt;CF$19,((CG$18-CF$19+1)*$B$2*$BO$21),IF(CG$18&gt;=CF$19,$BO$21*$B$2))),0)</f>
        <v>0</v>
      </c>
      <c r="CH87" s="298" t="b">
        <f>IF('Hoja De Calculo'!CI$13&gt;='Hoja De Calculo'!CH$13,IF(CH$18=100,($BO$21*CH$18*$B$2)-SUM($I87:CG87),IF(CH$18&gt;CG$19,((CH$18-CG$19+1)*$B$2*$BO$21),IF(CH$18&gt;=CG$19,$BO$21*$B$2))),0)</f>
        <v>0</v>
      </c>
      <c r="CI87" s="298" t="b">
        <f>IF('Hoja De Calculo'!CJ$13&gt;='Hoja De Calculo'!CI$13,IF(CI$18=100,($BO$21*CI$18*$B$2)-SUM($I87:CH87),IF(CI$18&gt;CH$19,((CI$18-CH$19+1)*$B$2*$BO$21),IF(CI$18&gt;=CH$19,$BO$21*$B$2))),0)</f>
        <v>0</v>
      </c>
      <c r="CJ87" s="298" t="b">
        <f>IF('Hoja De Calculo'!CK$13&gt;='Hoja De Calculo'!CJ$13,IF(CJ$18=100,($BO$21*CJ$18*$B$2)-SUM($I87:CI87),IF(CJ$18&gt;CI$19,((CJ$18-CI$19+1)*$B$2*$BO$21),IF(CJ$18&gt;=CI$19,$BO$21*$B$2))),0)</f>
        <v>0</v>
      </c>
      <c r="CK87" s="298" t="b">
        <f>IF('Hoja De Calculo'!CL$13&gt;='Hoja De Calculo'!CK$13,IF(CK$18=100,($BO$21*CK$18*$B$2)-SUM($I87:CJ87),IF(CK$18&gt;CJ$19,((CK$18-CJ$19+1)*$B$2*$BO$21),IF(CK$18&gt;=CJ$19,$BO$21*$B$2))),0)</f>
        <v>0</v>
      </c>
      <c r="CL87" s="298" t="b">
        <f>IF('Hoja De Calculo'!CM$13&gt;='Hoja De Calculo'!CL$13,IF(CL$18=100,($BO$21*CL$18*$B$2)-SUM($I87:CK87),IF(CL$18&gt;CK$19,((CL$18-CK$19+1)*$B$2*$BO$21),IF(CL$18&gt;=CK$19,$BO$21*$B$2))),0)</f>
        <v>0</v>
      </c>
      <c r="CM87" s="298" t="b">
        <f>IF('Hoja De Calculo'!CN$13&gt;='Hoja De Calculo'!CM$13,IF(CM$18=100,($BO$21*CM$18*$B$2)-SUM($I87:CL87),IF(CM$18&gt;CL$19,((CM$18-CL$19+1)*$B$2*$BO$21),IF(CM$18&gt;=CL$19,$BO$21*$B$2))),0)</f>
        <v>0</v>
      </c>
      <c r="CN87" s="298" t="b">
        <f>IF('Hoja De Calculo'!CO$13&gt;='Hoja De Calculo'!CN$13,IF(CN$18=100,($BO$21*CN$18*$B$2)-SUM($I87:CM87),IF(CN$18&gt;CM$19,((CN$18-CM$19+1)*$B$2*$BO$21),IF(CN$18&gt;=CM$19,$BO$21*$B$2))),0)</f>
        <v>0</v>
      </c>
      <c r="CO87" s="298" t="b">
        <f>IF('Hoja De Calculo'!CP$13&gt;='Hoja De Calculo'!CO$13,IF(CO$18=100,($BO$21*CO$18*$B$2)-SUM($I87:CN87),IF(CO$18&gt;CN$19,((CO$18-CN$19+1)*$B$2*$BO$21),IF(CO$18&gt;=CN$19,$BO$21*$B$2))),0)</f>
        <v>0</v>
      </c>
      <c r="CP87" s="298" t="b">
        <f>IF('Hoja De Calculo'!CQ$13&gt;='Hoja De Calculo'!CP$13,IF(CP$18=100,($BO$21*CP$18*$B$2)-SUM($I87:CO87),IF(CP$18&gt;CO$19,((CP$18-CO$19+1)*$B$2*$BO$21),IF(CP$18&gt;=CO$19,$BO$21*$B$2))),0)</f>
        <v>0</v>
      </c>
      <c r="CQ87" s="298" t="b">
        <f>IF('Hoja De Calculo'!CR$13&gt;='Hoja De Calculo'!CQ$13,IF(CQ$18=100,($BO$21*CQ$18*$B$2)-SUM($I87:CP87),IF(CQ$18&gt;CP$19,((CQ$18-CP$19+1)*$B$2*$BO$21),IF(CQ$18&gt;=CP$19,$BO$21*$B$2))),0)</f>
        <v>0</v>
      </c>
      <c r="CR87" s="298" t="b">
        <f>IF('Hoja De Calculo'!CS$13&gt;='Hoja De Calculo'!CR$13,IF(CR$18=100,($BO$21*CR$18*$B$2)-SUM($I87:CQ87),IF(CR$18&gt;CQ$19,((CR$18-CQ$19+1)*$B$2*$BO$21),IF(CR$18&gt;=CQ$19,$BO$21*$B$2))),0)</f>
        <v>0</v>
      </c>
      <c r="CS87" s="298" t="b">
        <f>IF('Hoja De Calculo'!CT$13&gt;='Hoja De Calculo'!CS$13,IF(CS$18=100,($BO$21*CS$18*$B$2)-SUM($I87:CR87),IF(CS$18&gt;CR$19,((CS$18-CR$19+1)*$B$2*$BO$21),IF(CS$18&gt;=CR$19,$BO$21*$B$2))),0)</f>
        <v>0</v>
      </c>
      <c r="CT87" s="298" t="b">
        <f>IF('Hoja De Calculo'!CU$13&gt;='Hoja De Calculo'!CT$13,IF(CT$18=100,($BO$21*CT$18*$B$2)-SUM($I87:CS87),IF(CT$18&gt;CS$19,((CT$18-CS$19+1)*$B$2*$BO$21),IF(CT$18&gt;=CS$19,$BO$21*$B$2))),0)</f>
        <v>0</v>
      </c>
      <c r="CU87" s="298" t="b">
        <f>IF('Hoja De Calculo'!CV$13&gt;='Hoja De Calculo'!CU$13,IF(CU$18=100,($BO$21*CU$18*$B$2)-SUM($I87:CT87),IF(CU$18&gt;CT$19,((CU$18-CT$19+1)*$B$2*$BO$21),IF(CU$18&gt;=CT$19,$BO$21*$B$2))),0)</f>
        <v>0</v>
      </c>
      <c r="CV87" s="298" t="b">
        <f>IF('Hoja De Calculo'!CW$13&gt;='Hoja De Calculo'!CV$13,IF(CV$18=100,($BO$21*CV$18*$B$2)-SUM($I87:CU87),IF(CV$18&gt;CU$19,((CV$18-CU$19+1)*$B$2*$BO$21),IF(CV$18&gt;=CU$19,$BO$21*$B$2))),0)</f>
        <v>0</v>
      </c>
      <c r="CW87" s="298" t="b">
        <f>IF('Hoja De Calculo'!CX$13&gt;='Hoja De Calculo'!CW$13,IF(CW$18=100,($BO$21*CW$18*$B$2)-SUM($I87:CV87),IF(CW$18&gt;CV$19,((CW$18-CV$19+1)*$B$2*$BO$21),IF(CW$18&gt;=CV$19,$BO$21*$B$2))),0)</f>
        <v>0</v>
      </c>
    </row>
    <row r="88" spans="1:101" x14ac:dyDescent="0.25">
      <c r="A88" t="s">
        <v>225</v>
      </c>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c r="AI88" s="263"/>
      <c r="AJ88" s="263"/>
      <c r="AK88" s="263"/>
      <c r="AL88" s="263"/>
      <c r="AM88" s="263"/>
      <c r="AN88" s="263"/>
      <c r="AO88" s="263"/>
      <c r="AP88" s="263"/>
      <c r="AQ88" s="263"/>
      <c r="AR88" s="263"/>
      <c r="AS88" s="263"/>
      <c r="AT88" s="263"/>
      <c r="AU88" s="263"/>
      <c r="AV88" s="263"/>
      <c r="AW88" s="263"/>
      <c r="AX88" s="263"/>
      <c r="AY88" s="263"/>
      <c r="AZ88" s="263"/>
      <c r="BA88" s="263"/>
      <c r="BB88" s="263"/>
      <c r="BC88" s="263"/>
      <c r="BD88" s="263"/>
      <c r="BE88" s="263"/>
      <c r="BF88" s="263"/>
      <c r="BG88" s="263"/>
      <c r="BH88" s="263"/>
      <c r="BI88" s="263"/>
      <c r="BJ88" s="263"/>
      <c r="BK88" s="263"/>
      <c r="BL88" s="263"/>
      <c r="BM88" s="263"/>
      <c r="BN88" s="263"/>
      <c r="BO88" s="263"/>
      <c r="BP88" s="285">
        <f>(BP$21*$B$2*(BP$19+(IF(BP$19=100,0,1))))</f>
        <v>0</v>
      </c>
      <c r="BQ88" s="298" t="b">
        <f>IF('Hoja De Calculo'!BR$13&gt;='Hoja De Calculo'!BQ$13,IF(BQ$18=100,($BP$21*BQ$18*$B$2)-SUM($I88:BP88),IF(BQ$18&gt;BP$19,((BQ$18-BP$19+1)*$B$2*$BP$21),IF(BQ$18&gt;=BP$19,$BP$21*$B$2))),0)</f>
        <v>0</v>
      </c>
      <c r="BR88" s="298" t="b">
        <f>IF('Hoja De Calculo'!BS$13&gt;='Hoja De Calculo'!BR$13,IF(BR$18=100,($BP$21*BR$18*$B$2)-SUM($I88:BQ88),IF(BR$18&gt;BQ$19,((BR$18-BQ$19+1)*$B$2*$BP$21),IF(BR$18&gt;=BQ$19,$BP$21*$B$2))),0)</f>
        <v>0</v>
      </c>
      <c r="BS88" s="298" t="b">
        <f>IF('Hoja De Calculo'!BT$13&gt;='Hoja De Calculo'!BS$13,IF(BS$18=100,($BP$21*BS$18*$B$2)-SUM($I88:BR88),IF(BS$18&gt;BR$19,((BS$18-BR$19+1)*$B$2*$BP$21),IF(BS$18&gt;=BR$19,$BP$21*$B$2))),0)</f>
        <v>0</v>
      </c>
      <c r="BT88" s="298" t="b">
        <f>IF('Hoja De Calculo'!BU$13&gt;='Hoja De Calculo'!BT$13,IF(BT$18=100,($BP$21*BT$18*$B$2)-SUM($I88:BS88),IF(BT$18&gt;BS$19,((BT$18-BS$19+1)*$B$2*$BP$21),IF(BT$18&gt;=BS$19,$BP$21*$B$2))),0)</f>
        <v>0</v>
      </c>
      <c r="BU88" s="298" t="b">
        <f>IF('Hoja De Calculo'!BV$13&gt;='Hoja De Calculo'!BU$13,IF(BU$18=100,($BP$21*BU$18*$B$2)-SUM($I88:BT88),IF(BU$18&gt;BT$19,((BU$18-BT$19+1)*$B$2*$BP$21),IF(BU$18&gt;=BT$19,$BP$21*$B$2))),0)</f>
        <v>0</v>
      </c>
      <c r="BV88" s="298" t="b">
        <f>IF('Hoja De Calculo'!BW$13&gt;='Hoja De Calculo'!BV$13,IF(BV$18=100,($BP$21*BV$18*$B$2)-SUM($I88:BU88),IF(BV$18&gt;BU$19,((BV$18-BU$19+1)*$B$2*$BP$21),IF(BV$18&gt;=BU$19,$BP$21*$B$2))),0)</f>
        <v>0</v>
      </c>
      <c r="BW88" s="298" t="b">
        <f>IF('Hoja De Calculo'!BX$13&gt;='Hoja De Calculo'!BW$13,IF(BW$18=100,($BP$21*BW$18*$B$2)-SUM($I88:BV88),IF(BW$18&gt;BV$19,((BW$18-BV$19+1)*$B$2*$BP$21),IF(BW$18&gt;=BV$19,$BP$21*$B$2))),0)</f>
        <v>0</v>
      </c>
      <c r="BX88" s="298" t="b">
        <f>IF('Hoja De Calculo'!BY$13&gt;='Hoja De Calculo'!BX$13,IF(BX$18=100,($BP$21*BX$18*$B$2)-SUM($I88:BW88),IF(BX$18&gt;BW$19,((BX$18-BW$19+1)*$B$2*$BP$21),IF(BX$18&gt;=BW$19,$BP$21*$B$2))),0)</f>
        <v>0</v>
      </c>
      <c r="BY88" s="298" t="b">
        <f>IF('Hoja De Calculo'!BZ$13&gt;='Hoja De Calculo'!BY$13,IF(BY$18=100,($BP$21*BY$18*$B$2)-SUM($I88:BX88),IF(BY$18&gt;BX$19,((BY$18-BX$19+1)*$B$2*$BP$21),IF(BY$18&gt;=BX$19,$BP$21*$B$2))),0)</f>
        <v>0</v>
      </c>
      <c r="BZ88" s="298" t="b">
        <f>IF('Hoja De Calculo'!CA$13&gt;='Hoja De Calculo'!BZ$13,IF(BZ$18=100,($BP$21*BZ$18*$B$2)-SUM($I88:BY88),IF(BZ$18&gt;BY$19,((BZ$18-BY$19+1)*$B$2*$BP$21),IF(BZ$18&gt;=BY$19,$BP$21*$B$2))),0)</f>
        <v>0</v>
      </c>
      <c r="CA88" s="298" t="b">
        <f>IF('Hoja De Calculo'!CB$13&gt;='Hoja De Calculo'!CA$13,IF(CA$18=100,($BP$21*CA$18*$B$2)-SUM($I88:BZ88),IF(CA$18&gt;BZ$19,((CA$18-BZ$19+1)*$B$2*$BP$21),IF(CA$18&gt;=BZ$19,$BP$21*$B$2))),0)</f>
        <v>0</v>
      </c>
      <c r="CB88" s="298" t="b">
        <f>IF('Hoja De Calculo'!CC$13&gt;='Hoja De Calculo'!CB$13,IF(CB$18=100,($BP$21*CB$18*$B$2)-SUM($I88:CA88),IF(CB$18&gt;CA$19,((CB$18-CA$19+1)*$B$2*$BP$21),IF(CB$18&gt;=CA$19,$BP$21*$B$2))),0)</f>
        <v>0</v>
      </c>
      <c r="CC88" s="298" t="b">
        <f>IF('Hoja De Calculo'!CD$13&gt;='Hoja De Calculo'!CC$13,IF(CC$18=100,($BP$21*CC$18*$B$2)-SUM($I88:CB88),IF(CC$18&gt;CB$19,((CC$18-CB$19+1)*$B$2*$BP$21),IF(CC$18&gt;=CB$19,$BP$21*$B$2))),0)</f>
        <v>0</v>
      </c>
      <c r="CD88" s="298" t="b">
        <f>IF('Hoja De Calculo'!CE$13&gt;='Hoja De Calculo'!CD$13,IF(CD$18=100,($BP$21*CD$18*$B$2)-SUM($I88:CC88),IF(CD$18&gt;CC$19,((CD$18-CC$19+1)*$B$2*$BP$21),IF(CD$18&gt;=CC$19,$BP$21*$B$2))),0)</f>
        <v>0</v>
      </c>
      <c r="CE88" s="298" t="b">
        <f>IF('Hoja De Calculo'!CF$13&gt;='Hoja De Calculo'!CE$13,IF(CE$18=100,($BP$21*CE$18*$B$2)-SUM($I88:CD88),IF(CE$18&gt;CD$19,((CE$18-CD$19+1)*$B$2*$BP$21),IF(CE$18&gt;=CD$19,$BP$21*$B$2))),0)</f>
        <v>0</v>
      </c>
      <c r="CF88" s="298" t="b">
        <f>IF('Hoja De Calculo'!CG$13&gt;='Hoja De Calculo'!CF$13,IF(CF$18=100,($BP$21*CF$18*$B$2)-SUM($I88:CE88),IF(CF$18&gt;CE$19,((CF$18-CE$19+1)*$B$2*$BP$21),IF(CF$18&gt;=CE$19,$BP$21*$B$2))),0)</f>
        <v>0</v>
      </c>
      <c r="CG88" s="298" t="b">
        <f>IF('Hoja De Calculo'!CH$13&gt;='Hoja De Calculo'!CG$13,IF(CG$18=100,($BP$21*CG$18*$B$2)-SUM($I88:CF88),IF(CG$18&gt;CF$19,((CG$18-CF$19+1)*$B$2*$BP$21),IF(CG$18&gt;=CF$19,$BP$21*$B$2))),0)</f>
        <v>0</v>
      </c>
      <c r="CH88" s="298" t="b">
        <f>IF('Hoja De Calculo'!CI$13&gt;='Hoja De Calculo'!CH$13,IF(CH$18=100,($BP$21*CH$18*$B$2)-SUM($I88:CG88),IF(CH$18&gt;CG$19,((CH$18-CG$19+1)*$B$2*$BP$21),IF(CH$18&gt;=CG$19,$BP$21*$B$2))),0)</f>
        <v>0</v>
      </c>
      <c r="CI88" s="298" t="b">
        <f>IF('Hoja De Calculo'!CJ$13&gt;='Hoja De Calculo'!CI$13,IF(CI$18=100,($BP$21*CI$18*$B$2)-SUM($I88:CH88),IF(CI$18&gt;CH$19,((CI$18-CH$19+1)*$B$2*$BP$21),IF(CI$18&gt;=CH$19,$BP$21*$B$2))),0)</f>
        <v>0</v>
      </c>
      <c r="CJ88" s="298" t="b">
        <f>IF('Hoja De Calculo'!CK$13&gt;='Hoja De Calculo'!CJ$13,IF(CJ$18=100,($BP$21*CJ$18*$B$2)-SUM($I88:CI88),IF(CJ$18&gt;CI$19,((CJ$18-CI$19+1)*$B$2*$BP$21),IF(CJ$18&gt;=CI$19,$BP$21*$B$2))),0)</f>
        <v>0</v>
      </c>
      <c r="CK88" s="298" t="b">
        <f>IF('Hoja De Calculo'!CL$13&gt;='Hoja De Calculo'!CK$13,IF(CK$18=100,($BP$21*CK$18*$B$2)-SUM($I88:CJ88),IF(CK$18&gt;CJ$19,((CK$18-CJ$19+1)*$B$2*$BP$21),IF(CK$18&gt;=CJ$19,$BP$21*$B$2))),0)</f>
        <v>0</v>
      </c>
      <c r="CL88" s="298" t="b">
        <f>IF('Hoja De Calculo'!CM$13&gt;='Hoja De Calculo'!CL$13,IF(CL$18=100,($BP$21*CL$18*$B$2)-SUM($I88:CK88),IF(CL$18&gt;CK$19,((CL$18-CK$19+1)*$B$2*$BP$21),IF(CL$18&gt;=CK$19,$BP$21*$B$2))),0)</f>
        <v>0</v>
      </c>
      <c r="CM88" s="298" t="b">
        <f>IF('Hoja De Calculo'!CN$13&gt;='Hoja De Calculo'!CM$13,IF(CM$18=100,($BP$21*CM$18*$B$2)-SUM($I88:CL88),IF(CM$18&gt;CL$19,((CM$18-CL$19+1)*$B$2*$BP$21),IF(CM$18&gt;=CL$19,$BP$21*$B$2))),0)</f>
        <v>0</v>
      </c>
      <c r="CN88" s="298" t="b">
        <f>IF('Hoja De Calculo'!CO$13&gt;='Hoja De Calculo'!CN$13,IF(CN$18=100,($BP$21*CN$18*$B$2)-SUM($I88:CM88),IF(CN$18&gt;CM$19,((CN$18-CM$19+1)*$B$2*$BP$21),IF(CN$18&gt;=CM$19,$BP$21*$B$2))),0)</f>
        <v>0</v>
      </c>
      <c r="CO88" s="298" t="b">
        <f>IF('Hoja De Calculo'!CP$13&gt;='Hoja De Calculo'!CO$13,IF(CO$18=100,($BP$21*CO$18*$B$2)-SUM($I88:CN88),IF(CO$18&gt;CN$19,((CO$18-CN$19+1)*$B$2*$BP$21),IF(CO$18&gt;=CN$19,$BP$21*$B$2))),0)</f>
        <v>0</v>
      </c>
      <c r="CP88" s="298" t="b">
        <f>IF('Hoja De Calculo'!CQ$13&gt;='Hoja De Calculo'!CP$13,IF(CP$18=100,($BP$21*CP$18*$B$2)-SUM($I88:CO88),IF(CP$18&gt;CO$19,((CP$18-CO$19+1)*$B$2*$BP$21),IF(CP$18&gt;=CO$19,$BP$21*$B$2))),0)</f>
        <v>0</v>
      </c>
      <c r="CQ88" s="298" t="b">
        <f>IF('Hoja De Calculo'!CR$13&gt;='Hoja De Calculo'!CQ$13,IF(CQ$18=100,($BP$21*CQ$18*$B$2)-SUM($I88:CP88),IF(CQ$18&gt;CP$19,((CQ$18-CP$19+1)*$B$2*$BP$21),IF(CQ$18&gt;=CP$19,$BP$21*$B$2))),0)</f>
        <v>0</v>
      </c>
      <c r="CR88" s="298" t="b">
        <f>IF('Hoja De Calculo'!CS$13&gt;='Hoja De Calculo'!CR$13,IF(CR$18=100,($BP$21*CR$18*$B$2)-SUM($I88:CQ88),IF(CR$18&gt;CQ$19,((CR$18-CQ$19+1)*$B$2*$BP$21),IF(CR$18&gt;=CQ$19,$BP$21*$B$2))),0)</f>
        <v>0</v>
      </c>
      <c r="CS88" s="298" t="b">
        <f>IF('Hoja De Calculo'!CT$13&gt;='Hoja De Calculo'!CS$13,IF(CS$18=100,($BP$21*CS$18*$B$2)-SUM($I88:CR88),IF(CS$18&gt;CR$19,((CS$18-CR$19+1)*$B$2*$BP$21),IF(CS$18&gt;=CR$19,$BP$21*$B$2))),0)</f>
        <v>0</v>
      </c>
      <c r="CT88" s="298" t="b">
        <f>IF('Hoja De Calculo'!CU$13&gt;='Hoja De Calculo'!CT$13,IF(CT$18=100,($BP$21*CT$18*$B$2)-SUM($I88:CS88),IF(CT$18&gt;CS$19,((CT$18-CS$19+1)*$B$2*$BP$21),IF(CT$18&gt;=CS$19,$BP$21*$B$2))),0)</f>
        <v>0</v>
      </c>
      <c r="CU88" s="298" t="b">
        <f>IF('Hoja De Calculo'!CV$13&gt;='Hoja De Calculo'!CU$13,IF(CU$18=100,($BP$21*CU$18*$B$2)-SUM($I88:CT88),IF(CU$18&gt;CT$19,((CU$18-CT$19+1)*$B$2*$BP$21),IF(CU$18&gt;=CT$19,$BP$21*$B$2))),0)</f>
        <v>0</v>
      </c>
      <c r="CV88" s="298" t="b">
        <f>IF('Hoja De Calculo'!CW$13&gt;='Hoja De Calculo'!CV$13,IF(CV$18=100,($BP$21*CV$18*$B$2)-SUM($I88:CU88),IF(CV$18&gt;CU$19,((CV$18-CU$19+1)*$B$2*$BP$21),IF(CV$18&gt;=CU$19,$BP$21*$B$2))),0)</f>
        <v>0</v>
      </c>
      <c r="CW88" s="298" t="b">
        <f>IF('Hoja De Calculo'!CX$13&gt;='Hoja De Calculo'!CW$13,IF(CW$18=100,($BP$21*CW$18*$B$2)-SUM($I88:CV88),IF(CW$18&gt;CV$19,((CW$18-CV$19+1)*$B$2*$BP$21),IF(CW$18&gt;=CV$19,$BP$21*$B$2))),0)</f>
        <v>0</v>
      </c>
    </row>
    <row r="89" spans="1:101" x14ac:dyDescent="0.25">
      <c r="A89" t="s">
        <v>226</v>
      </c>
      <c r="B89" s="263"/>
      <c r="C89" s="263"/>
      <c r="D89" s="263"/>
      <c r="E89" s="263"/>
      <c r="F89" s="263"/>
      <c r="G89" s="263"/>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c r="AJ89" s="263"/>
      <c r="AK89" s="263"/>
      <c r="AL89" s="263"/>
      <c r="AM89" s="263"/>
      <c r="AN89" s="263"/>
      <c r="AO89" s="263"/>
      <c r="AP89" s="263"/>
      <c r="AQ89" s="263"/>
      <c r="AR89" s="263"/>
      <c r="AS89" s="263"/>
      <c r="AT89" s="263"/>
      <c r="AU89" s="263"/>
      <c r="AV89" s="263"/>
      <c r="AW89" s="263"/>
      <c r="AX89" s="263"/>
      <c r="AY89" s="263"/>
      <c r="AZ89" s="263"/>
      <c r="BA89" s="263"/>
      <c r="BB89" s="263"/>
      <c r="BC89" s="263"/>
      <c r="BD89" s="263"/>
      <c r="BE89" s="263"/>
      <c r="BF89" s="263"/>
      <c r="BG89" s="263"/>
      <c r="BH89" s="263"/>
      <c r="BI89" s="263"/>
      <c r="BJ89" s="263"/>
      <c r="BK89" s="263"/>
      <c r="BL89" s="263"/>
      <c r="BM89" s="263"/>
      <c r="BN89" s="263"/>
      <c r="BO89" s="263"/>
      <c r="BP89" s="263"/>
      <c r="BQ89" s="285">
        <f>(BQ$21*$B$2*(BQ$19+(IF(BQ$19=100,0,1))))</f>
        <v>0</v>
      </c>
      <c r="BR89" s="298" t="b">
        <f>IF('Hoja De Calculo'!BS$13&gt;='Hoja De Calculo'!BR$13,IF(BR$18=100,($BQ$21*BR$18*$B$2)-SUM($I89:BQ89),IF(BR$18&gt;BQ$19,((BR$18-BQ$19+1)*$B$2*$BQ$21),IF(BR$18&gt;=BQ$19,$BQ$21*$B$2))),0)</f>
        <v>0</v>
      </c>
      <c r="BS89" s="298" t="b">
        <f>IF('Hoja De Calculo'!BT$13&gt;='Hoja De Calculo'!BS$13,IF(BS$18=100,($BQ$21*BS$18*$B$2)-SUM($I89:BR89),IF(BS$18&gt;BR$19,((BS$18-BR$19+1)*$B$2*$BQ$21),IF(BS$18&gt;=BR$19,$BQ$21*$B$2))),0)</f>
        <v>0</v>
      </c>
      <c r="BT89" s="298" t="b">
        <f>IF('Hoja De Calculo'!BU$13&gt;='Hoja De Calculo'!BT$13,IF(BT$18=100,($BQ$21*BT$18*$B$2)-SUM($I89:BS89),IF(BT$18&gt;BS$19,((BT$18-BS$19+1)*$B$2*$BQ$21),IF(BT$18&gt;=BS$19,$BQ$21*$B$2))),0)</f>
        <v>0</v>
      </c>
      <c r="BU89" s="298" t="b">
        <f>IF('Hoja De Calculo'!BV$13&gt;='Hoja De Calculo'!BU$13,IF(BU$18=100,($BQ$21*BU$18*$B$2)-SUM($I89:BT89),IF(BU$18&gt;BT$19,((BU$18-BT$19+1)*$B$2*$BQ$21),IF(BU$18&gt;=BT$19,$BQ$21*$B$2))),0)</f>
        <v>0</v>
      </c>
      <c r="BV89" s="298" t="b">
        <f>IF('Hoja De Calculo'!BW$13&gt;='Hoja De Calculo'!BV$13,IF(BV$18=100,($BQ$21*BV$18*$B$2)-SUM($I89:BU89),IF(BV$18&gt;BU$19,((BV$18-BU$19+1)*$B$2*$BQ$21),IF(BV$18&gt;=BU$19,$BQ$21*$B$2))),0)</f>
        <v>0</v>
      </c>
      <c r="BW89" s="298" t="b">
        <f>IF('Hoja De Calculo'!BX$13&gt;='Hoja De Calculo'!BW$13,IF(BW$18=100,($BQ$21*BW$18*$B$2)-SUM($I89:BV89),IF(BW$18&gt;BV$19,((BW$18-BV$19+1)*$B$2*$BQ$21),IF(BW$18&gt;=BV$19,$BQ$21*$B$2))),0)</f>
        <v>0</v>
      </c>
      <c r="BX89" s="298" t="b">
        <f>IF('Hoja De Calculo'!BY$13&gt;='Hoja De Calculo'!BX$13,IF(BX$18=100,($BQ$21*BX$18*$B$2)-SUM($I89:BW89),IF(BX$18&gt;BW$19,((BX$18-BW$19+1)*$B$2*$BQ$21),IF(BX$18&gt;=BW$19,$BQ$21*$B$2))),0)</f>
        <v>0</v>
      </c>
      <c r="BY89" s="298" t="b">
        <f>IF('Hoja De Calculo'!BZ$13&gt;='Hoja De Calculo'!BY$13,IF(BY$18=100,($BQ$21*BY$18*$B$2)-SUM($I89:BX89),IF(BY$18&gt;BX$19,((BY$18-BX$19+1)*$B$2*$BQ$21),IF(BY$18&gt;=BX$19,$BQ$21*$B$2))),0)</f>
        <v>0</v>
      </c>
      <c r="BZ89" s="298" t="b">
        <f>IF('Hoja De Calculo'!CA$13&gt;='Hoja De Calculo'!BZ$13,IF(BZ$18=100,($BQ$21*BZ$18*$B$2)-SUM($I89:BY89),IF(BZ$18&gt;BY$19,((BZ$18-BY$19+1)*$B$2*$BQ$21),IF(BZ$18&gt;=BY$19,$BQ$21*$B$2))),0)</f>
        <v>0</v>
      </c>
      <c r="CA89" s="298" t="b">
        <f>IF('Hoja De Calculo'!CB$13&gt;='Hoja De Calculo'!CA$13,IF(CA$18=100,($BQ$21*CA$18*$B$2)-SUM($I89:BZ89),IF(CA$18&gt;BZ$19,((CA$18-BZ$19+1)*$B$2*$BQ$21),IF(CA$18&gt;=BZ$19,$BQ$21*$B$2))),0)</f>
        <v>0</v>
      </c>
      <c r="CB89" s="298" t="b">
        <f>IF('Hoja De Calculo'!CC$13&gt;='Hoja De Calculo'!CB$13,IF(CB$18=100,($BQ$21*CB$18*$B$2)-SUM($I89:CA89),IF(CB$18&gt;CA$19,((CB$18-CA$19+1)*$B$2*$BQ$21),IF(CB$18&gt;=CA$19,$BQ$21*$B$2))),0)</f>
        <v>0</v>
      </c>
      <c r="CC89" s="298" t="b">
        <f>IF('Hoja De Calculo'!CD$13&gt;='Hoja De Calculo'!CC$13,IF(CC$18=100,($BQ$21*CC$18*$B$2)-SUM($I89:CB89),IF(CC$18&gt;CB$19,((CC$18-CB$19+1)*$B$2*$BQ$21),IF(CC$18&gt;=CB$19,$BQ$21*$B$2))),0)</f>
        <v>0</v>
      </c>
      <c r="CD89" s="298" t="b">
        <f>IF('Hoja De Calculo'!CE$13&gt;='Hoja De Calculo'!CD$13,IF(CD$18=100,($BQ$21*CD$18*$B$2)-SUM($I89:CC89),IF(CD$18&gt;CC$19,((CD$18-CC$19+1)*$B$2*$BQ$21),IF(CD$18&gt;=CC$19,$BQ$21*$B$2))),0)</f>
        <v>0</v>
      </c>
      <c r="CE89" s="298" t="b">
        <f>IF('Hoja De Calculo'!CF$13&gt;='Hoja De Calculo'!CE$13,IF(CE$18=100,($BQ$21*CE$18*$B$2)-SUM($I89:CD89),IF(CE$18&gt;CD$19,((CE$18-CD$19+1)*$B$2*$BQ$21),IF(CE$18&gt;=CD$19,$BQ$21*$B$2))),0)</f>
        <v>0</v>
      </c>
      <c r="CF89" s="298" t="b">
        <f>IF('Hoja De Calculo'!CG$13&gt;='Hoja De Calculo'!CF$13,IF(CF$18=100,($BQ$21*CF$18*$B$2)-SUM($I89:CE89),IF(CF$18&gt;CE$19,((CF$18-CE$19+1)*$B$2*$BQ$21),IF(CF$18&gt;=CE$19,$BQ$21*$B$2))),0)</f>
        <v>0</v>
      </c>
      <c r="CG89" s="298" t="b">
        <f>IF('Hoja De Calculo'!CH$13&gt;='Hoja De Calculo'!CG$13,IF(CG$18=100,($BQ$21*CG$18*$B$2)-SUM($I89:CF89),IF(CG$18&gt;CF$19,((CG$18-CF$19+1)*$B$2*$BQ$21),IF(CG$18&gt;=CF$19,$BQ$21*$B$2))),0)</f>
        <v>0</v>
      </c>
      <c r="CH89" s="298" t="b">
        <f>IF('Hoja De Calculo'!CI$13&gt;='Hoja De Calculo'!CH$13,IF(CH$18=100,($BQ$21*CH$18*$B$2)-SUM($I89:CG89),IF(CH$18&gt;CG$19,((CH$18-CG$19+1)*$B$2*$BQ$21),IF(CH$18&gt;=CG$19,$BQ$21*$B$2))),0)</f>
        <v>0</v>
      </c>
      <c r="CI89" s="298" t="b">
        <f>IF('Hoja De Calculo'!CJ$13&gt;='Hoja De Calculo'!CI$13,IF(CI$18=100,($BQ$21*CI$18*$B$2)-SUM($I89:CH89),IF(CI$18&gt;CH$19,((CI$18-CH$19+1)*$B$2*$BQ$21),IF(CI$18&gt;=CH$19,$BQ$21*$B$2))),0)</f>
        <v>0</v>
      </c>
      <c r="CJ89" s="298" t="b">
        <f>IF('Hoja De Calculo'!CK$13&gt;='Hoja De Calculo'!CJ$13,IF(CJ$18=100,($BQ$21*CJ$18*$B$2)-SUM($I89:CI89),IF(CJ$18&gt;CI$19,((CJ$18-CI$19+1)*$B$2*$BQ$21),IF(CJ$18&gt;=CI$19,$BQ$21*$B$2))),0)</f>
        <v>0</v>
      </c>
      <c r="CK89" s="298" t="b">
        <f>IF('Hoja De Calculo'!CL$13&gt;='Hoja De Calculo'!CK$13,IF(CK$18=100,($BQ$21*CK$18*$B$2)-SUM($I89:CJ89),IF(CK$18&gt;CJ$19,((CK$18-CJ$19+1)*$B$2*$BQ$21),IF(CK$18&gt;=CJ$19,$BQ$21*$B$2))),0)</f>
        <v>0</v>
      </c>
      <c r="CL89" s="298" t="b">
        <f>IF('Hoja De Calculo'!CM$13&gt;='Hoja De Calculo'!CL$13,IF(CL$18=100,($BQ$21*CL$18*$B$2)-SUM($I89:CK89),IF(CL$18&gt;CK$19,((CL$18-CK$19+1)*$B$2*$BQ$21),IF(CL$18&gt;=CK$19,$BQ$21*$B$2))),0)</f>
        <v>0</v>
      </c>
      <c r="CM89" s="298" t="b">
        <f>IF('Hoja De Calculo'!CN$13&gt;='Hoja De Calculo'!CM$13,IF(CM$18=100,($BQ$21*CM$18*$B$2)-SUM($I89:CL89),IF(CM$18&gt;CL$19,((CM$18-CL$19+1)*$B$2*$BQ$21),IF(CM$18&gt;=CL$19,$BQ$21*$B$2))),0)</f>
        <v>0</v>
      </c>
      <c r="CN89" s="298" t="b">
        <f>IF('Hoja De Calculo'!CO$13&gt;='Hoja De Calculo'!CN$13,IF(CN$18=100,($BQ$21*CN$18*$B$2)-SUM($I89:CM89),IF(CN$18&gt;CM$19,((CN$18-CM$19+1)*$B$2*$BQ$21),IF(CN$18&gt;=CM$19,$BQ$21*$B$2))),0)</f>
        <v>0</v>
      </c>
      <c r="CO89" s="298" t="b">
        <f>IF('Hoja De Calculo'!CP$13&gt;='Hoja De Calculo'!CO$13,IF(CO$18=100,($BQ$21*CO$18*$B$2)-SUM($I89:CN89),IF(CO$18&gt;CN$19,((CO$18-CN$19+1)*$B$2*$BQ$21),IF(CO$18&gt;=CN$19,$BQ$21*$B$2))),0)</f>
        <v>0</v>
      </c>
      <c r="CP89" s="298" t="b">
        <f>IF('Hoja De Calculo'!CQ$13&gt;='Hoja De Calculo'!CP$13,IF(CP$18=100,($BQ$21*CP$18*$B$2)-SUM($I89:CO89),IF(CP$18&gt;CO$19,((CP$18-CO$19+1)*$B$2*$BQ$21),IF(CP$18&gt;=CO$19,$BQ$21*$B$2))),0)</f>
        <v>0</v>
      </c>
      <c r="CQ89" s="298" t="b">
        <f>IF('Hoja De Calculo'!CR$13&gt;='Hoja De Calculo'!CQ$13,IF(CQ$18=100,($BQ$21*CQ$18*$B$2)-SUM($I89:CP89),IF(CQ$18&gt;CP$19,((CQ$18-CP$19+1)*$B$2*$BQ$21),IF(CQ$18&gt;=CP$19,$BQ$21*$B$2))),0)</f>
        <v>0</v>
      </c>
      <c r="CR89" s="298" t="b">
        <f>IF('Hoja De Calculo'!CS$13&gt;='Hoja De Calculo'!CR$13,IF(CR$18=100,($BQ$21*CR$18*$B$2)-SUM($I89:CQ89),IF(CR$18&gt;CQ$19,((CR$18-CQ$19+1)*$B$2*$BQ$21),IF(CR$18&gt;=CQ$19,$BQ$21*$B$2))),0)</f>
        <v>0</v>
      </c>
      <c r="CS89" s="298" t="b">
        <f>IF('Hoja De Calculo'!CT$13&gt;='Hoja De Calculo'!CS$13,IF(CS$18=100,($BQ$21*CS$18*$B$2)-SUM($I89:CR89),IF(CS$18&gt;CR$19,((CS$18-CR$19+1)*$B$2*$BQ$21),IF(CS$18&gt;=CR$19,$BQ$21*$B$2))),0)</f>
        <v>0</v>
      </c>
      <c r="CT89" s="298" t="b">
        <f>IF('Hoja De Calculo'!CU$13&gt;='Hoja De Calculo'!CT$13,IF(CT$18=100,($BQ$21*CT$18*$B$2)-SUM($I89:CS89),IF(CT$18&gt;CS$19,((CT$18-CS$19+1)*$B$2*$BQ$21),IF(CT$18&gt;=CS$19,$BQ$21*$B$2))),0)</f>
        <v>0</v>
      </c>
      <c r="CU89" s="298" t="b">
        <f>IF('Hoja De Calculo'!CV$13&gt;='Hoja De Calculo'!CU$13,IF(CU$18=100,($BQ$21*CU$18*$B$2)-SUM($I89:CT89),IF(CU$18&gt;CT$19,((CU$18-CT$19+1)*$B$2*$BQ$21),IF(CU$18&gt;=CT$19,$BQ$21*$B$2))),0)</f>
        <v>0</v>
      </c>
      <c r="CV89" s="298" t="b">
        <f>IF('Hoja De Calculo'!CW$13&gt;='Hoja De Calculo'!CV$13,IF(CV$18=100,($BQ$21*CV$18*$B$2)-SUM($I89:CU89),IF(CV$18&gt;CU$19,((CV$18-CU$19+1)*$B$2*$BQ$21),IF(CV$18&gt;=CU$19,$BQ$21*$B$2))),0)</f>
        <v>0</v>
      </c>
      <c r="CW89" s="298" t="b">
        <f>IF('Hoja De Calculo'!CX$13&gt;='Hoja De Calculo'!CW$13,IF(CW$18=100,($BQ$21*CW$18*$B$2)-SUM($I89:CV89),IF(CW$18&gt;CV$19,((CW$18-CV$19+1)*$B$2*$BQ$21),IF(CW$18&gt;=CV$19,$BQ$21*$B$2))),0)</f>
        <v>0</v>
      </c>
    </row>
    <row r="90" spans="1:101" x14ac:dyDescent="0.25">
      <c r="A90" t="s">
        <v>227</v>
      </c>
      <c r="B90" s="263"/>
      <c r="C90" s="263"/>
      <c r="D90" s="263"/>
      <c r="E90" s="263"/>
      <c r="F90" s="263"/>
      <c r="G90" s="263"/>
      <c r="H90" s="263"/>
      <c r="I90" s="263"/>
      <c r="J90" s="263"/>
      <c r="K90" s="263"/>
      <c r="L90" s="263"/>
      <c r="M90" s="263"/>
      <c r="N90" s="263"/>
      <c r="O90" s="263"/>
      <c r="P90" s="263"/>
      <c r="Q90" s="263"/>
      <c r="R90" s="263"/>
      <c r="S90" s="263"/>
      <c r="T90" s="263"/>
      <c r="U90" s="263"/>
      <c r="V90" s="263"/>
      <c r="W90" s="263"/>
      <c r="X90" s="263"/>
      <c r="Y90" s="263"/>
      <c r="Z90" s="263"/>
      <c r="AA90" s="263"/>
      <c r="AB90" s="263"/>
      <c r="AC90" s="263"/>
      <c r="AD90" s="263"/>
      <c r="AE90" s="263"/>
      <c r="AF90" s="263"/>
      <c r="AG90" s="263"/>
      <c r="AH90" s="263"/>
      <c r="AI90" s="263"/>
      <c r="AJ90" s="263"/>
      <c r="AK90" s="263"/>
      <c r="AL90" s="263"/>
      <c r="AM90" s="263"/>
      <c r="AN90" s="263"/>
      <c r="AO90" s="263"/>
      <c r="AP90" s="263"/>
      <c r="AQ90" s="263"/>
      <c r="AR90" s="263"/>
      <c r="AS90" s="263"/>
      <c r="AT90" s="263"/>
      <c r="AU90" s="263"/>
      <c r="AV90" s="263"/>
      <c r="AW90" s="263"/>
      <c r="AX90" s="263"/>
      <c r="AY90" s="263"/>
      <c r="AZ90" s="263"/>
      <c r="BA90" s="263"/>
      <c r="BB90" s="263"/>
      <c r="BC90" s="263"/>
      <c r="BD90" s="263"/>
      <c r="BE90" s="263"/>
      <c r="BF90" s="263"/>
      <c r="BG90" s="263"/>
      <c r="BH90" s="263"/>
      <c r="BI90" s="263"/>
      <c r="BJ90" s="263"/>
      <c r="BK90" s="263"/>
      <c r="BL90" s="263"/>
      <c r="BM90" s="263"/>
      <c r="BN90" s="263"/>
      <c r="BO90" s="263"/>
      <c r="BP90" s="263"/>
      <c r="BQ90" s="263"/>
      <c r="BR90" s="285">
        <f>(BR$21*$B$2*(BR$19+(IF(BR$19=100,0,1))))</f>
        <v>0</v>
      </c>
      <c r="BS90" s="298" t="b">
        <f>IF('Hoja De Calculo'!BT$13&gt;='Hoja De Calculo'!BS$13,IF(BS$18=100,($BR$21*BS$18*$B$2)-SUM($I90:BR90),IF(BS$18&gt;BR$19,((BS$18-BR$19+1)*$B$2*$BR$21),IF(BS$18&gt;=BR$19,$BR$21*$B$2))),0)</f>
        <v>0</v>
      </c>
      <c r="BT90" s="298" t="b">
        <f>IF('Hoja De Calculo'!BU$13&gt;='Hoja De Calculo'!BT$13,IF(BT$18=100,($BR$21*BT$18*$B$2)-SUM($I90:BS90),IF(BT$18&gt;BS$19,((BT$18-BS$19+1)*$B$2*$BR$21),IF(BT$18&gt;=BS$19,$BR$21*$B$2))),0)</f>
        <v>0</v>
      </c>
      <c r="BU90" s="298" t="b">
        <f>IF('Hoja De Calculo'!BV$13&gt;='Hoja De Calculo'!BU$13,IF(BU$18=100,($BR$21*BU$18*$B$2)-SUM($I90:BT90),IF(BU$18&gt;BT$19,((BU$18-BT$19+1)*$B$2*$BR$21),IF(BU$18&gt;=BT$19,$BR$21*$B$2))),0)</f>
        <v>0</v>
      </c>
      <c r="BV90" s="298" t="b">
        <f>IF('Hoja De Calculo'!BW$13&gt;='Hoja De Calculo'!BV$13,IF(BV$18=100,($BR$21*BV$18*$B$2)-SUM($I90:BU90),IF(BV$18&gt;BU$19,((BV$18-BU$19+1)*$B$2*$BR$21),IF(BV$18&gt;=BU$19,$BR$21*$B$2))),0)</f>
        <v>0</v>
      </c>
      <c r="BW90" s="298" t="b">
        <f>IF('Hoja De Calculo'!BX$13&gt;='Hoja De Calculo'!BW$13,IF(BW$18=100,($BR$21*BW$18*$B$2)-SUM($I90:BV90),IF(BW$18&gt;BV$19,((BW$18-BV$19+1)*$B$2*$BR$21),IF(BW$18&gt;=BV$19,$BR$21*$B$2))),0)</f>
        <v>0</v>
      </c>
      <c r="BX90" s="298" t="b">
        <f>IF('Hoja De Calculo'!BY$13&gt;='Hoja De Calculo'!BX$13,IF(BX$18=100,($BR$21*BX$18*$B$2)-SUM($I90:BW90),IF(BX$18&gt;BW$19,((BX$18-BW$19+1)*$B$2*$BR$21),IF(BX$18&gt;=BW$19,$BR$21*$B$2))),0)</f>
        <v>0</v>
      </c>
      <c r="BY90" s="298" t="b">
        <f>IF('Hoja De Calculo'!BZ$13&gt;='Hoja De Calculo'!BY$13,IF(BY$18=100,($BR$21*BY$18*$B$2)-SUM($I90:BX90),IF(BY$18&gt;BX$19,((BY$18-BX$19+1)*$B$2*$BR$21),IF(BY$18&gt;=BX$19,$BR$21*$B$2))),0)</f>
        <v>0</v>
      </c>
      <c r="BZ90" s="298" t="b">
        <f>IF('Hoja De Calculo'!CA$13&gt;='Hoja De Calculo'!BZ$13,IF(BZ$18=100,($BR$21*BZ$18*$B$2)-SUM($I90:BY90),IF(BZ$18&gt;BY$19,((BZ$18-BY$19+1)*$B$2*$BR$21),IF(BZ$18&gt;=BY$19,$BR$21*$B$2))),0)</f>
        <v>0</v>
      </c>
      <c r="CA90" s="298" t="b">
        <f>IF('Hoja De Calculo'!CB$13&gt;='Hoja De Calculo'!CA$13,IF(CA$18=100,($BR$21*CA$18*$B$2)-SUM($I90:BZ90),IF(CA$18&gt;BZ$19,((CA$18-BZ$19+1)*$B$2*$BR$21),IF(CA$18&gt;=BZ$19,$BR$21*$B$2))),0)</f>
        <v>0</v>
      </c>
      <c r="CB90" s="298" t="b">
        <f>IF('Hoja De Calculo'!CC$13&gt;='Hoja De Calculo'!CB$13,IF(CB$18=100,($BR$21*CB$18*$B$2)-SUM($I90:CA90),IF(CB$18&gt;CA$19,((CB$18-CA$19+1)*$B$2*$BR$21),IF(CB$18&gt;=CA$19,$BR$21*$B$2))),0)</f>
        <v>0</v>
      </c>
      <c r="CC90" s="298" t="b">
        <f>IF('Hoja De Calculo'!CD$13&gt;='Hoja De Calculo'!CC$13,IF(CC$18=100,($BR$21*CC$18*$B$2)-SUM($I90:CB90),IF(CC$18&gt;CB$19,((CC$18-CB$19+1)*$B$2*$BR$21),IF(CC$18&gt;=CB$19,$BR$21*$B$2))),0)</f>
        <v>0</v>
      </c>
      <c r="CD90" s="298" t="b">
        <f>IF('Hoja De Calculo'!CE$13&gt;='Hoja De Calculo'!CD$13,IF(CD$18=100,($BR$21*CD$18*$B$2)-SUM($I90:CC90),IF(CD$18&gt;CC$19,((CD$18-CC$19+1)*$B$2*$BR$21),IF(CD$18&gt;=CC$19,$BR$21*$B$2))),0)</f>
        <v>0</v>
      </c>
      <c r="CE90" s="298" t="b">
        <f>IF('Hoja De Calculo'!CF$13&gt;='Hoja De Calculo'!CE$13,IF(CE$18=100,($BR$21*CE$18*$B$2)-SUM($I90:CD90),IF(CE$18&gt;CD$19,((CE$18-CD$19+1)*$B$2*$BR$21),IF(CE$18&gt;=CD$19,$BR$21*$B$2))),0)</f>
        <v>0</v>
      </c>
      <c r="CF90" s="298" t="b">
        <f>IF('Hoja De Calculo'!CG$13&gt;='Hoja De Calculo'!CF$13,IF(CF$18=100,($BR$21*CF$18*$B$2)-SUM($I90:CE90),IF(CF$18&gt;CE$19,((CF$18-CE$19+1)*$B$2*$BR$21),IF(CF$18&gt;=CE$19,$BR$21*$B$2))),0)</f>
        <v>0</v>
      </c>
      <c r="CG90" s="298" t="b">
        <f>IF('Hoja De Calculo'!CH$13&gt;='Hoja De Calculo'!CG$13,IF(CG$18=100,($BR$21*CG$18*$B$2)-SUM($I90:CF90),IF(CG$18&gt;CF$19,((CG$18-CF$19+1)*$B$2*$BR$21),IF(CG$18&gt;=CF$19,$BR$21*$B$2))),0)</f>
        <v>0</v>
      </c>
      <c r="CH90" s="298" t="b">
        <f>IF('Hoja De Calculo'!CI$13&gt;='Hoja De Calculo'!CH$13,IF(CH$18=100,($BR$21*CH$18*$B$2)-SUM($I90:CG90),IF(CH$18&gt;CG$19,((CH$18-CG$19+1)*$B$2*$BR$21),IF(CH$18&gt;=CG$19,$BR$21*$B$2))),0)</f>
        <v>0</v>
      </c>
      <c r="CI90" s="298" t="b">
        <f>IF('Hoja De Calculo'!CJ$13&gt;='Hoja De Calculo'!CI$13,IF(CI$18=100,($BR$21*CI$18*$B$2)-SUM($I90:CH90),IF(CI$18&gt;CH$19,((CI$18-CH$19+1)*$B$2*$BR$21),IF(CI$18&gt;=CH$19,$BR$21*$B$2))),0)</f>
        <v>0</v>
      </c>
      <c r="CJ90" s="298" t="b">
        <f>IF('Hoja De Calculo'!CK$13&gt;='Hoja De Calculo'!CJ$13,IF(CJ$18=100,($BR$21*CJ$18*$B$2)-SUM($I90:CI90),IF(CJ$18&gt;CI$19,((CJ$18-CI$19+1)*$B$2*$BR$21),IF(CJ$18&gt;=CI$19,$BR$21*$B$2))),0)</f>
        <v>0</v>
      </c>
      <c r="CK90" s="298" t="b">
        <f>IF('Hoja De Calculo'!CL$13&gt;='Hoja De Calculo'!CK$13,IF(CK$18=100,($BR$21*CK$18*$B$2)-SUM($I90:CJ90),IF(CK$18&gt;CJ$19,((CK$18-CJ$19+1)*$B$2*$BR$21),IF(CK$18&gt;=CJ$19,$BR$21*$B$2))),0)</f>
        <v>0</v>
      </c>
      <c r="CL90" s="298" t="b">
        <f>IF('Hoja De Calculo'!CM$13&gt;='Hoja De Calculo'!CL$13,IF(CL$18=100,($BR$21*CL$18*$B$2)-SUM($I90:CK90),IF(CL$18&gt;CK$19,((CL$18-CK$19+1)*$B$2*$BR$21),IF(CL$18&gt;=CK$19,$BR$21*$B$2))),0)</f>
        <v>0</v>
      </c>
      <c r="CM90" s="298" t="b">
        <f>IF('Hoja De Calculo'!CN$13&gt;='Hoja De Calculo'!CM$13,IF(CM$18=100,($BR$21*CM$18*$B$2)-SUM($I90:CL90),IF(CM$18&gt;CL$19,((CM$18-CL$19+1)*$B$2*$BR$21),IF(CM$18&gt;=CL$19,$BR$21*$B$2))),0)</f>
        <v>0</v>
      </c>
      <c r="CN90" s="298" t="b">
        <f>IF('Hoja De Calculo'!CO$13&gt;='Hoja De Calculo'!CN$13,IF(CN$18=100,($BR$21*CN$18*$B$2)-SUM($I90:CM90),IF(CN$18&gt;CM$19,((CN$18-CM$19+1)*$B$2*$BR$21),IF(CN$18&gt;=CM$19,$BR$21*$B$2))),0)</f>
        <v>0</v>
      </c>
      <c r="CO90" s="298" t="b">
        <f>IF('Hoja De Calculo'!CP$13&gt;='Hoja De Calculo'!CO$13,IF(CO$18=100,($BR$21*CO$18*$B$2)-SUM($I90:CN90),IF(CO$18&gt;CN$19,((CO$18-CN$19+1)*$B$2*$BR$21),IF(CO$18&gt;=CN$19,$BR$21*$B$2))),0)</f>
        <v>0</v>
      </c>
      <c r="CP90" s="298" t="b">
        <f>IF('Hoja De Calculo'!CQ$13&gt;='Hoja De Calculo'!CP$13,IF(CP$18=100,($BR$21*CP$18*$B$2)-SUM($I90:CO90),IF(CP$18&gt;CO$19,((CP$18-CO$19+1)*$B$2*$BR$21),IF(CP$18&gt;=CO$19,$BR$21*$B$2))),0)</f>
        <v>0</v>
      </c>
      <c r="CQ90" s="298" t="b">
        <f>IF('Hoja De Calculo'!CR$13&gt;='Hoja De Calculo'!CQ$13,IF(CQ$18=100,($BR$21*CQ$18*$B$2)-SUM($I90:CP90),IF(CQ$18&gt;CP$19,((CQ$18-CP$19+1)*$B$2*$BR$21),IF(CQ$18&gt;=CP$19,$BR$21*$B$2))),0)</f>
        <v>0</v>
      </c>
      <c r="CR90" s="298" t="b">
        <f>IF('Hoja De Calculo'!CS$13&gt;='Hoja De Calculo'!CR$13,IF(CR$18=100,($BR$21*CR$18*$B$2)-SUM($I90:CQ90),IF(CR$18&gt;CQ$19,((CR$18-CQ$19+1)*$B$2*$BR$21),IF(CR$18&gt;=CQ$19,$BR$21*$B$2))),0)</f>
        <v>0</v>
      </c>
      <c r="CS90" s="298" t="b">
        <f>IF('Hoja De Calculo'!CT$13&gt;='Hoja De Calculo'!CS$13,IF(CS$18=100,($BR$21*CS$18*$B$2)-SUM($I90:CR90),IF(CS$18&gt;CR$19,((CS$18-CR$19+1)*$B$2*$BR$21),IF(CS$18&gt;=CR$19,$BR$21*$B$2))),0)</f>
        <v>0</v>
      </c>
      <c r="CT90" s="298" t="b">
        <f>IF('Hoja De Calculo'!CU$13&gt;='Hoja De Calculo'!CT$13,IF(CT$18=100,($BR$21*CT$18*$B$2)-SUM($I90:CS90),IF(CT$18&gt;CS$19,((CT$18-CS$19+1)*$B$2*$BR$21),IF(CT$18&gt;=CS$19,$BR$21*$B$2))),0)</f>
        <v>0</v>
      </c>
      <c r="CU90" s="298" t="b">
        <f>IF('Hoja De Calculo'!CV$13&gt;='Hoja De Calculo'!CU$13,IF(CU$18=100,($BR$21*CU$18*$B$2)-SUM($I90:CT90),IF(CU$18&gt;CT$19,((CU$18-CT$19+1)*$B$2*$BR$21),IF(CU$18&gt;=CT$19,$BR$21*$B$2))),0)</f>
        <v>0</v>
      </c>
      <c r="CV90" s="298" t="b">
        <f>IF('Hoja De Calculo'!CW$13&gt;='Hoja De Calculo'!CV$13,IF(CV$18=100,($BR$21*CV$18*$B$2)-SUM($I90:CU90),IF(CV$18&gt;CU$19,((CV$18-CU$19+1)*$B$2*$BR$21),IF(CV$18&gt;=CU$19,$BR$21*$B$2))),0)</f>
        <v>0</v>
      </c>
      <c r="CW90" s="298" t="b">
        <f>IF('Hoja De Calculo'!CX$13&gt;='Hoja De Calculo'!CW$13,IF(CW$18=100,($BR$21*CW$18*$B$2)-SUM($I90:CV90),IF(CW$18&gt;CV$19,((CW$18-CV$19+1)*$B$2*$BR$21),IF(CW$18&gt;=CV$19,$BR$21*$B$2))),0)</f>
        <v>0</v>
      </c>
    </row>
    <row r="91" spans="1:101" x14ac:dyDescent="0.25">
      <c r="A91" t="s">
        <v>228</v>
      </c>
      <c r="B91" s="263"/>
      <c r="C91" s="263"/>
      <c r="D91" s="263"/>
      <c r="E91" s="263"/>
      <c r="F91" s="263"/>
      <c r="G91" s="263"/>
      <c r="H91" s="263"/>
      <c r="I91" s="263"/>
      <c r="J91" s="263"/>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c r="AI91" s="263"/>
      <c r="AJ91" s="263"/>
      <c r="AK91" s="263"/>
      <c r="AL91" s="263"/>
      <c r="AM91" s="263"/>
      <c r="AN91" s="263"/>
      <c r="AO91" s="263"/>
      <c r="AP91" s="263"/>
      <c r="AQ91" s="263"/>
      <c r="AR91" s="263"/>
      <c r="AS91" s="263"/>
      <c r="AT91" s="263"/>
      <c r="AU91" s="263"/>
      <c r="AV91" s="263"/>
      <c r="AW91" s="263"/>
      <c r="AX91" s="263"/>
      <c r="AY91" s="263"/>
      <c r="AZ91" s="263"/>
      <c r="BA91" s="263"/>
      <c r="BB91" s="263"/>
      <c r="BC91" s="263"/>
      <c r="BD91" s="263"/>
      <c r="BE91" s="263"/>
      <c r="BF91" s="263"/>
      <c r="BG91" s="263"/>
      <c r="BH91" s="263"/>
      <c r="BI91" s="263"/>
      <c r="BJ91" s="263"/>
      <c r="BK91" s="263"/>
      <c r="BL91" s="263"/>
      <c r="BM91" s="263"/>
      <c r="BN91" s="263"/>
      <c r="BO91" s="263"/>
      <c r="BP91" s="263"/>
      <c r="BQ91" s="263"/>
      <c r="BR91" s="263"/>
      <c r="BS91" s="285">
        <f>(BS$21*$B$2*(BS$19+(IF(BS$19=100,0,1))))</f>
        <v>0</v>
      </c>
      <c r="BT91" s="298" t="b">
        <f>IF('Hoja De Calculo'!BU$13&gt;='Hoja De Calculo'!BT$13,IF(BT$18=100,($BS$21*BT$18*$B$2)-SUM($I91:BS91),IF(BT$18&gt;BS$19,((BT$18-BS$19+1)*$B$2*$BS$21),IF(BT$18&gt;=BS$19,$BS$21*$B$2))),0)</f>
        <v>0</v>
      </c>
      <c r="BU91" s="298" t="b">
        <f>IF('Hoja De Calculo'!BV$13&gt;='Hoja De Calculo'!BU$13,IF(BU$18=100,($BS$21*BU$18*$B$2)-SUM($I91:BT91),IF(BU$18&gt;BT$19,((BU$18-BT$19+1)*$B$2*$BS$21),IF(BU$18&gt;=BT$19,$BS$21*$B$2))),0)</f>
        <v>0</v>
      </c>
      <c r="BV91" s="298" t="b">
        <f>IF('Hoja De Calculo'!BW$13&gt;='Hoja De Calculo'!BV$13,IF(BV$18=100,($BS$21*BV$18*$B$2)-SUM($I91:BU91),IF(BV$18&gt;BU$19,((BV$18-BU$19+1)*$B$2*$BS$21),IF(BV$18&gt;=BU$19,$BS$21*$B$2))),0)</f>
        <v>0</v>
      </c>
      <c r="BW91" s="298" t="b">
        <f>IF('Hoja De Calculo'!BX$13&gt;='Hoja De Calculo'!BW$13,IF(BW$18=100,($BS$21*BW$18*$B$2)-SUM($I91:BV91),IF(BW$18&gt;BV$19,((BW$18-BV$19+1)*$B$2*$BS$21),IF(BW$18&gt;=BV$19,$BS$21*$B$2))),0)</f>
        <v>0</v>
      </c>
      <c r="BX91" s="298" t="b">
        <f>IF('Hoja De Calculo'!BY$13&gt;='Hoja De Calculo'!BX$13,IF(BX$18=100,($BS$21*BX$18*$B$2)-SUM($I91:BW91),IF(BX$18&gt;BW$19,((BX$18-BW$19+1)*$B$2*$BS$21),IF(BX$18&gt;=BW$19,$BS$21*$B$2))),0)</f>
        <v>0</v>
      </c>
      <c r="BY91" s="298" t="b">
        <f>IF('Hoja De Calculo'!BZ$13&gt;='Hoja De Calculo'!BY$13,IF(BY$18=100,($BS$21*BY$18*$B$2)-SUM($I91:BX91),IF(BY$18&gt;BX$19,((BY$18-BX$19+1)*$B$2*$BS$21),IF(BY$18&gt;=BX$19,$BS$21*$B$2))),0)</f>
        <v>0</v>
      </c>
      <c r="BZ91" s="298" t="b">
        <f>IF('Hoja De Calculo'!CA$13&gt;='Hoja De Calculo'!BZ$13,IF(BZ$18=100,($BS$21*BZ$18*$B$2)-SUM($I91:BY91),IF(BZ$18&gt;BY$19,((BZ$18-BY$19+1)*$B$2*$BS$21),IF(BZ$18&gt;=BY$19,$BS$21*$B$2))),0)</f>
        <v>0</v>
      </c>
      <c r="CA91" s="298" t="b">
        <f>IF('Hoja De Calculo'!CB$13&gt;='Hoja De Calculo'!CA$13,IF(CA$18=100,($BS$21*CA$18*$B$2)-SUM($I91:BZ91),IF(CA$18&gt;BZ$19,((CA$18-BZ$19+1)*$B$2*$BS$21),IF(CA$18&gt;=BZ$19,$BS$21*$B$2))),0)</f>
        <v>0</v>
      </c>
      <c r="CB91" s="298" t="b">
        <f>IF('Hoja De Calculo'!CC$13&gt;='Hoja De Calculo'!CB$13,IF(CB$18=100,($BS$21*CB$18*$B$2)-SUM($I91:CA91),IF(CB$18&gt;CA$19,((CB$18-CA$19+1)*$B$2*$BS$21),IF(CB$18&gt;=CA$19,$BS$21*$B$2))),0)</f>
        <v>0</v>
      </c>
      <c r="CC91" s="298" t="b">
        <f>IF('Hoja De Calculo'!CD$13&gt;='Hoja De Calculo'!CC$13,IF(CC$18=100,($BS$21*CC$18*$B$2)-SUM($I91:CB91),IF(CC$18&gt;CB$19,((CC$18-CB$19+1)*$B$2*$BS$21),IF(CC$18&gt;=CB$19,$BS$21*$B$2))),0)</f>
        <v>0</v>
      </c>
      <c r="CD91" s="298" t="b">
        <f>IF('Hoja De Calculo'!CE$13&gt;='Hoja De Calculo'!CD$13,IF(CD$18=100,($BS$21*CD$18*$B$2)-SUM($I91:CC91),IF(CD$18&gt;CC$19,((CD$18-CC$19+1)*$B$2*$BS$21),IF(CD$18&gt;=CC$19,$BS$21*$B$2))),0)</f>
        <v>0</v>
      </c>
      <c r="CE91" s="298" t="b">
        <f>IF('Hoja De Calculo'!CF$13&gt;='Hoja De Calculo'!CE$13,IF(CE$18=100,($BS$21*CE$18*$B$2)-SUM($I91:CD91),IF(CE$18&gt;CD$19,((CE$18-CD$19+1)*$B$2*$BS$21),IF(CE$18&gt;=CD$19,$BS$21*$B$2))),0)</f>
        <v>0</v>
      </c>
      <c r="CF91" s="298" t="b">
        <f>IF('Hoja De Calculo'!CG$13&gt;='Hoja De Calculo'!CF$13,IF(CF$18=100,($BS$21*CF$18*$B$2)-SUM($I91:CE91),IF(CF$18&gt;CE$19,((CF$18-CE$19+1)*$B$2*$BS$21),IF(CF$18&gt;=CE$19,$BS$21*$B$2))),0)</f>
        <v>0</v>
      </c>
      <c r="CG91" s="298" t="b">
        <f>IF('Hoja De Calculo'!CH$13&gt;='Hoja De Calculo'!CG$13,IF(CG$18=100,($BS$21*CG$18*$B$2)-SUM($I91:CF91),IF(CG$18&gt;CF$19,((CG$18-CF$19+1)*$B$2*$BS$21),IF(CG$18&gt;=CF$19,$BS$21*$B$2))),0)</f>
        <v>0</v>
      </c>
      <c r="CH91" s="298" t="b">
        <f>IF('Hoja De Calculo'!CI$13&gt;='Hoja De Calculo'!CH$13,IF(CH$18=100,($BS$21*CH$18*$B$2)-SUM($I91:CG91),IF(CH$18&gt;CG$19,((CH$18-CG$19+1)*$B$2*$BS$21),IF(CH$18&gt;=CG$19,$BS$21*$B$2))),0)</f>
        <v>0</v>
      </c>
      <c r="CI91" s="298" t="b">
        <f>IF('Hoja De Calculo'!CJ$13&gt;='Hoja De Calculo'!CI$13,IF(CI$18=100,($BS$21*CI$18*$B$2)-SUM($I91:CH91),IF(CI$18&gt;CH$19,((CI$18-CH$19+1)*$B$2*$BS$21),IF(CI$18&gt;=CH$19,$BS$21*$B$2))),0)</f>
        <v>0</v>
      </c>
      <c r="CJ91" s="298" t="b">
        <f>IF('Hoja De Calculo'!CK$13&gt;='Hoja De Calculo'!CJ$13,IF(CJ$18=100,($BS$21*CJ$18*$B$2)-SUM($I91:CI91),IF(CJ$18&gt;CI$19,((CJ$18-CI$19+1)*$B$2*$BS$21),IF(CJ$18&gt;=CI$19,$BS$21*$B$2))),0)</f>
        <v>0</v>
      </c>
      <c r="CK91" s="298" t="b">
        <f>IF('Hoja De Calculo'!CL$13&gt;='Hoja De Calculo'!CK$13,IF(CK$18=100,($BS$21*CK$18*$B$2)-SUM($I91:CJ91),IF(CK$18&gt;CJ$19,((CK$18-CJ$19+1)*$B$2*$BS$21),IF(CK$18&gt;=CJ$19,$BS$21*$B$2))),0)</f>
        <v>0</v>
      </c>
      <c r="CL91" s="298" t="b">
        <f>IF('Hoja De Calculo'!CM$13&gt;='Hoja De Calculo'!CL$13,IF(CL$18=100,($BS$21*CL$18*$B$2)-SUM($I91:CK91),IF(CL$18&gt;CK$19,((CL$18-CK$19+1)*$B$2*$BS$21),IF(CL$18&gt;=CK$19,$BS$21*$B$2))),0)</f>
        <v>0</v>
      </c>
      <c r="CM91" s="298" t="b">
        <f>IF('Hoja De Calculo'!CN$13&gt;='Hoja De Calculo'!CM$13,IF(CM$18=100,($BS$21*CM$18*$B$2)-SUM($I91:CL91),IF(CM$18&gt;CL$19,((CM$18-CL$19+1)*$B$2*$BS$21),IF(CM$18&gt;=CL$19,$BS$21*$B$2))),0)</f>
        <v>0</v>
      </c>
      <c r="CN91" s="298" t="b">
        <f>IF('Hoja De Calculo'!CO$13&gt;='Hoja De Calculo'!CN$13,IF(CN$18=100,($BS$21*CN$18*$B$2)-SUM($I91:CM91),IF(CN$18&gt;CM$19,((CN$18-CM$19+1)*$B$2*$BS$21),IF(CN$18&gt;=CM$19,$BS$21*$B$2))),0)</f>
        <v>0</v>
      </c>
      <c r="CO91" s="298" t="b">
        <f>IF('Hoja De Calculo'!CP$13&gt;='Hoja De Calculo'!CO$13,IF(CO$18=100,($BS$21*CO$18*$B$2)-SUM($I91:CN91),IF(CO$18&gt;CN$19,((CO$18-CN$19+1)*$B$2*$BS$21),IF(CO$18&gt;=CN$19,$BS$21*$B$2))),0)</f>
        <v>0</v>
      </c>
      <c r="CP91" s="298" t="b">
        <f>IF('Hoja De Calculo'!CQ$13&gt;='Hoja De Calculo'!CP$13,IF(CP$18=100,($BS$21*CP$18*$B$2)-SUM($I91:CO91),IF(CP$18&gt;CO$19,((CP$18-CO$19+1)*$B$2*$BS$21),IF(CP$18&gt;=CO$19,$BS$21*$B$2))),0)</f>
        <v>0</v>
      </c>
      <c r="CQ91" s="298" t="b">
        <f>IF('Hoja De Calculo'!CR$13&gt;='Hoja De Calculo'!CQ$13,IF(CQ$18=100,($BS$21*CQ$18*$B$2)-SUM($I91:CP91),IF(CQ$18&gt;CP$19,((CQ$18-CP$19+1)*$B$2*$BS$21),IF(CQ$18&gt;=CP$19,$BS$21*$B$2))),0)</f>
        <v>0</v>
      </c>
      <c r="CR91" s="298" t="b">
        <f>IF('Hoja De Calculo'!CS$13&gt;='Hoja De Calculo'!CR$13,IF(CR$18=100,($BS$21*CR$18*$B$2)-SUM($I91:CQ91),IF(CR$18&gt;CQ$19,((CR$18-CQ$19+1)*$B$2*$BS$21),IF(CR$18&gt;=CQ$19,$BS$21*$B$2))),0)</f>
        <v>0</v>
      </c>
      <c r="CS91" s="298" t="b">
        <f>IF('Hoja De Calculo'!CT$13&gt;='Hoja De Calculo'!CS$13,IF(CS$18=100,($BS$21*CS$18*$B$2)-SUM($I91:CR91),IF(CS$18&gt;CR$19,((CS$18-CR$19+1)*$B$2*$BS$21),IF(CS$18&gt;=CR$19,$BS$21*$B$2))),0)</f>
        <v>0</v>
      </c>
      <c r="CT91" s="298" t="b">
        <f>IF('Hoja De Calculo'!CU$13&gt;='Hoja De Calculo'!CT$13,IF(CT$18=100,($BS$21*CT$18*$B$2)-SUM($I91:CS91),IF(CT$18&gt;CS$19,((CT$18-CS$19+1)*$B$2*$BS$21),IF(CT$18&gt;=CS$19,$BS$21*$B$2))),0)</f>
        <v>0</v>
      </c>
      <c r="CU91" s="298" t="b">
        <f>IF('Hoja De Calculo'!CV$13&gt;='Hoja De Calculo'!CU$13,IF(CU$18=100,($BS$21*CU$18*$B$2)-SUM($I91:CT91),IF(CU$18&gt;CT$19,((CU$18-CT$19+1)*$B$2*$BS$21),IF(CU$18&gt;=CT$19,$BS$21*$B$2))),0)</f>
        <v>0</v>
      </c>
      <c r="CV91" s="298" t="b">
        <f>IF('Hoja De Calculo'!CW$13&gt;='Hoja De Calculo'!CV$13,IF(CV$18=100,($BS$21*CV$18*$B$2)-SUM($I91:CU91),IF(CV$18&gt;CU$19,((CV$18-CU$19+1)*$B$2*$BS$21),IF(CV$18&gt;=CU$19,$BS$21*$B$2))),0)</f>
        <v>0</v>
      </c>
      <c r="CW91" s="298" t="b">
        <f>IF('Hoja De Calculo'!CX$13&gt;='Hoja De Calculo'!CW$13,IF(CW$18=100,($BS$21*CW$18*$B$2)-SUM($I91:CV91),IF(CW$18&gt;CV$19,((CW$18-CV$19+1)*$B$2*$BS$21),IF(CW$18&gt;=CV$19,$BS$21*$B$2))),0)</f>
        <v>0</v>
      </c>
    </row>
    <row r="92" spans="1:101" x14ac:dyDescent="0.25">
      <c r="A92" t="s">
        <v>229</v>
      </c>
      <c r="B92" s="263"/>
      <c r="C92" s="263"/>
      <c r="D92" s="263"/>
      <c r="E92" s="263"/>
      <c r="F92" s="263"/>
      <c r="G92" s="263"/>
      <c r="H92" s="263"/>
      <c r="I92" s="263"/>
      <c r="J92" s="263"/>
      <c r="K92" s="263"/>
      <c r="L92" s="263"/>
      <c r="M92" s="263"/>
      <c r="N92" s="263"/>
      <c r="O92" s="263"/>
      <c r="P92" s="263"/>
      <c r="Q92" s="263"/>
      <c r="R92" s="263"/>
      <c r="S92" s="263"/>
      <c r="T92" s="263"/>
      <c r="U92" s="263"/>
      <c r="V92" s="263"/>
      <c r="W92" s="263"/>
      <c r="X92" s="263"/>
      <c r="Y92" s="263"/>
      <c r="Z92" s="263"/>
      <c r="AA92" s="263"/>
      <c r="AB92" s="263"/>
      <c r="AC92" s="263"/>
      <c r="AD92" s="263"/>
      <c r="AE92" s="263"/>
      <c r="AF92" s="263"/>
      <c r="AG92" s="263"/>
      <c r="AH92" s="263"/>
      <c r="AI92" s="263"/>
      <c r="AJ92" s="263"/>
      <c r="AK92" s="263"/>
      <c r="AL92" s="263"/>
      <c r="AM92" s="263"/>
      <c r="AN92" s="263"/>
      <c r="AO92" s="263"/>
      <c r="AP92" s="263"/>
      <c r="AQ92" s="263"/>
      <c r="AR92" s="263"/>
      <c r="AS92" s="263"/>
      <c r="AT92" s="263"/>
      <c r="AU92" s="263"/>
      <c r="AV92" s="263"/>
      <c r="AW92" s="263"/>
      <c r="AX92" s="263"/>
      <c r="AY92" s="263"/>
      <c r="AZ92" s="263"/>
      <c r="BA92" s="263"/>
      <c r="BB92" s="263"/>
      <c r="BC92" s="263"/>
      <c r="BD92" s="263"/>
      <c r="BE92" s="263"/>
      <c r="BF92" s="263"/>
      <c r="BG92" s="263"/>
      <c r="BH92" s="263"/>
      <c r="BI92" s="263"/>
      <c r="BJ92" s="263"/>
      <c r="BK92" s="263"/>
      <c r="BL92" s="263"/>
      <c r="BM92" s="263"/>
      <c r="BN92" s="263"/>
      <c r="BO92" s="263"/>
      <c r="BP92" s="263"/>
      <c r="BQ92" s="263"/>
      <c r="BR92" s="263"/>
      <c r="BS92" s="263"/>
      <c r="BT92" s="285">
        <f>(BT$21*$B$2*(BT$19+(IF(BT$19=100,0,1))))</f>
        <v>0</v>
      </c>
      <c r="BU92" s="298" t="b">
        <f>IF('Hoja De Calculo'!BV$13&gt;='Hoja De Calculo'!BU$13,IF(BU$18=100,($BT$21*BU$18*$B$2)-SUM($I92:BT92),IF(BU$18&gt;BT$19,((BU$18-BT$19+1)*$B$2*$BT$21),IF(BU$18&gt;=BT$19,$BT$21*$B$2))),0)</f>
        <v>0</v>
      </c>
      <c r="BV92" s="298" t="b">
        <f>IF('Hoja De Calculo'!BW$13&gt;='Hoja De Calculo'!BV$13,IF(BV$18=100,($BT$21*BV$18*$B$2)-SUM($I92:BU92),IF(BV$18&gt;BU$19,((BV$18-BU$19+1)*$B$2*$BT$21),IF(BV$18&gt;=BU$19,$BT$21*$B$2))),0)</f>
        <v>0</v>
      </c>
      <c r="BW92" s="298" t="b">
        <f>IF('Hoja De Calculo'!BX$13&gt;='Hoja De Calculo'!BW$13,IF(BW$18=100,($BT$21*BW$18*$B$2)-SUM($I92:BV92),IF(BW$18&gt;BV$19,((BW$18-BV$19+1)*$B$2*$BT$21),IF(BW$18&gt;=BV$19,$BT$21*$B$2))),0)</f>
        <v>0</v>
      </c>
      <c r="BX92" s="298" t="b">
        <f>IF('Hoja De Calculo'!BY$13&gt;='Hoja De Calculo'!BX$13,IF(BX$18=100,($BT$21*BX$18*$B$2)-SUM($I92:BW92),IF(BX$18&gt;BW$19,((BX$18-BW$19+1)*$B$2*$BT$21),IF(BX$18&gt;=BW$19,$BT$21*$B$2))),0)</f>
        <v>0</v>
      </c>
      <c r="BY92" s="298" t="b">
        <f>IF('Hoja De Calculo'!BZ$13&gt;='Hoja De Calculo'!BY$13,IF(BY$18=100,($BT$21*BY$18*$B$2)-SUM($I92:BX92),IF(BY$18&gt;BX$19,((BY$18-BX$19+1)*$B$2*$BT$21),IF(BY$18&gt;=BX$19,$BT$21*$B$2))),0)</f>
        <v>0</v>
      </c>
      <c r="BZ92" s="298" t="b">
        <f>IF('Hoja De Calculo'!CA$13&gt;='Hoja De Calculo'!BZ$13,IF(BZ$18=100,($BT$21*BZ$18*$B$2)-SUM($I92:BY92),IF(BZ$18&gt;BY$19,((BZ$18-BY$19+1)*$B$2*$BT$21),IF(BZ$18&gt;=BY$19,$BT$21*$B$2))),0)</f>
        <v>0</v>
      </c>
      <c r="CA92" s="298" t="b">
        <f>IF('Hoja De Calculo'!CB$13&gt;='Hoja De Calculo'!CA$13,IF(CA$18=100,($BT$21*CA$18*$B$2)-SUM($I92:BZ92),IF(CA$18&gt;BZ$19,((CA$18-BZ$19+1)*$B$2*$BT$21),IF(CA$18&gt;=BZ$19,$BT$21*$B$2))),0)</f>
        <v>0</v>
      </c>
      <c r="CB92" s="298" t="b">
        <f>IF('Hoja De Calculo'!CC$13&gt;='Hoja De Calculo'!CB$13,IF(CB$18=100,($BT$21*CB$18*$B$2)-SUM($I92:CA92),IF(CB$18&gt;CA$19,((CB$18-CA$19+1)*$B$2*$BT$21),IF(CB$18&gt;=CA$19,$BT$21*$B$2))),0)</f>
        <v>0</v>
      </c>
      <c r="CC92" s="298" t="b">
        <f>IF('Hoja De Calculo'!CD$13&gt;='Hoja De Calculo'!CC$13,IF(CC$18=100,($BT$21*CC$18*$B$2)-SUM($I92:CB92),IF(CC$18&gt;CB$19,((CC$18-CB$19+1)*$B$2*$BT$21),IF(CC$18&gt;=CB$19,$BT$21*$B$2))),0)</f>
        <v>0</v>
      </c>
      <c r="CD92" s="298" t="b">
        <f>IF('Hoja De Calculo'!CE$13&gt;='Hoja De Calculo'!CD$13,IF(CD$18=100,($BT$21*CD$18*$B$2)-SUM($I92:CC92),IF(CD$18&gt;CC$19,((CD$18-CC$19+1)*$B$2*$BT$21),IF(CD$18&gt;=CC$19,$BT$21*$B$2))),0)</f>
        <v>0</v>
      </c>
      <c r="CE92" s="298" t="b">
        <f>IF('Hoja De Calculo'!CF$13&gt;='Hoja De Calculo'!CE$13,IF(CE$18=100,($BT$21*CE$18*$B$2)-SUM($I92:CD92),IF(CE$18&gt;CD$19,((CE$18-CD$19+1)*$B$2*$BT$21),IF(CE$18&gt;=CD$19,$BT$21*$B$2))),0)</f>
        <v>0</v>
      </c>
      <c r="CF92" s="298" t="b">
        <f>IF('Hoja De Calculo'!CG$13&gt;='Hoja De Calculo'!CF$13,IF(CF$18=100,($BT$21*CF$18*$B$2)-SUM($I92:CE92),IF(CF$18&gt;CE$19,((CF$18-CE$19+1)*$B$2*$BT$21),IF(CF$18&gt;=CE$19,$BT$21*$B$2))),0)</f>
        <v>0</v>
      </c>
      <c r="CG92" s="298" t="b">
        <f>IF('Hoja De Calculo'!CH$13&gt;='Hoja De Calculo'!CG$13,IF(CG$18=100,($BT$21*CG$18*$B$2)-SUM($I92:CF92),IF(CG$18&gt;CF$19,((CG$18-CF$19+1)*$B$2*$BT$21),IF(CG$18&gt;=CF$19,$BT$21*$B$2))),0)</f>
        <v>0</v>
      </c>
      <c r="CH92" s="298" t="b">
        <f>IF('Hoja De Calculo'!CI$13&gt;='Hoja De Calculo'!CH$13,IF(CH$18=100,($BT$21*CH$18*$B$2)-SUM($I92:CG92),IF(CH$18&gt;CG$19,((CH$18-CG$19+1)*$B$2*$BT$21),IF(CH$18&gt;=CG$19,$BT$21*$B$2))),0)</f>
        <v>0</v>
      </c>
      <c r="CI92" s="298" t="b">
        <f>IF('Hoja De Calculo'!CJ$13&gt;='Hoja De Calculo'!CI$13,IF(CI$18=100,($BT$21*CI$18*$B$2)-SUM($I92:CH92),IF(CI$18&gt;CH$19,((CI$18-CH$19+1)*$B$2*$BT$21),IF(CI$18&gt;=CH$19,$BT$21*$B$2))),0)</f>
        <v>0</v>
      </c>
      <c r="CJ92" s="298" t="b">
        <f>IF('Hoja De Calculo'!CK$13&gt;='Hoja De Calculo'!CJ$13,IF(CJ$18=100,($BT$21*CJ$18*$B$2)-SUM($I92:CI92),IF(CJ$18&gt;CI$19,((CJ$18-CI$19+1)*$B$2*$BT$21),IF(CJ$18&gt;=CI$19,$BT$21*$B$2))),0)</f>
        <v>0</v>
      </c>
      <c r="CK92" s="298" t="b">
        <f>IF('Hoja De Calculo'!CL$13&gt;='Hoja De Calculo'!CK$13,IF(CK$18=100,($BT$21*CK$18*$B$2)-SUM($I92:CJ92),IF(CK$18&gt;CJ$19,((CK$18-CJ$19+1)*$B$2*$BT$21),IF(CK$18&gt;=CJ$19,$BT$21*$B$2))),0)</f>
        <v>0</v>
      </c>
      <c r="CL92" s="298" t="b">
        <f>IF('Hoja De Calculo'!CM$13&gt;='Hoja De Calculo'!CL$13,IF(CL$18=100,($BT$21*CL$18*$B$2)-SUM($I92:CK92),IF(CL$18&gt;CK$19,((CL$18-CK$19+1)*$B$2*$BT$21),IF(CL$18&gt;=CK$19,$BT$21*$B$2))),0)</f>
        <v>0</v>
      </c>
      <c r="CM92" s="298" t="b">
        <f>IF('Hoja De Calculo'!CN$13&gt;='Hoja De Calculo'!CM$13,IF(CM$18=100,($BT$21*CM$18*$B$2)-SUM($I92:CL92),IF(CM$18&gt;CL$19,((CM$18-CL$19+1)*$B$2*$BT$21),IF(CM$18&gt;=CL$19,$BT$21*$B$2))),0)</f>
        <v>0</v>
      </c>
      <c r="CN92" s="298" t="b">
        <f>IF('Hoja De Calculo'!CO$13&gt;='Hoja De Calculo'!CN$13,IF(CN$18=100,($BT$21*CN$18*$B$2)-SUM($I92:CM92),IF(CN$18&gt;CM$19,((CN$18-CM$19+1)*$B$2*$BT$21),IF(CN$18&gt;=CM$19,$BT$21*$B$2))),0)</f>
        <v>0</v>
      </c>
      <c r="CO92" s="298" t="b">
        <f>IF('Hoja De Calculo'!CP$13&gt;='Hoja De Calculo'!CO$13,IF(CO$18=100,($BT$21*CO$18*$B$2)-SUM($I92:CN92),IF(CO$18&gt;CN$19,((CO$18-CN$19+1)*$B$2*$BT$21),IF(CO$18&gt;=CN$19,$BT$21*$B$2))),0)</f>
        <v>0</v>
      </c>
      <c r="CP92" s="298" t="b">
        <f>IF('Hoja De Calculo'!CQ$13&gt;='Hoja De Calculo'!CP$13,IF(CP$18=100,($BT$21*CP$18*$B$2)-SUM($I92:CO92),IF(CP$18&gt;CO$19,((CP$18-CO$19+1)*$B$2*$BT$21),IF(CP$18&gt;=CO$19,$BT$21*$B$2))),0)</f>
        <v>0</v>
      </c>
      <c r="CQ92" s="298" t="b">
        <f>IF('Hoja De Calculo'!CR$13&gt;='Hoja De Calculo'!CQ$13,IF(CQ$18=100,($BT$21*CQ$18*$B$2)-SUM($I92:CP92),IF(CQ$18&gt;CP$19,((CQ$18-CP$19+1)*$B$2*$BT$21),IF(CQ$18&gt;=CP$19,$BT$21*$B$2))),0)</f>
        <v>0</v>
      </c>
      <c r="CR92" s="298" t="b">
        <f>IF('Hoja De Calculo'!CS$13&gt;='Hoja De Calculo'!CR$13,IF(CR$18=100,($BT$21*CR$18*$B$2)-SUM($I92:CQ92),IF(CR$18&gt;CQ$19,((CR$18-CQ$19+1)*$B$2*$BT$21),IF(CR$18&gt;=CQ$19,$BT$21*$B$2))),0)</f>
        <v>0</v>
      </c>
      <c r="CS92" s="298" t="b">
        <f>IF('Hoja De Calculo'!CT$13&gt;='Hoja De Calculo'!CS$13,IF(CS$18=100,($BT$21*CS$18*$B$2)-SUM($I92:CR92),IF(CS$18&gt;CR$19,((CS$18-CR$19+1)*$B$2*$BT$21),IF(CS$18&gt;=CR$19,$BT$21*$B$2))),0)</f>
        <v>0</v>
      </c>
      <c r="CT92" s="298" t="b">
        <f>IF('Hoja De Calculo'!CU$13&gt;='Hoja De Calculo'!CT$13,IF(CT$18=100,($BT$21*CT$18*$B$2)-SUM($I92:CS92),IF(CT$18&gt;CS$19,((CT$18-CS$19+1)*$B$2*$BT$21),IF(CT$18&gt;=CS$19,$BT$21*$B$2))),0)</f>
        <v>0</v>
      </c>
      <c r="CU92" s="298" t="b">
        <f>IF('Hoja De Calculo'!CV$13&gt;='Hoja De Calculo'!CU$13,IF(CU$18=100,($BT$21*CU$18*$B$2)-SUM($I92:CT92),IF(CU$18&gt;CT$19,((CU$18-CT$19+1)*$B$2*$BT$21),IF(CU$18&gt;=CT$19,$BT$21*$B$2))),0)</f>
        <v>0</v>
      </c>
      <c r="CV92" s="298" t="b">
        <f>IF('Hoja De Calculo'!CW$13&gt;='Hoja De Calculo'!CV$13,IF(CV$18=100,($BT$21*CV$18*$B$2)-SUM($I92:CU92),IF(CV$18&gt;CU$19,((CV$18-CU$19+1)*$B$2*$BT$21),IF(CV$18&gt;=CU$19,$BT$21*$B$2))),0)</f>
        <v>0</v>
      </c>
      <c r="CW92" s="298" t="b">
        <f>IF('Hoja De Calculo'!CX$13&gt;='Hoja De Calculo'!CW$13,IF(CW$18=100,($BT$21*CW$18*$B$2)-SUM($I92:CV92),IF(CW$18&gt;CV$19,((CW$18-CV$19+1)*$B$2*$BT$21),IF(CW$18&gt;=CV$19,$BT$21*$B$2))),0)</f>
        <v>0</v>
      </c>
    </row>
    <row r="93" spans="1:101" x14ac:dyDescent="0.25">
      <c r="A93" t="s">
        <v>230</v>
      </c>
      <c r="B93" s="263"/>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c r="AI93" s="263"/>
      <c r="AJ93" s="263"/>
      <c r="AK93" s="263"/>
      <c r="AL93" s="263"/>
      <c r="AM93" s="263"/>
      <c r="AN93" s="263"/>
      <c r="AO93" s="263"/>
      <c r="AP93" s="263"/>
      <c r="AQ93" s="263"/>
      <c r="AR93" s="263"/>
      <c r="AS93" s="263"/>
      <c r="AT93" s="263"/>
      <c r="AU93" s="263"/>
      <c r="AV93" s="263"/>
      <c r="AW93" s="263"/>
      <c r="AX93" s="263"/>
      <c r="AY93" s="263"/>
      <c r="AZ93" s="263"/>
      <c r="BA93" s="263"/>
      <c r="BB93" s="263"/>
      <c r="BC93" s="263"/>
      <c r="BD93" s="263"/>
      <c r="BE93" s="263"/>
      <c r="BF93" s="263"/>
      <c r="BG93" s="263"/>
      <c r="BH93" s="263"/>
      <c r="BI93" s="263"/>
      <c r="BJ93" s="263"/>
      <c r="BK93" s="263"/>
      <c r="BL93" s="263"/>
      <c r="BM93" s="263"/>
      <c r="BN93" s="263"/>
      <c r="BO93" s="263"/>
      <c r="BP93" s="263"/>
      <c r="BQ93" s="263"/>
      <c r="BR93" s="263"/>
      <c r="BS93" s="263"/>
      <c r="BT93" s="263"/>
      <c r="BU93" s="285">
        <f>(BU$21*$B$2*(BU$19+(IF(BU$19=100,0,1))))</f>
        <v>0</v>
      </c>
      <c r="BV93" s="298" t="b">
        <f>IF('Hoja De Calculo'!BW$13&gt;='Hoja De Calculo'!BV$13,IF(BV$18=100,($BU$21*BV$18*$B$2)-SUM($I93:BU93),IF(BV$18&gt;BU$19,((BV$18-BU$19+1)*$B$2*$BU$21),IF(BV$18&gt;=BU$19,$BU$21*$B$2))),0)</f>
        <v>0</v>
      </c>
      <c r="BW93" s="298" t="b">
        <f>IF('Hoja De Calculo'!BX$13&gt;='Hoja De Calculo'!BW$13,IF(BW$18=100,($BU$21*BW$18*$B$2)-SUM($I93:BV93),IF(BW$18&gt;BV$19,((BW$18-BV$19+1)*$B$2*$BU$21),IF(BW$18&gt;=BV$19,$BU$21*$B$2))),0)</f>
        <v>0</v>
      </c>
      <c r="BX93" s="298" t="b">
        <f>IF('Hoja De Calculo'!BY$13&gt;='Hoja De Calculo'!BX$13,IF(BX$18=100,($BU$21*BX$18*$B$2)-SUM($I93:BW93),IF(BX$18&gt;BW$19,((BX$18-BW$19+1)*$B$2*$BU$21),IF(BX$18&gt;=BW$19,$BU$21*$B$2))),0)</f>
        <v>0</v>
      </c>
      <c r="BY93" s="298" t="b">
        <f>IF('Hoja De Calculo'!BZ$13&gt;='Hoja De Calculo'!BY$13,IF(BY$18=100,($BU$21*BY$18*$B$2)-SUM($I93:BX93),IF(BY$18&gt;BX$19,((BY$18-BX$19+1)*$B$2*$BU$21),IF(BY$18&gt;=BX$19,$BU$21*$B$2))),0)</f>
        <v>0</v>
      </c>
      <c r="BZ93" s="298" t="b">
        <f>IF('Hoja De Calculo'!CA$13&gt;='Hoja De Calculo'!BZ$13,IF(BZ$18=100,($BU$21*BZ$18*$B$2)-SUM($I93:BY93),IF(BZ$18&gt;BY$19,((BZ$18-BY$19+1)*$B$2*$BU$21),IF(BZ$18&gt;=BY$19,$BU$21*$B$2))),0)</f>
        <v>0</v>
      </c>
      <c r="CA93" s="298" t="b">
        <f>IF('Hoja De Calculo'!CB$13&gt;='Hoja De Calculo'!CA$13,IF(CA$18=100,($BU$21*CA$18*$B$2)-SUM($I93:BZ93),IF(CA$18&gt;BZ$19,((CA$18-BZ$19+1)*$B$2*$BU$21),IF(CA$18&gt;=BZ$19,$BU$21*$B$2))),0)</f>
        <v>0</v>
      </c>
      <c r="CB93" s="298" t="b">
        <f>IF('Hoja De Calculo'!CC$13&gt;='Hoja De Calculo'!CB$13,IF(CB$18=100,($BU$21*CB$18*$B$2)-SUM($I93:CA93),IF(CB$18&gt;CA$19,((CB$18-CA$19+1)*$B$2*$BU$21),IF(CB$18&gt;=CA$19,$BU$21*$B$2))),0)</f>
        <v>0</v>
      </c>
      <c r="CC93" s="298" t="b">
        <f>IF('Hoja De Calculo'!CD$13&gt;='Hoja De Calculo'!CC$13,IF(CC$18=100,($BU$21*CC$18*$B$2)-SUM($I93:CB93),IF(CC$18&gt;CB$19,((CC$18-CB$19+1)*$B$2*$BU$21),IF(CC$18&gt;=CB$19,$BU$21*$B$2))),0)</f>
        <v>0</v>
      </c>
      <c r="CD93" s="298" t="b">
        <f>IF('Hoja De Calculo'!CE$13&gt;='Hoja De Calculo'!CD$13,IF(CD$18=100,($BU$21*CD$18*$B$2)-SUM($I93:CC93),IF(CD$18&gt;CC$19,((CD$18-CC$19+1)*$B$2*$BU$21),IF(CD$18&gt;=CC$19,$BU$21*$B$2))),0)</f>
        <v>0</v>
      </c>
      <c r="CE93" s="298" t="b">
        <f>IF('Hoja De Calculo'!CF$13&gt;='Hoja De Calculo'!CE$13,IF(CE$18=100,($BU$21*CE$18*$B$2)-SUM($I93:CD93),IF(CE$18&gt;CD$19,((CE$18-CD$19+1)*$B$2*$BU$21),IF(CE$18&gt;=CD$19,$BU$21*$B$2))),0)</f>
        <v>0</v>
      </c>
      <c r="CF93" s="298" t="b">
        <f>IF('Hoja De Calculo'!CG$13&gt;='Hoja De Calculo'!CF$13,IF(CF$18=100,($BU$21*CF$18*$B$2)-SUM($I93:CE93),IF(CF$18&gt;CE$19,((CF$18-CE$19+1)*$B$2*$BU$21),IF(CF$18&gt;=CE$19,$BU$21*$B$2))),0)</f>
        <v>0</v>
      </c>
      <c r="CG93" s="298" t="b">
        <f>IF('Hoja De Calculo'!CH$13&gt;='Hoja De Calculo'!CG$13,IF(CG$18=100,($BU$21*CG$18*$B$2)-SUM($I93:CF93),IF(CG$18&gt;CF$19,((CG$18-CF$19+1)*$B$2*$BU$21),IF(CG$18&gt;=CF$19,$BU$21*$B$2))),0)</f>
        <v>0</v>
      </c>
      <c r="CH93" s="298" t="b">
        <f>IF('Hoja De Calculo'!CI$13&gt;='Hoja De Calculo'!CH$13,IF(CH$18=100,($BU$21*CH$18*$B$2)-SUM($I93:CG93),IF(CH$18&gt;CG$19,((CH$18-CG$19+1)*$B$2*$BU$21),IF(CH$18&gt;=CG$19,$BU$21*$B$2))),0)</f>
        <v>0</v>
      </c>
      <c r="CI93" s="298" t="b">
        <f>IF('Hoja De Calculo'!CJ$13&gt;='Hoja De Calculo'!CI$13,IF(CI$18=100,($BU$21*CI$18*$B$2)-SUM($I93:CH93),IF(CI$18&gt;CH$19,((CI$18-CH$19+1)*$B$2*$BU$21),IF(CI$18&gt;=CH$19,$BU$21*$B$2))),0)</f>
        <v>0</v>
      </c>
      <c r="CJ93" s="298" t="b">
        <f>IF('Hoja De Calculo'!CK$13&gt;='Hoja De Calculo'!CJ$13,IF(CJ$18=100,($BU$21*CJ$18*$B$2)-SUM($I93:CI93),IF(CJ$18&gt;CI$19,((CJ$18-CI$19+1)*$B$2*$BU$21),IF(CJ$18&gt;=CI$19,$BU$21*$B$2))),0)</f>
        <v>0</v>
      </c>
      <c r="CK93" s="298" t="b">
        <f>IF('Hoja De Calculo'!CL$13&gt;='Hoja De Calculo'!CK$13,IF(CK$18=100,($BU$21*CK$18*$B$2)-SUM($I93:CJ93),IF(CK$18&gt;CJ$19,((CK$18-CJ$19+1)*$B$2*$BU$21),IF(CK$18&gt;=CJ$19,$BU$21*$B$2))),0)</f>
        <v>0</v>
      </c>
      <c r="CL93" s="298" t="b">
        <f>IF('Hoja De Calculo'!CM$13&gt;='Hoja De Calculo'!CL$13,IF(CL$18=100,($BU$21*CL$18*$B$2)-SUM($I93:CK93),IF(CL$18&gt;CK$19,((CL$18-CK$19+1)*$B$2*$BU$21),IF(CL$18&gt;=CK$19,$BU$21*$B$2))),0)</f>
        <v>0</v>
      </c>
      <c r="CM93" s="298" t="b">
        <f>IF('Hoja De Calculo'!CN$13&gt;='Hoja De Calculo'!CM$13,IF(CM$18=100,($BU$21*CM$18*$B$2)-SUM($I93:CL93),IF(CM$18&gt;CL$19,((CM$18-CL$19+1)*$B$2*$BU$21),IF(CM$18&gt;=CL$19,$BU$21*$B$2))),0)</f>
        <v>0</v>
      </c>
      <c r="CN93" s="298" t="b">
        <f>IF('Hoja De Calculo'!CO$13&gt;='Hoja De Calculo'!CN$13,IF(CN$18=100,($BU$21*CN$18*$B$2)-SUM($I93:CM93),IF(CN$18&gt;CM$19,((CN$18-CM$19+1)*$B$2*$BU$21),IF(CN$18&gt;=CM$19,$BU$21*$B$2))),0)</f>
        <v>0</v>
      </c>
      <c r="CO93" s="298" t="b">
        <f>IF('Hoja De Calculo'!CP$13&gt;='Hoja De Calculo'!CO$13,IF(CO$18=100,($BU$21*CO$18*$B$2)-SUM($I93:CN93),IF(CO$18&gt;CN$19,((CO$18-CN$19+1)*$B$2*$BU$21),IF(CO$18&gt;=CN$19,$BU$21*$B$2))),0)</f>
        <v>0</v>
      </c>
      <c r="CP93" s="298" t="b">
        <f>IF('Hoja De Calculo'!CQ$13&gt;='Hoja De Calculo'!CP$13,IF(CP$18=100,($BU$21*CP$18*$B$2)-SUM($I93:CO93),IF(CP$18&gt;CO$19,((CP$18-CO$19+1)*$B$2*$BU$21),IF(CP$18&gt;=CO$19,$BU$21*$B$2))),0)</f>
        <v>0</v>
      </c>
      <c r="CQ93" s="298" t="b">
        <f>IF('Hoja De Calculo'!CR$13&gt;='Hoja De Calculo'!CQ$13,IF(CQ$18=100,($BU$21*CQ$18*$B$2)-SUM($I93:CP93),IF(CQ$18&gt;CP$19,((CQ$18-CP$19+1)*$B$2*$BU$21),IF(CQ$18&gt;=CP$19,$BU$21*$B$2))),0)</f>
        <v>0</v>
      </c>
      <c r="CR93" s="298" t="b">
        <f>IF('Hoja De Calculo'!CS$13&gt;='Hoja De Calculo'!CR$13,IF(CR$18=100,($BU$21*CR$18*$B$2)-SUM($I93:CQ93),IF(CR$18&gt;CQ$19,((CR$18-CQ$19+1)*$B$2*$BU$21),IF(CR$18&gt;=CQ$19,$BU$21*$B$2))),0)</f>
        <v>0</v>
      </c>
      <c r="CS93" s="298" t="b">
        <f>IF('Hoja De Calculo'!CT$13&gt;='Hoja De Calculo'!CS$13,IF(CS$18=100,($BU$21*CS$18*$B$2)-SUM($I93:CR93),IF(CS$18&gt;CR$19,((CS$18-CR$19+1)*$B$2*$BU$21),IF(CS$18&gt;=CR$19,$BU$21*$B$2))),0)</f>
        <v>0</v>
      </c>
      <c r="CT93" s="298" t="b">
        <f>IF('Hoja De Calculo'!CU$13&gt;='Hoja De Calculo'!CT$13,IF(CT$18=100,($BU$21*CT$18*$B$2)-SUM($I93:CS93),IF(CT$18&gt;CS$19,((CT$18-CS$19+1)*$B$2*$BU$21),IF(CT$18&gt;=CS$19,$BU$21*$B$2))),0)</f>
        <v>0</v>
      </c>
      <c r="CU93" s="298" t="b">
        <f>IF('Hoja De Calculo'!CV$13&gt;='Hoja De Calculo'!CU$13,IF(CU$18=100,($BU$21*CU$18*$B$2)-SUM($I93:CT93),IF(CU$18&gt;CT$19,((CU$18-CT$19+1)*$B$2*$BU$21),IF(CU$18&gt;=CT$19,$BU$21*$B$2))),0)</f>
        <v>0</v>
      </c>
      <c r="CV93" s="298" t="b">
        <f>IF('Hoja De Calculo'!CW$13&gt;='Hoja De Calculo'!CV$13,IF(CV$18=100,($BU$21*CV$18*$B$2)-SUM($I93:CU93),IF(CV$18&gt;CU$19,((CV$18-CU$19+1)*$B$2*$BU$21),IF(CV$18&gt;=CU$19,$BU$21*$B$2))),0)</f>
        <v>0</v>
      </c>
      <c r="CW93" s="298" t="b">
        <f>IF('Hoja De Calculo'!CX$13&gt;='Hoja De Calculo'!CW$13,IF(CW$18=100,($BU$21*CW$18*$B$2)-SUM($I93:CV93),IF(CW$18&gt;CV$19,((CW$18-CV$19+1)*$B$2*$BU$21),IF(CW$18&gt;=CV$19,$BU$21*$B$2))),0)</f>
        <v>0</v>
      </c>
    </row>
    <row r="94" spans="1:101" x14ac:dyDescent="0.25">
      <c r="A94" t="s">
        <v>231</v>
      </c>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263"/>
      <c r="AL94" s="263"/>
      <c r="AM94" s="263"/>
      <c r="AN94" s="263"/>
      <c r="AO94" s="263"/>
      <c r="AP94" s="263"/>
      <c r="AQ94" s="263"/>
      <c r="AR94" s="263"/>
      <c r="AS94" s="263"/>
      <c r="AT94" s="263"/>
      <c r="AU94" s="263"/>
      <c r="AV94" s="263"/>
      <c r="AW94" s="263"/>
      <c r="AX94" s="263"/>
      <c r="AY94" s="263"/>
      <c r="AZ94" s="263"/>
      <c r="BA94" s="263"/>
      <c r="BB94" s="263"/>
      <c r="BC94" s="263"/>
      <c r="BD94" s="263"/>
      <c r="BE94" s="263"/>
      <c r="BF94" s="263"/>
      <c r="BG94" s="263"/>
      <c r="BH94" s="263"/>
      <c r="BI94" s="263"/>
      <c r="BJ94" s="263"/>
      <c r="BK94" s="263"/>
      <c r="BL94" s="263"/>
      <c r="BM94" s="263"/>
      <c r="BN94" s="263"/>
      <c r="BO94" s="263"/>
      <c r="BP94" s="263"/>
      <c r="BQ94" s="263"/>
      <c r="BR94" s="263"/>
      <c r="BS94" s="263"/>
      <c r="BT94" s="263"/>
      <c r="BU94" s="263"/>
      <c r="BV94" s="285">
        <f>(BV$21*$B$2*(BV$19+(IF(BV$19=100,0,1))))</f>
        <v>0</v>
      </c>
      <c r="BW94" s="298" t="b">
        <f>IF('Hoja De Calculo'!BX$13&gt;='Hoja De Calculo'!BW$13,IF(BW$18=100,($BV$21*BW$18*$B$2)-SUM($I94:BV94),IF(BW$18&gt;BV$19,((BW$18-BV$19+1)*$B$2*$BV$21),IF(BW$18&gt;=BV$19,$BV$21*$B$2))),0)</f>
        <v>0</v>
      </c>
      <c r="BX94" s="298" t="b">
        <f>IF('Hoja De Calculo'!BY$13&gt;='Hoja De Calculo'!BX$13,IF(BX$18=100,($BV$21*BX$18*$B$2)-SUM($I94:BW94),IF(BX$18&gt;BW$19,((BX$18-BW$19+1)*$B$2*$BV$21),IF(BX$18&gt;=BW$19,$BV$21*$B$2))),0)</f>
        <v>0</v>
      </c>
      <c r="BY94" s="298" t="b">
        <f>IF('Hoja De Calculo'!BZ$13&gt;='Hoja De Calculo'!BY$13,IF(BY$18=100,($BV$21*BY$18*$B$2)-SUM($I94:BX94),IF(BY$18&gt;BX$19,((BY$18-BX$19+1)*$B$2*$BV$21),IF(BY$18&gt;=BX$19,$BV$21*$B$2))),0)</f>
        <v>0</v>
      </c>
      <c r="BZ94" s="298" t="b">
        <f>IF('Hoja De Calculo'!CA$13&gt;='Hoja De Calculo'!BZ$13,IF(BZ$18=100,($BV$21*BZ$18*$B$2)-SUM($I94:BY94),IF(BZ$18&gt;BY$19,((BZ$18-BY$19+1)*$B$2*$BV$21),IF(BZ$18&gt;=BY$19,$BV$21*$B$2))),0)</f>
        <v>0</v>
      </c>
      <c r="CA94" s="298" t="b">
        <f>IF('Hoja De Calculo'!CB$13&gt;='Hoja De Calculo'!CA$13,IF(CA$18=100,($BV$21*CA$18*$B$2)-SUM($I94:BZ94),IF(CA$18&gt;BZ$19,((CA$18-BZ$19+1)*$B$2*$BV$21),IF(CA$18&gt;=BZ$19,$BV$21*$B$2))),0)</f>
        <v>0</v>
      </c>
      <c r="CB94" s="298" t="b">
        <f>IF('Hoja De Calculo'!CC$13&gt;='Hoja De Calculo'!CB$13,IF(CB$18=100,($BV$21*CB$18*$B$2)-SUM($I94:CA94),IF(CB$18&gt;CA$19,((CB$18-CA$19+1)*$B$2*$BV$21),IF(CB$18&gt;=CA$19,$BV$21*$B$2))),0)</f>
        <v>0</v>
      </c>
      <c r="CC94" s="298" t="b">
        <f>IF('Hoja De Calculo'!CD$13&gt;='Hoja De Calculo'!CC$13,IF(CC$18=100,($BV$21*CC$18*$B$2)-SUM($I94:CB94),IF(CC$18&gt;CB$19,((CC$18-CB$19+1)*$B$2*$BV$21),IF(CC$18&gt;=CB$19,$BV$21*$B$2))),0)</f>
        <v>0</v>
      </c>
      <c r="CD94" s="298" t="b">
        <f>IF('Hoja De Calculo'!CE$13&gt;='Hoja De Calculo'!CD$13,IF(CD$18=100,($BV$21*CD$18*$B$2)-SUM($I94:CC94),IF(CD$18&gt;CC$19,((CD$18-CC$19+1)*$B$2*$BV$21),IF(CD$18&gt;=CC$19,$BV$21*$B$2))),0)</f>
        <v>0</v>
      </c>
      <c r="CE94" s="298" t="b">
        <f>IF('Hoja De Calculo'!CF$13&gt;='Hoja De Calculo'!CE$13,IF(CE$18=100,($BV$21*CE$18*$B$2)-SUM($I94:CD94),IF(CE$18&gt;CD$19,((CE$18-CD$19+1)*$B$2*$BV$21),IF(CE$18&gt;=CD$19,$BV$21*$B$2))),0)</f>
        <v>0</v>
      </c>
      <c r="CF94" s="298" t="b">
        <f>IF('Hoja De Calculo'!CG$13&gt;='Hoja De Calculo'!CF$13,IF(CF$18=100,($BV$21*CF$18*$B$2)-SUM($I94:CE94),IF(CF$18&gt;CE$19,((CF$18-CE$19+1)*$B$2*$BV$21),IF(CF$18&gt;=CE$19,$BV$21*$B$2))),0)</f>
        <v>0</v>
      </c>
      <c r="CG94" s="298" t="b">
        <f>IF('Hoja De Calculo'!CH$13&gt;='Hoja De Calculo'!CG$13,IF(CG$18=100,($BV$21*CG$18*$B$2)-SUM($I94:CF94),IF(CG$18&gt;CF$19,((CG$18-CF$19+1)*$B$2*$BV$21),IF(CG$18&gt;=CF$19,$BV$21*$B$2))),0)</f>
        <v>0</v>
      </c>
      <c r="CH94" s="298" t="b">
        <f>IF('Hoja De Calculo'!CI$13&gt;='Hoja De Calculo'!CH$13,IF(CH$18=100,($BV$21*CH$18*$B$2)-SUM($I94:CG94),IF(CH$18&gt;CG$19,((CH$18-CG$19+1)*$B$2*$BV$21),IF(CH$18&gt;=CG$19,$BV$21*$B$2))),0)</f>
        <v>0</v>
      </c>
      <c r="CI94" s="298" t="b">
        <f>IF('Hoja De Calculo'!CJ$13&gt;='Hoja De Calculo'!CI$13,IF(CI$18=100,($BV$21*CI$18*$B$2)-SUM($I94:CH94),IF(CI$18&gt;CH$19,((CI$18-CH$19+1)*$B$2*$BV$21),IF(CI$18&gt;=CH$19,$BV$21*$B$2))),0)</f>
        <v>0</v>
      </c>
      <c r="CJ94" s="298" t="b">
        <f>IF('Hoja De Calculo'!CK$13&gt;='Hoja De Calculo'!CJ$13,IF(CJ$18=100,($BV$21*CJ$18*$B$2)-SUM($I94:CI94),IF(CJ$18&gt;CI$19,((CJ$18-CI$19+1)*$B$2*$BV$21),IF(CJ$18&gt;=CI$19,$BV$21*$B$2))),0)</f>
        <v>0</v>
      </c>
      <c r="CK94" s="298" t="b">
        <f>IF('Hoja De Calculo'!CL$13&gt;='Hoja De Calculo'!CK$13,IF(CK$18=100,($BV$21*CK$18*$B$2)-SUM($I94:CJ94),IF(CK$18&gt;CJ$19,((CK$18-CJ$19+1)*$B$2*$BV$21),IF(CK$18&gt;=CJ$19,$BV$21*$B$2))),0)</f>
        <v>0</v>
      </c>
      <c r="CL94" s="298" t="b">
        <f>IF('Hoja De Calculo'!CM$13&gt;='Hoja De Calculo'!CL$13,IF(CL$18=100,($BV$21*CL$18*$B$2)-SUM($I94:CK94),IF(CL$18&gt;CK$19,((CL$18-CK$19+1)*$B$2*$BV$21),IF(CL$18&gt;=CK$19,$BV$21*$B$2))),0)</f>
        <v>0</v>
      </c>
      <c r="CM94" s="298" t="b">
        <f>IF('Hoja De Calculo'!CN$13&gt;='Hoja De Calculo'!CM$13,IF(CM$18=100,($BV$21*CM$18*$B$2)-SUM($I94:CL94),IF(CM$18&gt;CL$19,((CM$18-CL$19+1)*$B$2*$BV$21),IF(CM$18&gt;=CL$19,$BV$21*$B$2))),0)</f>
        <v>0</v>
      </c>
      <c r="CN94" s="298" t="b">
        <f>IF('Hoja De Calculo'!CO$13&gt;='Hoja De Calculo'!CN$13,IF(CN$18=100,($BV$21*CN$18*$B$2)-SUM($I94:CM94),IF(CN$18&gt;CM$19,((CN$18-CM$19+1)*$B$2*$BV$21),IF(CN$18&gt;=CM$19,$BV$21*$B$2))),0)</f>
        <v>0</v>
      </c>
      <c r="CO94" s="298" t="b">
        <f>IF('Hoja De Calculo'!CP$13&gt;='Hoja De Calculo'!CO$13,IF(CO$18=100,($BV$21*CO$18*$B$2)-SUM($I94:CN94),IF(CO$18&gt;CN$19,((CO$18-CN$19+1)*$B$2*$BV$21),IF(CO$18&gt;=CN$19,$BV$21*$B$2))),0)</f>
        <v>0</v>
      </c>
      <c r="CP94" s="298" t="b">
        <f>IF('Hoja De Calculo'!CQ$13&gt;='Hoja De Calculo'!CP$13,IF(CP$18=100,($BV$21*CP$18*$B$2)-SUM($I94:CO94),IF(CP$18&gt;CO$19,((CP$18-CO$19+1)*$B$2*$BV$21),IF(CP$18&gt;=CO$19,$BV$21*$B$2))),0)</f>
        <v>0</v>
      </c>
      <c r="CQ94" s="298" t="b">
        <f>IF('Hoja De Calculo'!CR$13&gt;='Hoja De Calculo'!CQ$13,IF(CQ$18=100,($BV$21*CQ$18*$B$2)-SUM($I94:CP94),IF(CQ$18&gt;CP$19,((CQ$18-CP$19+1)*$B$2*$BV$21),IF(CQ$18&gt;=CP$19,$BV$21*$B$2))),0)</f>
        <v>0</v>
      </c>
      <c r="CR94" s="298" t="b">
        <f>IF('Hoja De Calculo'!CS$13&gt;='Hoja De Calculo'!CR$13,IF(CR$18=100,($BV$21*CR$18*$B$2)-SUM($I94:CQ94),IF(CR$18&gt;CQ$19,((CR$18-CQ$19+1)*$B$2*$BV$21),IF(CR$18&gt;=CQ$19,$BV$21*$B$2))),0)</f>
        <v>0</v>
      </c>
      <c r="CS94" s="298" t="b">
        <f>IF('Hoja De Calculo'!CT$13&gt;='Hoja De Calculo'!CS$13,IF(CS$18=100,($BV$21*CS$18*$B$2)-SUM($I94:CR94),IF(CS$18&gt;CR$19,((CS$18-CR$19+1)*$B$2*$BV$21),IF(CS$18&gt;=CR$19,$BV$21*$B$2))),0)</f>
        <v>0</v>
      </c>
      <c r="CT94" s="298" t="b">
        <f>IF('Hoja De Calculo'!CU$13&gt;='Hoja De Calculo'!CT$13,IF(CT$18=100,($BV$21*CT$18*$B$2)-SUM($I94:CS94),IF(CT$18&gt;CS$19,((CT$18-CS$19+1)*$B$2*$BV$21),IF(CT$18&gt;=CS$19,$BV$21*$B$2))),0)</f>
        <v>0</v>
      </c>
      <c r="CU94" s="298" t="b">
        <f>IF('Hoja De Calculo'!CV$13&gt;='Hoja De Calculo'!CU$13,IF(CU$18=100,($BV$21*CU$18*$B$2)-SUM($I94:CT94),IF(CU$18&gt;CT$19,((CU$18-CT$19+1)*$B$2*$BV$21),IF(CU$18&gt;=CT$19,$BV$21*$B$2))),0)</f>
        <v>0</v>
      </c>
      <c r="CV94" s="298" t="b">
        <f>IF('Hoja De Calculo'!CW$13&gt;='Hoja De Calculo'!CV$13,IF(CV$18=100,($BV$21*CV$18*$B$2)-SUM($I94:CU94),IF(CV$18&gt;CU$19,((CV$18-CU$19+1)*$B$2*$BV$21),IF(CV$18&gt;=CU$19,$BV$21*$B$2))),0)</f>
        <v>0</v>
      </c>
      <c r="CW94" s="298" t="b">
        <f>IF('Hoja De Calculo'!CX$13&gt;='Hoja De Calculo'!CW$13,IF(CW$18=100,($BV$21*CW$18*$B$2)-SUM($I94:CV94),IF(CW$18&gt;CV$19,((CW$18-CV$19+1)*$B$2*$BV$21),IF(CW$18&gt;=CV$19,$BV$21*$B$2))),0)</f>
        <v>0</v>
      </c>
    </row>
    <row r="95" spans="1:101" x14ac:dyDescent="0.25">
      <c r="A95" t="s">
        <v>232</v>
      </c>
      <c r="B95" s="263"/>
      <c r="C95" s="263"/>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c r="AI95" s="263"/>
      <c r="AJ95" s="263"/>
      <c r="AK95" s="263"/>
      <c r="AL95" s="263"/>
      <c r="AM95" s="263"/>
      <c r="AN95" s="263"/>
      <c r="AO95" s="263"/>
      <c r="AP95" s="263"/>
      <c r="AQ95" s="263"/>
      <c r="AR95" s="263"/>
      <c r="AS95" s="263"/>
      <c r="AT95" s="263"/>
      <c r="AU95" s="263"/>
      <c r="AV95" s="263"/>
      <c r="AW95" s="263"/>
      <c r="AX95" s="263"/>
      <c r="AY95" s="263"/>
      <c r="AZ95" s="263"/>
      <c r="BA95" s="263"/>
      <c r="BB95" s="263"/>
      <c r="BC95" s="263"/>
      <c r="BD95" s="263"/>
      <c r="BE95" s="263"/>
      <c r="BF95" s="263"/>
      <c r="BG95" s="263"/>
      <c r="BH95" s="263"/>
      <c r="BI95" s="263"/>
      <c r="BJ95" s="263"/>
      <c r="BK95" s="263"/>
      <c r="BL95" s="263"/>
      <c r="BM95" s="263"/>
      <c r="BN95" s="263"/>
      <c r="BO95" s="263"/>
      <c r="BP95" s="263"/>
      <c r="BQ95" s="263"/>
      <c r="BR95" s="263"/>
      <c r="BS95" s="263"/>
      <c r="BT95" s="263"/>
      <c r="BU95" s="263"/>
      <c r="BV95" s="263"/>
      <c r="BW95" s="285">
        <f>(BW$21*$B$2*(BW$19+(IF(BW$19=100,0,1))))</f>
        <v>0</v>
      </c>
      <c r="BX95" s="298" t="b">
        <f>IF('Hoja De Calculo'!BY$13&gt;='Hoja De Calculo'!BX$13,IF(BX$18=100,($BW$21*BX$18*$B$2)-SUM($I95:BW95),IF(BX$18&gt;BW$19,((BX$18-BW$19+1)*$B$2*$BW$21),IF(BX$18&gt;=BW$19,$BW$21*$B$2))),0)</f>
        <v>0</v>
      </c>
      <c r="BY95" s="298" t="b">
        <f>IF('Hoja De Calculo'!BZ$13&gt;='Hoja De Calculo'!BY$13,IF(BY$18=100,($BW$21*BY$18*$B$2)-SUM($I95:BX95),IF(BY$18&gt;BX$19,((BY$18-BX$19+1)*$B$2*$BW$21),IF(BY$18&gt;=BX$19,$BW$21*$B$2))),0)</f>
        <v>0</v>
      </c>
      <c r="BZ95" s="298" t="b">
        <f>IF('Hoja De Calculo'!CA$13&gt;='Hoja De Calculo'!BZ$13,IF(BZ$18=100,($BW$21*BZ$18*$B$2)-SUM($I95:BY95),IF(BZ$18&gt;BY$19,((BZ$18-BY$19+1)*$B$2*$BW$21),IF(BZ$18&gt;=BY$19,$BW$21*$B$2))),0)</f>
        <v>0</v>
      </c>
      <c r="CA95" s="298" t="b">
        <f>IF('Hoja De Calculo'!CB$13&gt;='Hoja De Calculo'!CA$13,IF(CA$18=100,($BW$21*CA$18*$B$2)-SUM($I95:BZ95),IF(CA$18&gt;BZ$19,((CA$18-BZ$19+1)*$B$2*$BW$21),IF(CA$18&gt;=BZ$19,$BW$21*$B$2))),0)</f>
        <v>0</v>
      </c>
      <c r="CB95" s="298" t="b">
        <f>IF('Hoja De Calculo'!CC$13&gt;='Hoja De Calculo'!CB$13,IF(CB$18=100,($BW$21*CB$18*$B$2)-SUM($I95:CA95),IF(CB$18&gt;CA$19,((CB$18-CA$19+1)*$B$2*$BW$21),IF(CB$18&gt;=CA$19,$BW$21*$B$2))),0)</f>
        <v>0</v>
      </c>
      <c r="CC95" s="298" t="b">
        <f>IF('Hoja De Calculo'!CD$13&gt;='Hoja De Calculo'!CC$13,IF(CC$18=100,($BW$21*CC$18*$B$2)-SUM($I95:CB95),IF(CC$18&gt;CB$19,((CC$18-CB$19+1)*$B$2*$BW$21),IF(CC$18&gt;=CB$19,$BW$21*$B$2))),0)</f>
        <v>0</v>
      </c>
      <c r="CD95" s="298" t="b">
        <f>IF('Hoja De Calculo'!CE$13&gt;='Hoja De Calculo'!CD$13,IF(CD$18=100,($BW$21*CD$18*$B$2)-SUM($I95:CC95),IF(CD$18&gt;CC$19,((CD$18-CC$19+1)*$B$2*$BW$21),IF(CD$18&gt;=CC$19,$BW$21*$B$2))),0)</f>
        <v>0</v>
      </c>
      <c r="CE95" s="298" t="b">
        <f>IF('Hoja De Calculo'!CF$13&gt;='Hoja De Calculo'!CE$13,IF(CE$18=100,($BW$21*CE$18*$B$2)-SUM($I95:CD95),IF(CE$18&gt;CD$19,((CE$18-CD$19+1)*$B$2*$BW$21),IF(CE$18&gt;=CD$19,$BW$21*$B$2))),0)</f>
        <v>0</v>
      </c>
      <c r="CF95" s="298" t="b">
        <f>IF('Hoja De Calculo'!CG$13&gt;='Hoja De Calculo'!CF$13,IF(CF$18=100,($BW$21*CF$18*$B$2)-SUM($I95:CE95),IF(CF$18&gt;CE$19,((CF$18-CE$19+1)*$B$2*$BW$21),IF(CF$18&gt;=CE$19,$BW$21*$B$2))),0)</f>
        <v>0</v>
      </c>
      <c r="CG95" s="298" t="b">
        <f>IF('Hoja De Calculo'!CH$13&gt;='Hoja De Calculo'!CG$13,IF(CG$18=100,($BW$21*CG$18*$B$2)-SUM($I95:CF95),IF(CG$18&gt;CF$19,((CG$18-CF$19+1)*$B$2*$BW$21),IF(CG$18&gt;=CF$19,$BW$21*$B$2))),0)</f>
        <v>0</v>
      </c>
      <c r="CH95" s="298" t="b">
        <f>IF('Hoja De Calculo'!CI$13&gt;='Hoja De Calculo'!CH$13,IF(CH$18=100,($BW$21*CH$18*$B$2)-SUM($I95:CG95),IF(CH$18&gt;CG$19,((CH$18-CG$19+1)*$B$2*$BW$21),IF(CH$18&gt;=CG$19,$BW$21*$B$2))),0)</f>
        <v>0</v>
      </c>
      <c r="CI95" s="298" t="b">
        <f>IF('Hoja De Calculo'!CJ$13&gt;='Hoja De Calculo'!CI$13,IF(CI$18=100,($BW$21*CI$18*$B$2)-SUM($I95:CH95),IF(CI$18&gt;CH$19,((CI$18-CH$19+1)*$B$2*$BW$21),IF(CI$18&gt;=CH$19,$BW$21*$B$2))),0)</f>
        <v>0</v>
      </c>
      <c r="CJ95" s="298" t="b">
        <f>IF('Hoja De Calculo'!CK$13&gt;='Hoja De Calculo'!CJ$13,IF(CJ$18=100,($BW$21*CJ$18*$B$2)-SUM($I95:CI95),IF(CJ$18&gt;CI$19,((CJ$18-CI$19+1)*$B$2*$BW$21),IF(CJ$18&gt;=CI$19,$BW$21*$B$2))),0)</f>
        <v>0</v>
      </c>
      <c r="CK95" s="298" t="b">
        <f>IF('Hoja De Calculo'!CL$13&gt;='Hoja De Calculo'!CK$13,IF(CK$18=100,($BW$21*CK$18*$B$2)-SUM($I95:CJ95),IF(CK$18&gt;CJ$19,((CK$18-CJ$19+1)*$B$2*$BW$21),IF(CK$18&gt;=CJ$19,$BW$21*$B$2))),0)</f>
        <v>0</v>
      </c>
      <c r="CL95" s="298" t="b">
        <f>IF('Hoja De Calculo'!CM$13&gt;='Hoja De Calculo'!CL$13,IF(CL$18=100,($BW$21*CL$18*$B$2)-SUM($I95:CK95),IF(CL$18&gt;CK$19,((CL$18-CK$19+1)*$B$2*$BW$21),IF(CL$18&gt;=CK$19,$BW$21*$B$2))),0)</f>
        <v>0</v>
      </c>
      <c r="CM95" s="298" t="b">
        <f>IF('Hoja De Calculo'!CN$13&gt;='Hoja De Calculo'!CM$13,IF(CM$18=100,($BW$21*CM$18*$B$2)-SUM($I95:CL95),IF(CM$18&gt;CL$19,((CM$18-CL$19+1)*$B$2*$BW$21),IF(CM$18&gt;=CL$19,$BW$21*$B$2))),0)</f>
        <v>0</v>
      </c>
      <c r="CN95" s="298" t="b">
        <f>IF('Hoja De Calculo'!CO$13&gt;='Hoja De Calculo'!CN$13,IF(CN$18=100,($BW$21*CN$18*$B$2)-SUM($I95:CM95),IF(CN$18&gt;CM$19,((CN$18-CM$19+1)*$B$2*$BW$21),IF(CN$18&gt;=CM$19,$BW$21*$B$2))),0)</f>
        <v>0</v>
      </c>
      <c r="CO95" s="298" t="b">
        <f>IF('Hoja De Calculo'!CP$13&gt;='Hoja De Calculo'!CO$13,IF(CO$18=100,($BW$21*CO$18*$B$2)-SUM($I95:CN95),IF(CO$18&gt;CN$19,((CO$18-CN$19+1)*$B$2*$BW$21),IF(CO$18&gt;=CN$19,$BW$21*$B$2))),0)</f>
        <v>0</v>
      </c>
      <c r="CP95" s="298" t="b">
        <f>IF('Hoja De Calculo'!CQ$13&gt;='Hoja De Calculo'!CP$13,IF(CP$18=100,($BW$21*CP$18*$B$2)-SUM($I95:CO95),IF(CP$18&gt;CO$19,((CP$18-CO$19+1)*$B$2*$BW$21),IF(CP$18&gt;=CO$19,$BW$21*$B$2))),0)</f>
        <v>0</v>
      </c>
      <c r="CQ95" s="298" t="b">
        <f>IF('Hoja De Calculo'!CR$13&gt;='Hoja De Calculo'!CQ$13,IF(CQ$18=100,($BW$21*CQ$18*$B$2)-SUM($I95:CP95),IF(CQ$18&gt;CP$19,((CQ$18-CP$19+1)*$B$2*$BW$21),IF(CQ$18&gt;=CP$19,$BW$21*$B$2))),0)</f>
        <v>0</v>
      </c>
      <c r="CR95" s="298" t="b">
        <f>IF('Hoja De Calculo'!CS$13&gt;='Hoja De Calculo'!CR$13,IF(CR$18=100,($BW$21*CR$18*$B$2)-SUM($I95:CQ95),IF(CR$18&gt;CQ$19,((CR$18-CQ$19+1)*$B$2*$BW$21),IF(CR$18&gt;=CQ$19,$BW$21*$B$2))),0)</f>
        <v>0</v>
      </c>
      <c r="CS95" s="298" t="b">
        <f>IF('Hoja De Calculo'!CT$13&gt;='Hoja De Calculo'!CS$13,IF(CS$18=100,($BW$21*CS$18*$B$2)-SUM($I95:CR95),IF(CS$18&gt;CR$19,((CS$18-CR$19+1)*$B$2*$BW$21),IF(CS$18&gt;=CR$19,$BW$21*$B$2))),0)</f>
        <v>0</v>
      </c>
      <c r="CT95" s="298" t="b">
        <f>IF('Hoja De Calculo'!CU$13&gt;='Hoja De Calculo'!CT$13,IF(CT$18=100,($BW$21*CT$18*$B$2)-SUM($I95:CS95),IF(CT$18&gt;CS$19,((CT$18-CS$19+1)*$B$2*$BW$21),IF(CT$18&gt;=CS$19,$BW$21*$B$2))),0)</f>
        <v>0</v>
      </c>
      <c r="CU95" s="298" t="b">
        <f>IF('Hoja De Calculo'!CV$13&gt;='Hoja De Calculo'!CU$13,IF(CU$18=100,($BW$21*CU$18*$B$2)-SUM($I95:CT95),IF(CU$18&gt;CT$19,((CU$18-CT$19+1)*$B$2*$BW$21),IF(CU$18&gt;=CT$19,$BW$21*$B$2))),0)</f>
        <v>0</v>
      </c>
      <c r="CV95" s="298" t="b">
        <f>IF('Hoja De Calculo'!CW$13&gt;='Hoja De Calculo'!CV$13,IF(CV$18=100,($BW$21*CV$18*$B$2)-SUM($I95:CU95),IF(CV$18&gt;CU$19,((CV$18-CU$19+1)*$B$2*$BW$21),IF(CV$18&gt;=CU$19,$BW$21*$B$2))),0)</f>
        <v>0</v>
      </c>
      <c r="CW95" s="298" t="b">
        <f>IF('Hoja De Calculo'!CX$13&gt;='Hoja De Calculo'!CW$13,IF(CW$18=100,($BW$21*CW$18*$B$2)-SUM($I95:CV95),IF(CW$18&gt;CV$19,((CW$18-CV$19+1)*$B$2*$BW$21),IF(CW$18&gt;=CV$19,$BW$21*$B$2))),0)</f>
        <v>0</v>
      </c>
    </row>
    <row r="96" spans="1:101" x14ac:dyDescent="0.25">
      <c r="A96" t="s">
        <v>233</v>
      </c>
      <c r="B96" s="263"/>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c r="AB96" s="263"/>
      <c r="AC96" s="263"/>
      <c r="AD96" s="263"/>
      <c r="AE96" s="263"/>
      <c r="AF96" s="263"/>
      <c r="AG96" s="263"/>
      <c r="AH96" s="263"/>
      <c r="AI96" s="263"/>
      <c r="AJ96" s="263"/>
      <c r="AK96" s="263"/>
      <c r="AL96" s="263"/>
      <c r="AM96" s="263"/>
      <c r="AN96" s="263"/>
      <c r="AO96" s="263"/>
      <c r="AP96" s="263"/>
      <c r="AQ96" s="263"/>
      <c r="AR96" s="263"/>
      <c r="AS96" s="263"/>
      <c r="AT96" s="263"/>
      <c r="AU96" s="263"/>
      <c r="AV96" s="263"/>
      <c r="AW96" s="263"/>
      <c r="AX96" s="263"/>
      <c r="AY96" s="263"/>
      <c r="AZ96" s="263"/>
      <c r="BA96" s="263"/>
      <c r="BB96" s="263"/>
      <c r="BC96" s="263"/>
      <c r="BD96" s="263"/>
      <c r="BE96" s="263"/>
      <c r="BF96" s="263"/>
      <c r="BG96" s="263"/>
      <c r="BH96" s="263"/>
      <c r="BI96" s="263"/>
      <c r="BJ96" s="263"/>
      <c r="BK96" s="263"/>
      <c r="BL96" s="263"/>
      <c r="BM96" s="263"/>
      <c r="BN96" s="263"/>
      <c r="BO96" s="263"/>
      <c r="BP96" s="263"/>
      <c r="BQ96" s="263"/>
      <c r="BR96" s="263"/>
      <c r="BS96" s="263"/>
      <c r="BT96" s="263"/>
      <c r="BU96" s="263"/>
      <c r="BV96" s="263"/>
      <c r="BW96" s="263"/>
      <c r="BX96" s="285">
        <f>(BX$21*$B$2*(BX$19+(IF(BX$19=100,0,1))))</f>
        <v>0</v>
      </c>
      <c r="BY96" s="298" t="b">
        <f>IF('Hoja De Calculo'!BZ$13&gt;='Hoja De Calculo'!BY$13,IF(BY$18=100,($BX$21*BY$18*$B$2)-SUM($I96:BX96),IF(BY$18&gt;BX$19,((BY$18-BX$19+1)*$B$2*$BX$21),IF(BY$18&gt;=BX$19,$BX$21*$B$2))),0)</f>
        <v>0</v>
      </c>
      <c r="BZ96" s="298" t="b">
        <f>IF('Hoja De Calculo'!CA$13&gt;='Hoja De Calculo'!BZ$13,IF(BZ$18=100,($BX$21*BZ$18*$B$2)-SUM($I96:BY96),IF(BZ$18&gt;BY$19,((BZ$18-BY$19+1)*$B$2*$BX$21),IF(BZ$18&gt;=BY$19,$BX$21*$B$2))),0)</f>
        <v>0</v>
      </c>
      <c r="CA96" s="298" t="b">
        <f>IF('Hoja De Calculo'!CB$13&gt;='Hoja De Calculo'!CA$13,IF(CA$18=100,($BX$21*CA$18*$B$2)-SUM($I96:BZ96),IF(CA$18&gt;BZ$19,((CA$18-BZ$19+1)*$B$2*$BX$21),IF(CA$18&gt;=BZ$19,$BX$21*$B$2))),0)</f>
        <v>0</v>
      </c>
      <c r="CB96" s="298" t="b">
        <f>IF('Hoja De Calculo'!CC$13&gt;='Hoja De Calculo'!CB$13,IF(CB$18=100,($BX$21*CB$18*$B$2)-SUM($I96:CA96),IF(CB$18&gt;CA$19,((CB$18-CA$19+1)*$B$2*$BX$21),IF(CB$18&gt;=CA$19,$BX$21*$B$2))),0)</f>
        <v>0</v>
      </c>
      <c r="CC96" s="298" t="b">
        <f>IF('Hoja De Calculo'!CD$13&gt;='Hoja De Calculo'!CC$13,IF(CC$18=100,($BX$21*CC$18*$B$2)-SUM($I96:CB96),IF(CC$18&gt;CB$19,((CC$18-CB$19+1)*$B$2*$BX$21),IF(CC$18&gt;=CB$19,$BX$21*$B$2))),0)</f>
        <v>0</v>
      </c>
      <c r="CD96" s="298" t="b">
        <f>IF('Hoja De Calculo'!CE$13&gt;='Hoja De Calculo'!CD$13,IF(CD$18=100,($BX$21*CD$18*$B$2)-SUM($I96:CC96),IF(CD$18&gt;CC$19,((CD$18-CC$19+1)*$B$2*$BX$21),IF(CD$18&gt;=CC$19,$BX$21*$B$2))),0)</f>
        <v>0</v>
      </c>
      <c r="CE96" s="298" t="b">
        <f>IF('Hoja De Calculo'!CF$13&gt;='Hoja De Calculo'!CE$13,IF(CE$18=100,($BX$21*CE$18*$B$2)-SUM($I96:CD96),IF(CE$18&gt;CD$19,((CE$18-CD$19+1)*$B$2*$BX$21),IF(CE$18&gt;=CD$19,$BX$21*$B$2))),0)</f>
        <v>0</v>
      </c>
      <c r="CF96" s="298" t="b">
        <f>IF('Hoja De Calculo'!CG$13&gt;='Hoja De Calculo'!CF$13,IF(CF$18=100,($BX$21*CF$18*$B$2)-SUM($I96:CE96),IF(CF$18&gt;CE$19,((CF$18-CE$19+1)*$B$2*$BX$21),IF(CF$18&gt;=CE$19,$BX$21*$B$2))),0)</f>
        <v>0</v>
      </c>
      <c r="CG96" s="298" t="b">
        <f>IF('Hoja De Calculo'!CH$13&gt;='Hoja De Calculo'!CG$13,IF(CG$18=100,($BX$21*CG$18*$B$2)-SUM($I96:CF96),IF(CG$18&gt;CF$19,((CG$18-CF$19+1)*$B$2*$BX$21),IF(CG$18&gt;=CF$19,$BX$21*$B$2))),0)</f>
        <v>0</v>
      </c>
      <c r="CH96" s="298" t="b">
        <f>IF('Hoja De Calculo'!CI$13&gt;='Hoja De Calculo'!CH$13,IF(CH$18=100,($BX$21*CH$18*$B$2)-SUM($I96:CG96),IF(CH$18&gt;CG$19,((CH$18-CG$19+1)*$B$2*$BX$21),IF(CH$18&gt;=CG$19,$BX$21*$B$2))),0)</f>
        <v>0</v>
      </c>
      <c r="CI96" s="298" t="b">
        <f>IF('Hoja De Calculo'!CJ$13&gt;='Hoja De Calculo'!CI$13,IF(CI$18=100,($BX$21*CI$18*$B$2)-SUM($I96:CH96),IF(CI$18&gt;CH$19,((CI$18-CH$19+1)*$B$2*$BX$21),IF(CI$18&gt;=CH$19,$BX$21*$B$2))),0)</f>
        <v>0</v>
      </c>
      <c r="CJ96" s="298" t="b">
        <f>IF('Hoja De Calculo'!CK$13&gt;='Hoja De Calculo'!CJ$13,IF(CJ$18=100,($BX$21*CJ$18*$B$2)-SUM($I96:CI96),IF(CJ$18&gt;CI$19,((CJ$18-CI$19+1)*$B$2*$BX$21),IF(CJ$18&gt;=CI$19,$BX$21*$B$2))),0)</f>
        <v>0</v>
      </c>
      <c r="CK96" s="298" t="b">
        <f>IF('Hoja De Calculo'!CL$13&gt;='Hoja De Calculo'!CK$13,IF(CK$18=100,($BX$21*CK$18*$B$2)-SUM($I96:CJ96),IF(CK$18&gt;CJ$19,((CK$18-CJ$19+1)*$B$2*$BX$21),IF(CK$18&gt;=CJ$19,$BX$21*$B$2))),0)</f>
        <v>0</v>
      </c>
      <c r="CL96" s="298" t="b">
        <f>IF('Hoja De Calculo'!CM$13&gt;='Hoja De Calculo'!CL$13,IF(CL$18=100,($BX$21*CL$18*$B$2)-SUM($I96:CK96),IF(CL$18&gt;CK$19,((CL$18-CK$19+1)*$B$2*$BX$21),IF(CL$18&gt;=CK$19,$BX$21*$B$2))),0)</f>
        <v>0</v>
      </c>
      <c r="CM96" s="298" t="b">
        <f>IF('Hoja De Calculo'!CN$13&gt;='Hoja De Calculo'!CM$13,IF(CM$18=100,($BX$21*CM$18*$B$2)-SUM($I96:CL96),IF(CM$18&gt;CL$19,((CM$18-CL$19+1)*$B$2*$BX$21),IF(CM$18&gt;=CL$19,$BX$21*$B$2))),0)</f>
        <v>0</v>
      </c>
      <c r="CN96" s="298" t="b">
        <f>IF('Hoja De Calculo'!CO$13&gt;='Hoja De Calculo'!CN$13,IF(CN$18=100,($BX$21*CN$18*$B$2)-SUM($I96:CM96),IF(CN$18&gt;CM$19,((CN$18-CM$19+1)*$B$2*$BX$21),IF(CN$18&gt;=CM$19,$BX$21*$B$2))),0)</f>
        <v>0</v>
      </c>
      <c r="CO96" s="298" t="b">
        <f>IF('Hoja De Calculo'!CP$13&gt;='Hoja De Calculo'!CO$13,IF(CO$18=100,($BX$21*CO$18*$B$2)-SUM($I96:CN96),IF(CO$18&gt;CN$19,((CO$18-CN$19+1)*$B$2*$BX$21),IF(CO$18&gt;=CN$19,$BX$21*$B$2))),0)</f>
        <v>0</v>
      </c>
      <c r="CP96" s="298" t="b">
        <f>IF('Hoja De Calculo'!CQ$13&gt;='Hoja De Calculo'!CP$13,IF(CP$18=100,($BX$21*CP$18*$B$2)-SUM($I96:CO96),IF(CP$18&gt;CO$19,((CP$18-CO$19+1)*$B$2*$BX$21),IF(CP$18&gt;=CO$19,$BX$21*$B$2))),0)</f>
        <v>0</v>
      </c>
      <c r="CQ96" s="298" t="b">
        <f>IF('Hoja De Calculo'!CR$13&gt;='Hoja De Calculo'!CQ$13,IF(CQ$18=100,($BX$21*CQ$18*$B$2)-SUM($I96:CP96),IF(CQ$18&gt;CP$19,((CQ$18-CP$19+1)*$B$2*$BX$21),IF(CQ$18&gt;=CP$19,$BX$21*$B$2))),0)</f>
        <v>0</v>
      </c>
      <c r="CR96" s="298" t="b">
        <f>IF('Hoja De Calculo'!CS$13&gt;='Hoja De Calculo'!CR$13,IF(CR$18=100,($BX$21*CR$18*$B$2)-SUM($I96:CQ96),IF(CR$18&gt;CQ$19,((CR$18-CQ$19+1)*$B$2*$BX$21),IF(CR$18&gt;=CQ$19,$BX$21*$B$2))),0)</f>
        <v>0</v>
      </c>
      <c r="CS96" s="298" t="b">
        <f>IF('Hoja De Calculo'!CT$13&gt;='Hoja De Calculo'!CS$13,IF(CS$18=100,($BX$21*CS$18*$B$2)-SUM($I96:CR96),IF(CS$18&gt;CR$19,((CS$18-CR$19+1)*$B$2*$BX$21),IF(CS$18&gt;=CR$19,$BX$21*$B$2))),0)</f>
        <v>0</v>
      </c>
      <c r="CT96" s="298" t="b">
        <f>IF('Hoja De Calculo'!CU$13&gt;='Hoja De Calculo'!CT$13,IF(CT$18=100,($BX$21*CT$18*$B$2)-SUM($I96:CS96),IF(CT$18&gt;CS$19,((CT$18-CS$19+1)*$B$2*$BX$21),IF(CT$18&gt;=CS$19,$BX$21*$B$2))),0)</f>
        <v>0</v>
      </c>
      <c r="CU96" s="298" t="b">
        <f>IF('Hoja De Calculo'!CV$13&gt;='Hoja De Calculo'!CU$13,IF(CU$18=100,($BX$21*CU$18*$B$2)-SUM($I96:CT96),IF(CU$18&gt;CT$19,((CU$18-CT$19+1)*$B$2*$BX$21),IF(CU$18&gt;=CT$19,$BX$21*$B$2))),0)</f>
        <v>0</v>
      </c>
      <c r="CV96" s="298" t="b">
        <f>IF('Hoja De Calculo'!CW$13&gt;='Hoja De Calculo'!CV$13,IF(CV$18=100,($BX$21*CV$18*$B$2)-SUM($I96:CU96),IF(CV$18&gt;CU$19,((CV$18-CU$19+1)*$B$2*$BX$21),IF(CV$18&gt;=CU$19,$BX$21*$B$2))),0)</f>
        <v>0</v>
      </c>
      <c r="CW96" s="298" t="b">
        <f>IF('Hoja De Calculo'!CX$13&gt;='Hoja De Calculo'!CW$13,IF(CW$18=100,($BX$21*CW$18*$B$2)-SUM($I96:CV96),IF(CW$18&gt;CV$19,((CW$18-CV$19+1)*$B$2*$BX$21),IF(CW$18&gt;=CV$19,$BX$21*$B$2))),0)</f>
        <v>0</v>
      </c>
    </row>
    <row r="97" spans="1:101" x14ac:dyDescent="0.25">
      <c r="A97" t="s">
        <v>234</v>
      </c>
      <c r="B97" s="263"/>
      <c r="C97" s="263"/>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c r="AB97" s="263"/>
      <c r="AC97" s="263"/>
      <c r="AD97" s="263"/>
      <c r="AE97" s="263"/>
      <c r="AF97" s="263"/>
      <c r="AG97" s="263"/>
      <c r="AH97" s="263"/>
      <c r="AI97" s="263"/>
      <c r="AJ97" s="263"/>
      <c r="AK97" s="263"/>
      <c r="AL97" s="263"/>
      <c r="AM97" s="263"/>
      <c r="AN97" s="263"/>
      <c r="AO97" s="263"/>
      <c r="AP97" s="263"/>
      <c r="AQ97" s="263"/>
      <c r="AR97" s="263"/>
      <c r="AS97" s="263"/>
      <c r="AT97" s="263"/>
      <c r="AU97" s="263"/>
      <c r="AV97" s="263"/>
      <c r="AW97" s="263"/>
      <c r="AX97" s="263"/>
      <c r="AY97" s="263"/>
      <c r="AZ97" s="263"/>
      <c r="BA97" s="263"/>
      <c r="BB97" s="263"/>
      <c r="BC97" s="263"/>
      <c r="BD97" s="263"/>
      <c r="BE97" s="263"/>
      <c r="BF97" s="263"/>
      <c r="BG97" s="263"/>
      <c r="BH97" s="263"/>
      <c r="BI97" s="263"/>
      <c r="BJ97" s="263"/>
      <c r="BK97" s="263"/>
      <c r="BL97" s="263"/>
      <c r="BM97" s="263"/>
      <c r="BN97" s="263"/>
      <c r="BO97" s="263"/>
      <c r="BP97" s="263"/>
      <c r="BQ97" s="263"/>
      <c r="BR97" s="263"/>
      <c r="BS97" s="263"/>
      <c r="BT97" s="263"/>
      <c r="BU97" s="263"/>
      <c r="BV97" s="263"/>
      <c r="BW97" s="263"/>
      <c r="BX97" s="263"/>
      <c r="BY97" s="285">
        <f>(BY$21*$B$2*(BY$19+(IF(BY$19=100,0,1))))</f>
        <v>0</v>
      </c>
      <c r="BZ97" s="298" t="b">
        <f>IF('Hoja De Calculo'!CA$13&gt;='Hoja De Calculo'!BZ$13,IF(BZ$18=100,($BY$21*BZ$18*$B$2)-SUM($I97:BY97),IF(BZ$18&gt;BY$19,((BZ$18-BY$19+1)*$B$2*$BY$21),IF(BZ$18&gt;=BY$19,$BY$21*$B$2))),0)</f>
        <v>0</v>
      </c>
      <c r="CA97" s="298" t="b">
        <f>IF('Hoja De Calculo'!CB$13&gt;='Hoja De Calculo'!CA$13,IF(CA$18=100,($BY$21*CA$18*$B$2)-SUM($I97:BZ97),IF(CA$18&gt;BZ$19,((CA$18-BZ$19+1)*$B$2*$BY$21),IF(CA$18&gt;=BZ$19,$BY$21*$B$2))),0)</f>
        <v>0</v>
      </c>
      <c r="CB97" s="298" t="b">
        <f>IF('Hoja De Calculo'!CC$13&gt;='Hoja De Calculo'!CB$13,IF(CB$18=100,($BY$21*CB$18*$B$2)-SUM($I97:CA97),IF(CB$18&gt;CA$19,((CB$18-CA$19+1)*$B$2*$BY$21),IF(CB$18&gt;=CA$19,$BY$21*$B$2))),0)</f>
        <v>0</v>
      </c>
      <c r="CC97" s="298" t="b">
        <f>IF('Hoja De Calculo'!CD$13&gt;='Hoja De Calculo'!CC$13,IF(CC$18=100,($BY$21*CC$18*$B$2)-SUM($I97:CB97),IF(CC$18&gt;CB$19,((CC$18-CB$19+1)*$B$2*$BY$21),IF(CC$18&gt;=CB$19,$BY$21*$B$2))),0)</f>
        <v>0</v>
      </c>
      <c r="CD97" s="298" t="b">
        <f>IF('Hoja De Calculo'!CE$13&gt;='Hoja De Calculo'!CD$13,IF(CD$18=100,($BY$21*CD$18*$B$2)-SUM($I97:CC97),IF(CD$18&gt;CC$19,((CD$18-CC$19+1)*$B$2*$BY$21),IF(CD$18&gt;=CC$19,$BY$21*$B$2))),0)</f>
        <v>0</v>
      </c>
      <c r="CE97" s="298" t="b">
        <f>IF('Hoja De Calculo'!CF$13&gt;='Hoja De Calculo'!CE$13,IF(CE$18=100,($BY$21*CE$18*$B$2)-SUM($I97:CD97),IF(CE$18&gt;CD$19,((CE$18-CD$19+1)*$B$2*$BY$21),IF(CE$18&gt;=CD$19,$BY$21*$B$2))),0)</f>
        <v>0</v>
      </c>
      <c r="CF97" s="298" t="b">
        <f>IF('Hoja De Calculo'!CG$13&gt;='Hoja De Calculo'!CF$13,IF(CF$18=100,($BY$21*CF$18*$B$2)-SUM($I97:CE97),IF(CF$18&gt;CE$19,((CF$18-CE$19+1)*$B$2*$BY$21),IF(CF$18&gt;=CE$19,$BY$21*$B$2))),0)</f>
        <v>0</v>
      </c>
      <c r="CG97" s="298" t="b">
        <f>IF('Hoja De Calculo'!CH$13&gt;='Hoja De Calculo'!CG$13,IF(CG$18=100,($BY$21*CG$18*$B$2)-SUM($I97:CF97),IF(CG$18&gt;CF$19,((CG$18-CF$19+1)*$B$2*$BY$21),IF(CG$18&gt;=CF$19,$BY$21*$B$2))),0)</f>
        <v>0</v>
      </c>
      <c r="CH97" s="298" t="b">
        <f>IF('Hoja De Calculo'!CI$13&gt;='Hoja De Calculo'!CH$13,IF(CH$18=100,($BY$21*CH$18*$B$2)-SUM($I97:CG97),IF(CH$18&gt;CG$19,((CH$18-CG$19+1)*$B$2*$BY$21),IF(CH$18&gt;=CG$19,$BY$21*$B$2))),0)</f>
        <v>0</v>
      </c>
      <c r="CI97" s="298" t="b">
        <f>IF('Hoja De Calculo'!CJ$13&gt;='Hoja De Calculo'!CI$13,IF(CI$18=100,($BY$21*CI$18*$B$2)-SUM($I97:CH97),IF(CI$18&gt;CH$19,((CI$18-CH$19+1)*$B$2*$BY$21),IF(CI$18&gt;=CH$19,$BY$21*$B$2))),0)</f>
        <v>0</v>
      </c>
      <c r="CJ97" s="298" t="b">
        <f>IF('Hoja De Calculo'!CK$13&gt;='Hoja De Calculo'!CJ$13,IF(CJ$18=100,($BY$21*CJ$18*$B$2)-SUM($I97:CI97),IF(CJ$18&gt;CI$19,((CJ$18-CI$19+1)*$B$2*$BY$21),IF(CJ$18&gt;=CI$19,$BY$21*$B$2))),0)</f>
        <v>0</v>
      </c>
      <c r="CK97" s="298" t="b">
        <f>IF('Hoja De Calculo'!CL$13&gt;='Hoja De Calculo'!CK$13,IF(CK$18=100,($BY$21*CK$18*$B$2)-SUM($I97:CJ97),IF(CK$18&gt;CJ$19,((CK$18-CJ$19+1)*$B$2*$BY$21),IF(CK$18&gt;=CJ$19,$BY$21*$B$2))),0)</f>
        <v>0</v>
      </c>
      <c r="CL97" s="298" t="b">
        <f>IF('Hoja De Calculo'!CM$13&gt;='Hoja De Calculo'!CL$13,IF(CL$18=100,($BY$21*CL$18*$B$2)-SUM($I97:CK97),IF(CL$18&gt;CK$19,((CL$18-CK$19+1)*$B$2*$BY$21),IF(CL$18&gt;=CK$19,$BY$21*$B$2))),0)</f>
        <v>0</v>
      </c>
      <c r="CM97" s="298" t="b">
        <f>IF('Hoja De Calculo'!CN$13&gt;='Hoja De Calculo'!CM$13,IF(CM$18=100,($BY$21*CM$18*$B$2)-SUM($I97:CL97),IF(CM$18&gt;CL$19,((CM$18-CL$19+1)*$B$2*$BY$21),IF(CM$18&gt;=CL$19,$BY$21*$B$2))),0)</f>
        <v>0</v>
      </c>
      <c r="CN97" s="298" t="b">
        <f>IF('Hoja De Calculo'!CO$13&gt;='Hoja De Calculo'!CN$13,IF(CN$18=100,($BY$21*CN$18*$B$2)-SUM($I97:CM97),IF(CN$18&gt;CM$19,((CN$18-CM$19+1)*$B$2*$BY$21),IF(CN$18&gt;=CM$19,$BY$21*$B$2))),0)</f>
        <v>0</v>
      </c>
      <c r="CO97" s="298" t="b">
        <f>IF('Hoja De Calculo'!CP$13&gt;='Hoja De Calculo'!CO$13,IF(CO$18=100,($BY$21*CO$18*$B$2)-SUM($I97:CN97),IF(CO$18&gt;CN$19,((CO$18-CN$19+1)*$B$2*$BY$21),IF(CO$18&gt;=CN$19,$BY$21*$B$2))),0)</f>
        <v>0</v>
      </c>
      <c r="CP97" s="298" t="b">
        <f>IF('Hoja De Calculo'!CQ$13&gt;='Hoja De Calculo'!CP$13,IF(CP$18=100,($BY$21*CP$18*$B$2)-SUM($I97:CO97),IF(CP$18&gt;CO$19,((CP$18-CO$19+1)*$B$2*$BY$21),IF(CP$18&gt;=CO$19,$BY$21*$B$2))),0)</f>
        <v>0</v>
      </c>
      <c r="CQ97" s="298" t="b">
        <f>IF('Hoja De Calculo'!CR$13&gt;='Hoja De Calculo'!CQ$13,IF(CQ$18=100,($BY$21*CQ$18*$B$2)-SUM($I97:CP97),IF(CQ$18&gt;CP$19,((CQ$18-CP$19+1)*$B$2*$BY$21),IF(CQ$18&gt;=CP$19,$BY$21*$B$2))),0)</f>
        <v>0</v>
      </c>
      <c r="CR97" s="298" t="b">
        <f>IF('Hoja De Calculo'!CS$13&gt;='Hoja De Calculo'!CR$13,IF(CR$18=100,($BY$21*CR$18*$B$2)-SUM($I97:CQ97),IF(CR$18&gt;CQ$19,((CR$18-CQ$19+1)*$B$2*$BY$21),IF(CR$18&gt;=CQ$19,$BY$21*$B$2))),0)</f>
        <v>0</v>
      </c>
      <c r="CS97" s="298" t="b">
        <f>IF('Hoja De Calculo'!CT$13&gt;='Hoja De Calculo'!CS$13,IF(CS$18=100,($BY$21*CS$18*$B$2)-SUM($I97:CR97),IF(CS$18&gt;CR$19,((CS$18-CR$19+1)*$B$2*$BY$21),IF(CS$18&gt;=CR$19,$BY$21*$B$2))),0)</f>
        <v>0</v>
      </c>
      <c r="CT97" s="298" t="b">
        <f>IF('Hoja De Calculo'!CU$13&gt;='Hoja De Calculo'!CT$13,IF(CT$18=100,($BY$21*CT$18*$B$2)-SUM($I97:CS97),IF(CT$18&gt;CS$19,((CT$18-CS$19+1)*$B$2*$BY$21),IF(CT$18&gt;=CS$19,$BY$21*$B$2))),0)</f>
        <v>0</v>
      </c>
      <c r="CU97" s="298" t="b">
        <f>IF('Hoja De Calculo'!CV$13&gt;='Hoja De Calculo'!CU$13,IF(CU$18=100,($BY$21*CU$18*$B$2)-SUM($I97:CT97),IF(CU$18&gt;CT$19,((CU$18-CT$19+1)*$B$2*$BY$21),IF(CU$18&gt;=CT$19,$BY$21*$B$2))),0)</f>
        <v>0</v>
      </c>
      <c r="CV97" s="298" t="b">
        <f>IF('Hoja De Calculo'!CW$13&gt;='Hoja De Calculo'!CV$13,IF(CV$18=100,($BY$21*CV$18*$B$2)-SUM($I97:CU97),IF(CV$18&gt;CU$19,((CV$18-CU$19+1)*$B$2*$BY$21),IF(CV$18&gt;=CU$19,$BY$21*$B$2))),0)</f>
        <v>0</v>
      </c>
      <c r="CW97" s="298" t="b">
        <f>IF('Hoja De Calculo'!CX$13&gt;='Hoja De Calculo'!CW$13,IF(CW$18=100,($BY$21*CW$18*$B$2)-SUM($I97:CV97),IF(CW$18&gt;CV$19,((CW$18-CV$19+1)*$B$2*$BY$21),IF(CW$18&gt;=CV$19,$BY$21*$B$2))),0)</f>
        <v>0</v>
      </c>
    </row>
    <row r="98" spans="1:101" x14ac:dyDescent="0.25">
      <c r="A98" t="s">
        <v>235</v>
      </c>
      <c r="B98" s="263"/>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c r="AI98" s="263"/>
      <c r="AJ98" s="263"/>
      <c r="AK98" s="263"/>
      <c r="AL98" s="263"/>
      <c r="AM98" s="263"/>
      <c r="AN98" s="263"/>
      <c r="AO98" s="263"/>
      <c r="AP98" s="263"/>
      <c r="AQ98" s="263"/>
      <c r="AR98" s="263"/>
      <c r="AS98" s="263"/>
      <c r="AT98" s="263"/>
      <c r="AU98" s="263"/>
      <c r="AV98" s="263"/>
      <c r="AW98" s="263"/>
      <c r="AX98" s="263"/>
      <c r="AY98" s="263"/>
      <c r="AZ98" s="263"/>
      <c r="BA98" s="263"/>
      <c r="BB98" s="263"/>
      <c r="BC98" s="263"/>
      <c r="BD98" s="263"/>
      <c r="BE98" s="263"/>
      <c r="BF98" s="263"/>
      <c r="BG98" s="263"/>
      <c r="BH98" s="263"/>
      <c r="BI98" s="263"/>
      <c r="BJ98" s="263"/>
      <c r="BK98" s="263"/>
      <c r="BL98" s="263"/>
      <c r="BM98" s="263"/>
      <c r="BN98" s="263"/>
      <c r="BO98" s="263"/>
      <c r="BP98" s="263"/>
      <c r="BQ98" s="263"/>
      <c r="BR98" s="263"/>
      <c r="BS98" s="263"/>
      <c r="BT98" s="263"/>
      <c r="BU98" s="263"/>
      <c r="BV98" s="263"/>
      <c r="BW98" s="263"/>
      <c r="BX98" s="263"/>
      <c r="BY98" s="263"/>
      <c r="BZ98" s="285">
        <f>(BZ$21*$B$2*(BZ$19+(IF(BZ$19=100,0,1))))</f>
        <v>0</v>
      </c>
      <c r="CA98" s="298" t="b">
        <f>IF('Hoja De Calculo'!CB$13&gt;='Hoja De Calculo'!CA$13,IF(CA$18=100,($BZ$21*CA$18*$B$2)-SUM($I98:BZ98),IF(CA$18&gt;BZ$19,((CA$18-BZ$19+1)*$B$2*$BZ$21),IF(CA$18&gt;=BZ$19,$BZ$21*$B$2))),0)</f>
        <v>0</v>
      </c>
      <c r="CB98" s="298" t="b">
        <f>IF('Hoja De Calculo'!CC$13&gt;='Hoja De Calculo'!CB$13,IF(CB$18=100,($BZ$21*CB$18*$B$2)-SUM($I98:CA98),IF(CB$18&gt;CA$19,((CB$18-CA$19+1)*$B$2*$BZ$21),IF(CB$18&gt;=CA$19,$BZ$21*$B$2))),0)</f>
        <v>0</v>
      </c>
      <c r="CC98" s="298" t="b">
        <f>IF('Hoja De Calculo'!CD$13&gt;='Hoja De Calculo'!CC$13,IF(CC$18=100,($BZ$21*CC$18*$B$2)-SUM($I98:CB98),IF(CC$18&gt;CB$19,((CC$18-CB$19+1)*$B$2*$BZ$21),IF(CC$18&gt;=CB$19,$BZ$21*$B$2))),0)</f>
        <v>0</v>
      </c>
      <c r="CD98" s="298" t="b">
        <f>IF('Hoja De Calculo'!CE$13&gt;='Hoja De Calculo'!CD$13,IF(CD$18=100,($BZ$21*CD$18*$B$2)-SUM($I98:CC98),IF(CD$18&gt;CC$19,((CD$18-CC$19+1)*$B$2*$BZ$21),IF(CD$18&gt;=CC$19,$BZ$21*$B$2))),0)</f>
        <v>0</v>
      </c>
      <c r="CE98" s="298" t="b">
        <f>IF('Hoja De Calculo'!CF$13&gt;='Hoja De Calculo'!CE$13,IF(CE$18=100,($BZ$21*CE$18*$B$2)-SUM($I98:CD98),IF(CE$18&gt;CD$19,((CE$18-CD$19+1)*$B$2*$BZ$21),IF(CE$18&gt;=CD$19,$BZ$21*$B$2))),0)</f>
        <v>0</v>
      </c>
      <c r="CF98" s="298" t="b">
        <f>IF('Hoja De Calculo'!CG$13&gt;='Hoja De Calculo'!CF$13,IF(CF$18=100,($BZ$21*CF$18*$B$2)-SUM($I98:CE98),IF(CF$18&gt;CE$19,((CF$18-CE$19+1)*$B$2*$BZ$21),IF(CF$18&gt;=CE$19,$BZ$21*$B$2))),0)</f>
        <v>0</v>
      </c>
      <c r="CG98" s="298" t="b">
        <f>IF('Hoja De Calculo'!CH$13&gt;='Hoja De Calculo'!CG$13,IF(CG$18=100,($BZ$21*CG$18*$B$2)-SUM($I98:CF98),IF(CG$18&gt;CF$19,((CG$18-CF$19+1)*$B$2*$BZ$21),IF(CG$18&gt;=CF$19,$BZ$21*$B$2))),0)</f>
        <v>0</v>
      </c>
      <c r="CH98" s="298" t="b">
        <f>IF('Hoja De Calculo'!CI$13&gt;='Hoja De Calculo'!CH$13,IF(CH$18=100,($BZ$21*CH$18*$B$2)-SUM($I98:CG98),IF(CH$18&gt;CG$19,((CH$18-CG$19+1)*$B$2*$BZ$21),IF(CH$18&gt;=CG$19,$BZ$21*$B$2))),0)</f>
        <v>0</v>
      </c>
      <c r="CI98" s="298" t="b">
        <f>IF('Hoja De Calculo'!CJ$13&gt;='Hoja De Calculo'!CI$13,IF(CI$18=100,($BZ$21*CI$18*$B$2)-SUM($I98:CH98),IF(CI$18&gt;CH$19,((CI$18-CH$19+1)*$B$2*$BZ$21),IF(CI$18&gt;=CH$19,$BZ$21*$B$2))),0)</f>
        <v>0</v>
      </c>
      <c r="CJ98" s="298" t="b">
        <f>IF('Hoja De Calculo'!CK$13&gt;='Hoja De Calculo'!CJ$13,IF(CJ$18=100,($BZ$21*CJ$18*$B$2)-SUM($I98:CI98),IF(CJ$18&gt;CI$19,((CJ$18-CI$19+1)*$B$2*$BZ$21),IF(CJ$18&gt;=CI$19,$BZ$21*$B$2))),0)</f>
        <v>0</v>
      </c>
      <c r="CK98" s="298" t="b">
        <f>IF('Hoja De Calculo'!CL$13&gt;='Hoja De Calculo'!CK$13,IF(CK$18=100,($BZ$21*CK$18*$B$2)-SUM($I98:CJ98),IF(CK$18&gt;CJ$19,((CK$18-CJ$19+1)*$B$2*$BZ$21),IF(CK$18&gt;=CJ$19,$BZ$21*$B$2))),0)</f>
        <v>0</v>
      </c>
      <c r="CL98" s="298" t="b">
        <f>IF('Hoja De Calculo'!CM$13&gt;='Hoja De Calculo'!CL$13,IF(CL$18=100,($BZ$21*CL$18*$B$2)-SUM($I98:CK98),IF(CL$18&gt;CK$19,((CL$18-CK$19+1)*$B$2*$BZ$21),IF(CL$18&gt;=CK$19,$BZ$21*$B$2))),0)</f>
        <v>0</v>
      </c>
      <c r="CM98" s="298" t="b">
        <f>IF('Hoja De Calculo'!CN$13&gt;='Hoja De Calculo'!CM$13,IF(CM$18=100,($BZ$21*CM$18*$B$2)-SUM($I98:CL98),IF(CM$18&gt;CL$19,((CM$18-CL$19+1)*$B$2*$BZ$21),IF(CM$18&gt;=CL$19,$BZ$21*$B$2))),0)</f>
        <v>0</v>
      </c>
      <c r="CN98" s="298" t="b">
        <f>IF('Hoja De Calculo'!CO$13&gt;='Hoja De Calculo'!CN$13,IF(CN$18=100,($BZ$21*CN$18*$B$2)-SUM($I98:CM98),IF(CN$18&gt;CM$19,((CN$18-CM$19+1)*$B$2*$BZ$21),IF(CN$18&gt;=CM$19,$BZ$21*$B$2))),0)</f>
        <v>0</v>
      </c>
      <c r="CO98" s="298" t="b">
        <f>IF('Hoja De Calculo'!CP$13&gt;='Hoja De Calculo'!CO$13,IF(CO$18=100,($BZ$21*CO$18*$B$2)-SUM($I98:CN98),IF(CO$18&gt;CN$19,((CO$18-CN$19+1)*$B$2*$BZ$21),IF(CO$18&gt;=CN$19,$BZ$21*$B$2))),0)</f>
        <v>0</v>
      </c>
      <c r="CP98" s="298" t="b">
        <f>IF('Hoja De Calculo'!CQ$13&gt;='Hoja De Calculo'!CP$13,IF(CP$18=100,($BZ$21*CP$18*$B$2)-SUM($I98:CO98),IF(CP$18&gt;CO$19,((CP$18-CO$19+1)*$B$2*$BZ$21),IF(CP$18&gt;=CO$19,$BZ$21*$B$2))),0)</f>
        <v>0</v>
      </c>
      <c r="CQ98" s="298" t="b">
        <f>IF('Hoja De Calculo'!CR$13&gt;='Hoja De Calculo'!CQ$13,IF(CQ$18=100,($BZ$21*CQ$18*$B$2)-SUM($I98:CP98),IF(CQ$18&gt;CP$19,((CQ$18-CP$19+1)*$B$2*$BZ$21),IF(CQ$18&gt;=CP$19,$BZ$21*$B$2))),0)</f>
        <v>0</v>
      </c>
      <c r="CR98" s="298" t="b">
        <f>IF('Hoja De Calculo'!CS$13&gt;='Hoja De Calculo'!CR$13,IF(CR$18=100,($BZ$21*CR$18*$B$2)-SUM($I98:CQ98),IF(CR$18&gt;CQ$19,((CR$18-CQ$19+1)*$B$2*$BZ$21),IF(CR$18&gt;=CQ$19,$BZ$21*$B$2))),0)</f>
        <v>0</v>
      </c>
      <c r="CS98" s="298" t="b">
        <f>IF('Hoja De Calculo'!CT$13&gt;='Hoja De Calculo'!CS$13,IF(CS$18=100,($BZ$21*CS$18*$B$2)-SUM($I98:CR98),IF(CS$18&gt;CR$19,((CS$18-CR$19+1)*$B$2*$BZ$21),IF(CS$18&gt;=CR$19,$BZ$21*$B$2))),0)</f>
        <v>0</v>
      </c>
      <c r="CT98" s="298" t="b">
        <f>IF('Hoja De Calculo'!CU$13&gt;='Hoja De Calculo'!CT$13,IF(CT$18=100,($BZ$21*CT$18*$B$2)-SUM($I98:CS98),IF(CT$18&gt;CS$19,((CT$18-CS$19+1)*$B$2*$BZ$21),IF(CT$18&gt;=CS$19,$BZ$21*$B$2))),0)</f>
        <v>0</v>
      </c>
      <c r="CU98" s="298" t="b">
        <f>IF('Hoja De Calculo'!CV$13&gt;='Hoja De Calculo'!CU$13,IF(CU$18=100,($BZ$21*CU$18*$B$2)-SUM($I98:CT98),IF(CU$18&gt;CT$19,((CU$18-CT$19+1)*$B$2*$BZ$21),IF(CU$18&gt;=CT$19,$BZ$21*$B$2))),0)</f>
        <v>0</v>
      </c>
      <c r="CV98" s="298" t="b">
        <f>IF('Hoja De Calculo'!CW$13&gt;='Hoja De Calculo'!CV$13,IF(CV$18=100,($BZ$21*CV$18*$B$2)-SUM($I98:CU98),IF(CV$18&gt;CU$19,((CV$18-CU$19+1)*$B$2*$BZ$21),IF(CV$18&gt;=CU$19,$BZ$21*$B$2))),0)</f>
        <v>0</v>
      </c>
      <c r="CW98" s="298" t="b">
        <f>IF('Hoja De Calculo'!CX$13&gt;='Hoja De Calculo'!CW$13,IF(CW$18=100,($BZ$21*CW$18*$B$2)-SUM($I98:CV98),IF(CW$18&gt;CV$19,((CW$18-CV$19+1)*$B$2*$BZ$21),IF(CW$18&gt;=CV$19,$BZ$21*$B$2))),0)</f>
        <v>0</v>
      </c>
    </row>
    <row r="99" spans="1:101" x14ac:dyDescent="0.25">
      <c r="A99" t="s">
        <v>236</v>
      </c>
      <c r="B99" s="263"/>
      <c r="C99" s="263"/>
      <c r="D99" s="263"/>
      <c r="E99" s="263"/>
      <c r="F99" s="263"/>
      <c r="G99" s="263"/>
      <c r="H99" s="263"/>
      <c r="I99" s="263"/>
      <c r="J99" s="263"/>
      <c r="K99" s="263"/>
      <c r="L99" s="263"/>
      <c r="M99" s="263"/>
      <c r="N99" s="263"/>
      <c r="O99" s="263"/>
      <c r="P99" s="263"/>
      <c r="Q99" s="263"/>
      <c r="R99" s="263"/>
      <c r="S99" s="263"/>
      <c r="T99" s="263"/>
      <c r="U99" s="263"/>
      <c r="V99" s="263"/>
      <c r="W99" s="263"/>
      <c r="X99" s="263"/>
      <c r="Y99" s="263"/>
      <c r="Z99" s="263"/>
      <c r="AA99" s="263"/>
      <c r="AB99" s="263"/>
      <c r="AC99" s="263"/>
      <c r="AD99" s="263"/>
      <c r="AE99" s="263"/>
      <c r="AF99" s="263"/>
      <c r="AG99" s="263"/>
      <c r="AH99" s="263"/>
      <c r="AI99" s="263"/>
      <c r="AJ99" s="263"/>
      <c r="AK99" s="263"/>
      <c r="AL99" s="263"/>
      <c r="AM99" s="263"/>
      <c r="AN99" s="263"/>
      <c r="AO99" s="263"/>
      <c r="AP99" s="263"/>
      <c r="AQ99" s="263"/>
      <c r="AR99" s="263"/>
      <c r="AS99" s="263"/>
      <c r="AT99" s="263"/>
      <c r="AU99" s="263"/>
      <c r="AV99" s="263"/>
      <c r="AW99" s="263"/>
      <c r="AX99" s="263"/>
      <c r="AY99" s="263"/>
      <c r="AZ99" s="263"/>
      <c r="BA99" s="263"/>
      <c r="BB99" s="263"/>
      <c r="BC99" s="263"/>
      <c r="BD99" s="263"/>
      <c r="BE99" s="263"/>
      <c r="BF99" s="263"/>
      <c r="BG99" s="263"/>
      <c r="BH99" s="263"/>
      <c r="BI99" s="263"/>
      <c r="BJ99" s="263"/>
      <c r="BK99" s="263"/>
      <c r="BL99" s="263"/>
      <c r="BM99" s="263"/>
      <c r="BN99" s="263"/>
      <c r="BO99" s="263"/>
      <c r="BP99" s="263"/>
      <c r="BQ99" s="263"/>
      <c r="BR99" s="263"/>
      <c r="BS99" s="263"/>
      <c r="BT99" s="263"/>
      <c r="BU99" s="263"/>
      <c r="BV99" s="263"/>
      <c r="BW99" s="263"/>
      <c r="BX99" s="263"/>
      <c r="BY99" s="263"/>
      <c r="BZ99" s="263"/>
      <c r="CA99" s="285">
        <f>(CA$21*$B$2*(CA$19+(IF(CA$19=100,0,1))))</f>
        <v>0</v>
      </c>
      <c r="CB99" s="298" t="b">
        <f>IF('Hoja De Calculo'!CC$13&gt;='Hoja De Calculo'!CB$13,IF(CB$18=100,($CA$21*CB$18*$B$2)-SUM($I99:CA99),IF(CB$18&gt;CA$19,((CB$18-CA$19+1)*$B$2*$CA$21),IF(CB$18&gt;=CA$19,$CA$21*$B$2))),0)</f>
        <v>0</v>
      </c>
      <c r="CC99" s="298" t="b">
        <f>IF('Hoja De Calculo'!CD$13&gt;='Hoja De Calculo'!CC$13,IF(CC$18=100,($CA$21*CC$18*$B$2)-SUM($I99:CB99),IF(CC$18&gt;CB$19,((CC$18-CB$19+1)*$B$2*$CA$21),IF(CC$18&gt;=CB$19,$CA$21*$B$2))),0)</f>
        <v>0</v>
      </c>
      <c r="CD99" s="298" t="b">
        <f>IF('Hoja De Calculo'!CE$13&gt;='Hoja De Calculo'!CD$13,IF(CD$18=100,($CA$21*CD$18*$B$2)-SUM($I99:CC99),IF(CD$18&gt;CC$19,((CD$18-CC$19+1)*$B$2*$CA$21),IF(CD$18&gt;=CC$19,$CA$21*$B$2))),0)</f>
        <v>0</v>
      </c>
      <c r="CE99" s="298" t="b">
        <f>IF('Hoja De Calculo'!CF$13&gt;='Hoja De Calculo'!CE$13,IF(CE$18=100,($CA$21*CE$18*$B$2)-SUM($I99:CD99),IF(CE$18&gt;CD$19,((CE$18-CD$19+1)*$B$2*$CA$21),IF(CE$18&gt;=CD$19,$CA$21*$B$2))),0)</f>
        <v>0</v>
      </c>
      <c r="CF99" s="298" t="b">
        <f>IF('Hoja De Calculo'!CG$13&gt;='Hoja De Calculo'!CF$13,IF(CF$18=100,($CA$21*CF$18*$B$2)-SUM($I99:CE99),IF(CF$18&gt;CE$19,((CF$18-CE$19+1)*$B$2*$CA$21),IF(CF$18&gt;=CE$19,$CA$21*$B$2))),0)</f>
        <v>0</v>
      </c>
      <c r="CG99" s="298" t="b">
        <f>IF('Hoja De Calculo'!CH$13&gt;='Hoja De Calculo'!CG$13,IF(CG$18=100,($CA$21*CG$18*$B$2)-SUM($I99:CF99),IF(CG$18&gt;CF$19,((CG$18-CF$19+1)*$B$2*$CA$21),IF(CG$18&gt;=CF$19,$CA$21*$B$2))),0)</f>
        <v>0</v>
      </c>
      <c r="CH99" s="298" t="b">
        <f>IF('Hoja De Calculo'!CI$13&gt;='Hoja De Calculo'!CH$13,IF(CH$18=100,($CA$21*CH$18*$B$2)-SUM($I99:CG99),IF(CH$18&gt;CG$19,((CH$18-CG$19+1)*$B$2*$CA$21),IF(CH$18&gt;=CG$19,$CA$21*$B$2))),0)</f>
        <v>0</v>
      </c>
      <c r="CI99" s="298" t="b">
        <f>IF('Hoja De Calculo'!CJ$13&gt;='Hoja De Calculo'!CI$13,IF(CI$18=100,($CA$21*CI$18*$B$2)-SUM($I99:CH99),IF(CI$18&gt;CH$19,((CI$18-CH$19+1)*$B$2*$CA$21),IF(CI$18&gt;=CH$19,$CA$21*$B$2))),0)</f>
        <v>0</v>
      </c>
      <c r="CJ99" s="298" t="b">
        <f>IF('Hoja De Calculo'!CK$13&gt;='Hoja De Calculo'!CJ$13,IF(CJ$18=100,($CA$21*CJ$18*$B$2)-SUM($I99:CI99),IF(CJ$18&gt;CI$19,((CJ$18-CI$19+1)*$B$2*$CA$21),IF(CJ$18&gt;=CI$19,$CA$21*$B$2))),0)</f>
        <v>0</v>
      </c>
      <c r="CK99" s="298" t="b">
        <f>IF('Hoja De Calculo'!CL$13&gt;='Hoja De Calculo'!CK$13,IF(CK$18=100,($CA$21*CK$18*$B$2)-SUM($I99:CJ99),IF(CK$18&gt;CJ$19,((CK$18-CJ$19+1)*$B$2*$CA$21),IF(CK$18&gt;=CJ$19,$CA$21*$B$2))),0)</f>
        <v>0</v>
      </c>
      <c r="CL99" s="298" t="b">
        <f>IF('Hoja De Calculo'!CM$13&gt;='Hoja De Calculo'!CL$13,IF(CL$18=100,($CA$21*CL$18*$B$2)-SUM($I99:CK99),IF(CL$18&gt;CK$19,((CL$18-CK$19+1)*$B$2*$CA$21),IF(CL$18&gt;=CK$19,$CA$21*$B$2))),0)</f>
        <v>0</v>
      </c>
      <c r="CM99" s="298" t="b">
        <f>IF('Hoja De Calculo'!CN$13&gt;='Hoja De Calculo'!CM$13,IF(CM$18=100,($CA$21*CM$18*$B$2)-SUM($I99:CL99),IF(CM$18&gt;CL$19,((CM$18-CL$19+1)*$B$2*$CA$21),IF(CM$18&gt;=CL$19,$CA$21*$B$2))),0)</f>
        <v>0</v>
      </c>
      <c r="CN99" s="298" t="b">
        <f>IF('Hoja De Calculo'!CO$13&gt;='Hoja De Calculo'!CN$13,IF(CN$18=100,($CA$21*CN$18*$B$2)-SUM($I99:CM99),IF(CN$18&gt;CM$19,((CN$18-CM$19+1)*$B$2*$CA$21),IF(CN$18&gt;=CM$19,$CA$21*$B$2))),0)</f>
        <v>0</v>
      </c>
      <c r="CO99" s="298" t="b">
        <f>IF('Hoja De Calculo'!CP$13&gt;='Hoja De Calculo'!CO$13,IF(CO$18=100,($CA$21*CO$18*$B$2)-SUM($I99:CN99),IF(CO$18&gt;CN$19,((CO$18-CN$19+1)*$B$2*$CA$21),IF(CO$18&gt;=CN$19,$CA$21*$B$2))),0)</f>
        <v>0</v>
      </c>
      <c r="CP99" s="298" t="b">
        <f>IF('Hoja De Calculo'!CQ$13&gt;='Hoja De Calculo'!CP$13,IF(CP$18=100,($CA$21*CP$18*$B$2)-SUM($I99:CO99),IF(CP$18&gt;CO$19,((CP$18-CO$19+1)*$B$2*$CA$21),IF(CP$18&gt;=CO$19,$CA$21*$B$2))),0)</f>
        <v>0</v>
      </c>
      <c r="CQ99" s="298" t="b">
        <f>IF('Hoja De Calculo'!CR$13&gt;='Hoja De Calculo'!CQ$13,IF(CQ$18=100,($CA$21*CQ$18*$B$2)-SUM($I99:CP99),IF(CQ$18&gt;CP$19,((CQ$18-CP$19+1)*$B$2*$CA$21),IF(CQ$18&gt;=CP$19,$CA$21*$B$2))),0)</f>
        <v>0</v>
      </c>
      <c r="CR99" s="298" t="b">
        <f>IF('Hoja De Calculo'!CS$13&gt;='Hoja De Calculo'!CR$13,IF(CR$18=100,($CA$21*CR$18*$B$2)-SUM($I99:CQ99),IF(CR$18&gt;CQ$19,((CR$18-CQ$19+1)*$B$2*$CA$21),IF(CR$18&gt;=CQ$19,$CA$21*$B$2))),0)</f>
        <v>0</v>
      </c>
      <c r="CS99" s="298" t="b">
        <f>IF('Hoja De Calculo'!CT$13&gt;='Hoja De Calculo'!CS$13,IF(CS$18=100,($CA$21*CS$18*$B$2)-SUM($I99:CR99),IF(CS$18&gt;CR$19,((CS$18-CR$19+1)*$B$2*$CA$21),IF(CS$18&gt;=CR$19,$CA$21*$B$2))),0)</f>
        <v>0</v>
      </c>
      <c r="CT99" s="298" t="b">
        <f>IF('Hoja De Calculo'!CU$13&gt;='Hoja De Calculo'!CT$13,IF(CT$18=100,($CA$21*CT$18*$B$2)-SUM($I99:CS99),IF(CT$18&gt;CS$19,((CT$18-CS$19+1)*$B$2*$CA$21),IF(CT$18&gt;=CS$19,$CA$21*$B$2))),0)</f>
        <v>0</v>
      </c>
      <c r="CU99" s="298" t="b">
        <f>IF('Hoja De Calculo'!CV$13&gt;='Hoja De Calculo'!CU$13,IF(CU$18=100,($CA$21*CU$18*$B$2)-SUM($I99:CT99),IF(CU$18&gt;CT$19,((CU$18-CT$19+1)*$B$2*$CA$21),IF(CU$18&gt;=CT$19,$CA$21*$B$2))),0)</f>
        <v>0</v>
      </c>
      <c r="CV99" s="298" t="b">
        <f>IF('Hoja De Calculo'!CW$13&gt;='Hoja De Calculo'!CV$13,IF(CV$18=100,($CA$21*CV$18*$B$2)-SUM($I99:CU99),IF(CV$18&gt;CU$19,((CV$18-CU$19+1)*$B$2*$CA$21),IF(CV$18&gt;=CU$19,$CA$21*$B$2))),0)</f>
        <v>0</v>
      </c>
      <c r="CW99" s="298" t="b">
        <f>IF('Hoja De Calculo'!CX$13&gt;='Hoja De Calculo'!CW$13,IF(CW$18=100,($CA$21*CW$18*$B$2)-SUM($I99:CV99),IF(CW$18&gt;CV$19,((CW$18-CV$19+1)*$B$2*$CA$21),IF(CW$18&gt;=CV$19,$CA$21*$B$2))),0)</f>
        <v>0</v>
      </c>
    </row>
    <row r="100" spans="1:101" x14ac:dyDescent="0.25">
      <c r="A100" t="s">
        <v>237</v>
      </c>
      <c r="B100" s="263"/>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c r="AA100" s="263"/>
      <c r="AB100" s="263"/>
      <c r="AC100" s="263"/>
      <c r="AD100" s="263"/>
      <c r="AE100" s="263"/>
      <c r="AF100" s="263"/>
      <c r="AG100" s="263"/>
      <c r="AH100" s="263"/>
      <c r="AI100" s="263"/>
      <c r="AJ100" s="263"/>
      <c r="AK100" s="263"/>
      <c r="AL100" s="263"/>
      <c r="AM100" s="263"/>
      <c r="AN100" s="263"/>
      <c r="AO100" s="263"/>
      <c r="AP100" s="263"/>
      <c r="AQ100" s="263"/>
      <c r="AR100" s="263"/>
      <c r="AS100" s="263"/>
      <c r="AT100" s="263"/>
      <c r="AU100" s="263"/>
      <c r="AV100" s="263"/>
      <c r="AW100" s="263"/>
      <c r="AX100" s="263"/>
      <c r="AY100" s="263"/>
      <c r="AZ100" s="263"/>
      <c r="BA100" s="263"/>
      <c r="BB100" s="263"/>
      <c r="BC100" s="263"/>
      <c r="BD100" s="263"/>
      <c r="BE100" s="263"/>
      <c r="BF100" s="263"/>
      <c r="BG100" s="263"/>
      <c r="BH100" s="263"/>
      <c r="BI100" s="263"/>
      <c r="BJ100" s="263"/>
      <c r="BK100" s="263"/>
      <c r="BL100" s="263"/>
      <c r="BM100" s="263"/>
      <c r="BN100" s="263"/>
      <c r="BO100" s="263"/>
      <c r="BP100" s="263"/>
      <c r="BQ100" s="263"/>
      <c r="BR100" s="263"/>
      <c r="BS100" s="263"/>
      <c r="BT100" s="263"/>
      <c r="BU100" s="263"/>
      <c r="BV100" s="263"/>
      <c r="BW100" s="263"/>
      <c r="BX100" s="263"/>
      <c r="BY100" s="263"/>
      <c r="BZ100" s="263"/>
      <c r="CA100" s="263"/>
      <c r="CB100" s="285">
        <f>(CB$21*$B$2*(CB$19+(IF(CB$19=100,0,1))))</f>
        <v>0</v>
      </c>
      <c r="CC100" s="298" t="b">
        <f>IF('Hoja De Calculo'!CD$13&gt;='Hoja De Calculo'!CC$13,IF(CC$18=100,($CB$21*CC$18*$B$2)-SUM($I100:CB100),IF(CC$18&gt;CB$19,((CC$18-CB$19+1)*$B$2*$CB$21),IF(CC$18&gt;=CB$19,$CB$21*$B$2))),0)</f>
        <v>0</v>
      </c>
      <c r="CD100" s="298" t="b">
        <f>IF('Hoja De Calculo'!CE$13&gt;='Hoja De Calculo'!CD$13,IF(CD$18=100,($CB$21*CD$18*$B$2)-SUM($I100:CC100),IF(CD$18&gt;CC$19,((CD$18-CC$19+1)*$B$2*$CB$21),IF(CD$18&gt;=CC$19,$CB$21*$B$2))),0)</f>
        <v>0</v>
      </c>
      <c r="CE100" s="298" t="b">
        <f>IF('Hoja De Calculo'!CF$13&gt;='Hoja De Calculo'!CE$13,IF(CE$18=100,($CB$21*CE$18*$B$2)-SUM($I100:CD100),IF(CE$18&gt;CD$19,((CE$18-CD$19+1)*$B$2*$CB$21),IF(CE$18&gt;=CD$19,$CB$21*$B$2))),0)</f>
        <v>0</v>
      </c>
      <c r="CF100" s="298" t="b">
        <f>IF('Hoja De Calculo'!CG$13&gt;='Hoja De Calculo'!CF$13,IF(CF$18=100,($CB$21*CF$18*$B$2)-SUM($I100:CE100),IF(CF$18&gt;CE$19,((CF$18-CE$19+1)*$B$2*$CB$21),IF(CF$18&gt;=CE$19,$CB$21*$B$2))),0)</f>
        <v>0</v>
      </c>
      <c r="CG100" s="298" t="b">
        <f>IF('Hoja De Calculo'!CH$13&gt;='Hoja De Calculo'!CG$13,IF(CG$18=100,($CB$21*CG$18*$B$2)-SUM($I100:CF100),IF(CG$18&gt;CF$19,((CG$18-CF$19+1)*$B$2*$CB$21),IF(CG$18&gt;=CF$19,$CB$21*$B$2))),0)</f>
        <v>0</v>
      </c>
      <c r="CH100" s="298" t="b">
        <f>IF('Hoja De Calculo'!CI$13&gt;='Hoja De Calculo'!CH$13,IF(CH$18=100,($CB$21*CH$18*$B$2)-SUM($I100:CG100),IF(CH$18&gt;CG$19,((CH$18-CG$19+1)*$B$2*$CB$21),IF(CH$18&gt;=CG$19,$CB$21*$B$2))),0)</f>
        <v>0</v>
      </c>
      <c r="CI100" s="298" t="b">
        <f>IF('Hoja De Calculo'!CJ$13&gt;='Hoja De Calculo'!CI$13,IF(CI$18=100,($CB$21*CI$18*$B$2)-SUM($I100:CH100),IF(CI$18&gt;CH$19,((CI$18-CH$19+1)*$B$2*$CB$21),IF(CI$18&gt;=CH$19,$CB$21*$B$2))),0)</f>
        <v>0</v>
      </c>
      <c r="CJ100" s="298" t="b">
        <f>IF('Hoja De Calculo'!CK$13&gt;='Hoja De Calculo'!CJ$13,IF(CJ$18=100,($CB$21*CJ$18*$B$2)-SUM($I100:CI100),IF(CJ$18&gt;CI$19,((CJ$18-CI$19+1)*$B$2*$CB$21),IF(CJ$18&gt;=CI$19,$CB$21*$B$2))),0)</f>
        <v>0</v>
      </c>
      <c r="CK100" s="298" t="b">
        <f>IF('Hoja De Calculo'!CL$13&gt;='Hoja De Calculo'!CK$13,IF(CK$18=100,($CB$21*CK$18*$B$2)-SUM($I100:CJ100),IF(CK$18&gt;CJ$19,((CK$18-CJ$19+1)*$B$2*$CB$21),IF(CK$18&gt;=CJ$19,$CB$21*$B$2))),0)</f>
        <v>0</v>
      </c>
      <c r="CL100" s="298" t="b">
        <f>IF('Hoja De Calculo'!CM$13&gt;='Hoja De Calculo'!CL$13,IF(CL$18=100,($CB$21*CL$18*$B$2)-SUM($I100:CK100),IF(CL$18&gt;CK$19,((CL$18-CK$19+1)*$B$2*$CB$21),IF(CL$18&gt;=CK$19,$CB$21*$B$2))),0)</f>
        <v>0</v>
      </c>
      <c r="CM100" s="298" t="b">
        <f>IF('Hoja De Calculo'!CN$13&gt;='Hoja De Calculo'!CM$13,IF(CM$18=100,($CB$21*CM$18*$B$2)-SUM($I100:CL100),IF(CM$18&gt;CL$19,((CM$18-CL$19+1)*$B$2*$CB$21),IF(CM$18&gt;=CL$19,$CB$21*$B$2))),0)</f>
        <v>0</v>
      </c>
      <c r="CN100" s="298" t="b">
        <f>IF('Hoja De Calculo'!CO$13&gt;='Hoja De Calculo'!CN$13,IF(CN$18=100,($CB$21*CN$18*$B$2)-SUM($I100:CM100),IF(CN$18&gt;CM$19,((CN$18-CM$19+1)*$B$2*$CB$21),IF(CN$18&gt;=CM$19,$CB$21*$B$2))),0)</f>
        <v>0</v>
      </c>
      <c r="CO100" s="298" t="b">
        <f>IF('Hoja De Calculo'!CP$13&gt;='Hoja De Calculo'!CO$13,IF(CO$18=100,($CB$21*CO$18*$B$2)-SUM($I100:CN100),IF(CO$18&gt;CN$19,((CO$18-CN$19+1)*$B$2*$CB$21),IF(CO$18&gt;=CN$19,$CB$21*$B$2))),0)</f>
        <v>0</v>
      </c>
      <c r="CP100" s="298" t="b">
        <f>IF('Hoja De Calculo'!CQ$13&gt;='Hoja De Calculo'!CP$13,IF(CP$18=100,($CB$21*CP$18*$B$2)-SUM($I100:CO100),IF(CP$18&gt;CO$19,((CP$18-CO$19+1)*$B$2*$CB$21),IF(CP$18&gt;=CO$19,$CB$21*$B$2))),0)</f>
        <v>0</v>
      </c>
      <c r="CQ100" s="298" t="b">
        <f>IF('Hoja De Calculo'!CR$13&gt;='Hoja De Calculo'!CQ$13,IF(CQ$18=100,($CB$21*CQ$18*$B$2)-SUM($I100:CP100),IF(CQ$18&gt;CP$19,((CQ$18-CP$19+1)*$B$2*$CB$21),IF(CQ$18&gt;=CP$19,$CB$21*$B$2))),0)</f>
        <v>0</v>
      </c>
      <c r="CR100" s="298" t="b">
        <f>IF('Hoja De Calculo'!CS$13&gt;='Hoja De Calculo'!CR$13,IF(CR$18=100,($CB$21*CR$18*$B$2)-SUM($I100:CQ100),IF(CR$18&gt;CQ$19,((CR$18-CQ$19+1)*$B$2*$CB$21),IF(CR$18&gt;=CQ$19,$CB$21*$B$2))),0)</f>
        <v>0</v>
      </c>
      <c r="CS100" s="298" t="b">
        <f>IF('Hoja De Calculo'!CT$13&gt;='Hoja De Calculo'!CS$13,IF(CS$18=100,($CB$21*CS$18*$B$2)-SUM($I100:CR100),IF(CS$18&gt;CR$19,((CS$18-CR$19+1)*$B$2*$CB$21),IF(CS$18&gt;=CR$19,$CB$21*$B$2))),0)</f>
        <v>0</v>
      </c>
      <c r="CT100" s="298" t="b">
        <f>IF('Hoja De Calculo'!CU$13&gt;='Hoja De Calculo'!CT$13,IF(CT$18=100,($CB$21*CT$18*$B$2)-SUM($I100:CS100),IF(CT$18&gt;CS$19,((CT$18-CS$19+1)*$B$2*$CB$21),IF(CT$18&gt;=CS$19,$CB$21*$B$2))),0)</f>
        <v>0</v>
      </c>
      <c r="CU100" s="298" t="b">
        <f>IF('Hoja De Calculo'!CV$13&gt;='Hoja De Calculo'!CU$13,IF(CU$18=100,($CB$21*CU$18*$B$2)-SUM($I100:CT100),IF(CU$18&gt;CT$19,((CU$18-CT$19+1)*$B$2*$CB$21),IF(CU$18&gt;=CT$19,$CB$21*$B$2))),0)</f>
        <v>0</v>
      </c>
      <c r="CV100" s="298" t="b">
        <f>IF('Hoja De Calculo'!CW$13&gt;='Hoja De Calculo'!CV$13,IF(CV$18=100,($CB$21*CV$18*$B$2)-SUM($I100:CU100),IF(CV$18&gt;CU$19,((CV$18-CU$19+1)*$B$2*$CB$21),IF(CV$18&gt;=CU$19,$CB$21*$B$2))),0)</f>
        <v>0</v>
      </c>
      <c r="CW100" s="298" t="b">
        <f>IF('Hoja De Calculo'!CX$13&gt;='Hoja De Calculo'!CW$13,IF(CW$18=100,($CB$21*CW$18*$B$2)-SUM($I100:CV100),IF(CW$18&gt;CV$19,((CW$18-CV$19+1)*$B$2*$CB$21),IF(CW$18&gt;=CV$19,$CB$21*$B$2))),0)</f>
        <v>0</v>
      </c>
    </row>
    <row r="101" spans="1:101" x14ac:dyDescent="0.25">
      <c r="A101" t="s">
        <v>238</v>
      </c>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c r="AA101" s="263"/>
      <c r="AB101" s="263"/>
      <c r="AC101" s="263"/>
      <c r="AD101" s="263"/>
      <c r="AE101" s="263"/>
      <c r="AF101" s="263"/>
      <c r="AG101" s="263"/>
      <c r="AH101" s="263"/>
      <c r="AI101" s="263"/>
      <c r="AJ101" s="263"/>
      <c r="AK101" s="263"/>
      <c r="AL101" s="263"/>
      <c r="AM101" s="263"/>
      <c r="AN101" s="263"/>
      <c r="AO101" s="263"/>
      <c r="AP101" s="263"/>
      <c r="AQ101" s="263"/>
      <c r="AR101" s="263"/>
      <c r="AS101" s="263"/>
      <c r="AT101" s="263"/>
      <c r="AU101" s="263"/>
      <c r="AV101" s="263"/>
      <c r="AW101" s="263"/>
      <c r="AX101" s="263"/>
      <c r="AY101" s="263"/>
      <c r="AZ101" s="263"/>
      <c r="BA101" s="263"/>
      <c r="BB101" s="263"/>
      <c r="BC101" s="263"/>
      <c r="BD101" s="263"/>
      <c r="BE101" s="263"/>
      <c r="BF101" s="263"/>
      <c r="BG101" s="263"/>
      <c r="BH101" s="263"/>
      <c r="BI101" s="263"/>
      <c r="BJ101" s="263"/>
      <c r="BK101" s="263"/>
      <c r="BL101" s="263"/>
      <c r="BM101" s="263"/>
      <c r="BN101" s="263"/>
      <c r="BO101" s="263"/>
      <c r="BP101" s="263"/>
      <c r="BQ101" s="263"/>
      <c r="BR101" s="263"/>
      <c r="BS101" s="263"/>
      <c r="BT101" s="263"/>
      <c r="BU101" s="263"/>
      <c r="BV101" s="263"/>
      <c r="BW101" s="263"/>
      <c r="BX101" s="263"/>
      <c r="BY101" s="263"/>
      <c r="BZ101" s="263"/>
      <c r="CA101" s="263"/>
      <c r="CB101" s="263"/>
      <c r="CC101" s="285">
        <f>(CC$21*$B$2*(CC$19+(IF(CC$19=100,0,1))))</f>
        <v>0</v>
      </c>
      <c r="CD101" s="298" t="b">
        <f>IF('Hoja De Calculo'!CE$13&gt;='Hoja De Calculo'!CD$13,IF(CD$18=100,($CC$21*CD$18*$B$2)-SUM($I101:CC101),IF(CD$18&gt;CC$19,((CD$18-CC$19+1)*$B$2*$CC$21),IF(CD$18&gt;=CC$19,$CC$21*$B$2))),0)</f>
        <v>0</v>
      </c>
      <c r="CE101" s="298" t="b">
        <f>IF('Hoja De Calculo'!CF$13&gt;='Hoja De Calculo'!CE$13,IF(CE$18=100,($CC$21*CE$18*$B$2)-SUM($I101:CD101),IF(CE$18&gt;CD$19,((CE$18-CD$19+1)*$B$2*$CC$21),IF(CE$18&gt;=CD$19,$CC$21*$B$2))),0)</f>
        <v>0</v>
      </c>
      <c r="CF101" s="298" t="b">
        <f>IF('Hoja De Calculo'!CG$13&gt;='Hoja De Calculo'!CF$13,IF(CF$18=100,($CC$21*CF$18*$B$2)-SUM($I101:CE101),IF(CF$18&gt;CE$19,((CF$18-CE$19+1)*$B$2*$CC$21),IF(CF$18&gt;=CE$19,$CC$21*$B$2))),0)</f>
        <v>0</v>
      </c>
      <c r="CG101" s="298" t="b">
        <f>IF('Hoja De Calculo'!CH$13&gt;='Hoja De Calculo'!CG$13,IF(CG$18=100,($CC$21*CG$18*$B$2)-SUM($I101:CF101),IF(CG$18&gt;CF$19,((CG$18-CF$19+1)*$B$2*$CC$21),IF(CG$18&gt;=CF$19,$CC$21*$B$2))),0)</f>
        <v>0</v>
      </c>
      <c r="CH101" s="298" t="b">
        <f>IF('Hoja De Calculo'!CI$13&gt;='Hoja De Calculo'!CH$13,IF(CH$18=100,($CC$21*CH$18*$B$2)-SUM($I101:CG101),IF(CH$18&gt;CG$19,((CH$18-CG$19+1)*$B$2*$CC$21),IF(CH$18&gt;=CG$19,$CC$21*$B$2))),0)</f>
        <v>0</v>
      </c>
      <c r="CI101" s="298" t="b">
        <f>IF('Hoja De Calculo'!CJ$13&gt;='Hoja De Calculo'!CI$13,IF(CI$18=100,($CC$21*CI$18*$B$2)-SUM($I101:CH101),IF(CI$18&gt;CH$19,((CI$18-CH$19+1)*$B$2*$CC$21),IF(CI$18&gt;=CH$19,$CC$21*$B$2))),0)</f>
        <v>0</v>
      </c>
      <c r="CJ101" s="298" t="b">
        <f>IF('Hoja De Calculo'!CK$13&gt;='Hoja De Calculo'!CJ$13,IF(CJ$18=100,($CC$21*CJ$18*$B$2)-SUM($I101:CI101),IF(CJ$18&gt;CI$19,((CJ$18-CI$19+1)*$B$2*$CC$21),IF(CJ$18&gt;=CI$19,$CC$21*$B$2))),0)</f>
        <v>0</v>
      </c>
      <c r="CK101" s="298" t="b">
        <f>IF('Hoja De Calculo'!CL$13&gt;='Hoja De Calculo'!CK$13,IF(CK$18=100,($CC$21*CK$18*$B$2)-SUM($I101:CJ101),IF(CK$18&gt;CJ$19,((CK$18-CJ$19+1)*$B$2*$CC$21),IF(CK$18&gt;=CJ$19,$CC$21*$B$2))),0)</f>
        <v>0</v>
      </c>
      <c r="CL101" s="298" t="b">
        <f>IF('Hoja De Calculo'!CM$13&gt;='Hoja De Calculo'!CL$13,IF(CL$18=100,($CC$21*CL$18*$B$2)-SUM($I101:CK101),IF(CL$18&gt;CK$19,((CL$18-CK$19+1)*$B$2*$CC$21),IF(CL$18&gt;=CK$19,$CC$21*$B$2))),0)</f>
        <v>0</v>
      </c>
      <c r="CM101" s="298" t="b">
        <f>IF('Hoja De Calculo'!CN$13&gt;='Hoja De Calculo'!CM$13,IF(CM$18=100,($CC$21*CM$18*$B$2)-SUM($I101:CL101),IF(CM$18&gt;CL$19,((CM$18-CL$19+1)*$B$2*$CC$21),IF(CM$18&gt;=CL$19,$CC$21*$B$2))),0)</f>
        <v>0</v>
      </c>
      <c r="CN101" s="298" t="b">
        <f>IF('Hoja De Calculo'!CO$13&gt;='Hoja De Calculo'!CN$13,IF(CN$18=100,($CC$21*CN$18*$B$2)-SUM($I101:CM101),IF(CN$18&gt;CM$19,((CN$18-CM$19+1)*$B$2*$CC$21),IF(CN$18&gt;=CM$19,$CC$21*$B$2))),0)</f>
        <v>0</v>
      </c>
      <c r="CO101" s="298" t="b">
        <f>IF('Hoja De Calculo'!CP$13&gt;='Hoja De Calculo'!CO$13,IF(CO$18=100,($CC$21*CO$18*$B$2)-SUM($I101:CN101),IF(CO$18&gt;CN$19,((CO$18-CN$19+1)*$B$2*$CC$21),IF(CO$18&gt;=CN$19,$CC$21*$B$2))),0)</f>
        <v>0</v>
      </c>
      <c r="CP101" s="298" t="b">
        <f>IF('Hoja De Calculo'!CQ$13&gt;='Hoja De Calculo'!CP$13,IF(CP$18=100,($CC$21*CP$18*$B$2)-SUM($I101:CO101),IF(CP$18&gt;CO$19,((CP$18-CO$19+1)*$B$2*$CC$21),IF(CP$18&gt;=CO$19,$CC$21*$B$2))),0)</f>
        <v>0</v>
      </c>
      <c r="CQ101" s="298" t="b">
        <f>IF('Hoja De Calculo'!CR$13&gt;='Hoja De Calculo'!CQ$13,IF(CQ$18=100,($CC$21*CQ$18*$B$2)-SUM($I101:CP101),IF(CQ$18&gt;CP$19,((CQ$18-CP$19+1)*$B$2*$CC$21),IF(CQ$18&gt;=CP$19,$CC$21*$B$2))),0)</f>
        <v>0</v>
      </c>
      <c r="CR101" s="298" t="b">
        <f>IF('Hoja De Calculo'!CS$13&gt;='Hoja De Calculo'!CR$13,IF(CR$18=100,($CC$21*CR$18*$B$2)-SUM($I101:CQ101),IF(CR$18&gt;CQ$19,((CR$18-CQ$19+1)*$B$2*$CC$21),IF(CR$18&gt;=CQ$19,$CC$21*$B$2))),0)</f>
        <v>0</v>
      </c>
      <c r="CS101" s="298" t="b">
        <f>IF('Hoja De Calculo'!CT$13&gt;='Hoja De Calculo'!CS$13,IF(CS$18=100,($CC$21*CS$18*$B$2)-SUM($I101:CR101),IF(CS$18&gt;CR$19,((CS$18-CR$19+1)*$B$2*$CC$21),IF(CS$18&gt;=CR$19,$CC$21*$B$2))),0)</f>
        <v>0</v>
      </c>
      <c r="CT101" s="298" t="b">
        <f>IF('Hoja De Calculo'!CU$13&gt;='Hoja De Calculo'!CT$13,IF(CT$18=100,($CC$21*CT$18*$B$2)-SUM($I101:CS101),IF(CT$18&gt;CS$19,((CT$18-CS$19+1)*$B$2*$CC$21),IF(CT$18&gt;=CS$19,$CC$21*$B$2))),0)</f>
        <v>0</v>
      </c>
      <c r="CU101" s="298" t="b">
        <f>IF('Hoja De Calculo'!CV$13&gt;='Hoja De Calculo'!CU$13,IF(CU$18=100,($CC$21*CU$18*$B$2)-SUM($I101:CT101),IF(CU$18&gt;CT$19,((CU$18-CT$19+1)*$B$2*$CC$21),IF(CU$18&gt;=CT$19,$CC$21*$B$2))),0)</f>
        <v>0</v>
      </c>
      <c r="CV101" s="298" t="b">
        <f>IF('Hoja De Calculo'!CW$13&gt;='Hoja De Calculo'!CV$13,IF(CV$18=100,($CC$21*CV$18*$B$2)-SUM($I101:CU101),IF(CV$18&gt;CU$19,((CV$18-CU$19+1)*$B$2*$CC$21),IF(CV$18&gt;=CU$19,$CC$21*$B$2))),0)</f>
        <v>0</v>
      </c>
      <c r="CW101" s="298" t="b">
        <f>IF('Hoja De Calculo'!CX$13&gt;='Hoja De Calculo'!CW$13,IF(CW$18=100,($CC$21*CW$18*$B$2)-SUM($I101:CV101),IF(CW$18&gt;CV$19,((CW$18-CV$19+1)*$B$2*$CC$21),IF(CW$18&gt;=CV$19,$CC$21*$B$2))),0)</f>
        <v>0</v>
      </c>
    </row>
    <row r="102" spans="1:101" x14ac:dyDescent="0.25">
      <c r="A102" t="s">
        <v>239</v>
      </c>
      <c r="B102" s="263"/>
      <c r="C102" s="263"/>
      <c r="D102" s="263"/>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c r="AA102" s="263"/>
      <c r="AB102" s="263"/>
      <c r="AC102" s="263"/>
      <c r="AD102" s="263"/>
      <c r="AE102" s="263"/>
      <c r="AF102" s="263"/>
      <c r="AG102" s="263"/>
      <c r="AH102" s="263"/>
      <c r="AI102" s="263"/>
      <c r="AJ102" s="263"/>
      <c r="AK102" s="263"/>
      <c r="AL102" s="263"/>
      <c r="AM102" s="263"/>
      <c r="AN102" s="263"/>
      <c r="AO102" s="263"/>
      <c r="AP102" s="263"/>
      <c r="AQ102" s="263"/>
      <c r="AR102" s="263"/>
      <c r="AS102" s="263"/>
      <c r="AT102" s="263"/>
      <c r="AU102" s="263"/>
      <c r="AV102" s="263"/>
      <c r="AW102" s="263"/>
      <c r="AX102" s="263"/>
      <c r="AY102" s="263"/>
      <c r="AZ102" s="263"/>
      <c r="BA102" s="263"/>
      <c r="BB102" s="263"/>
      <c r="BC102" s="263"/>
      <c r="BD102" s="263"/>
      <c r="BE102" s="263"/>
      <c r="BF102" s="263"/>
      <c r="BG102" s="263"/>
      <c r="BH102" s="263"/>
      <c r="BI102" s="263"/>
      <c r="BJ102" s="263"/>
      <c r="BK102" s="263"/>
      <c r="BL102" s="263"/>
      <c r="BM102" s="263"/>
      <c r="BN102" s="263"/>
      <c r="BO102" s="263"/>
      <c r="BP102" s="263"/>
      <c r="BQ102" s="263"/>
      <c r="BR102" s="263"/>
      <c r="BS102" s="263"/>
      <c r="BT102" s="263"/>
      <c r="BU102" s="263"/>
      <c r="BV102" s="263"/>
      <c r="BW102" s="263"/>
      <c r="BX102" s="263"/>
      <c r="BY102" s="263"/>
      <c r="BZ102" s="263"/>
      <c r="CA102" s="263"/>
      <c r="CB102" s="263"/>
      <c r="CC102" s="263"/>
      <c r="CD102" s="285">
        <f>(CD$21*$B$2*(CD$19+(IF(CD$19=100,0,1))))</f>
        <v>0</v>
      </c>
      <c r="CE102" s="298" t="b">
        <f>IF('Hoja De Calculo'!CF$13&gt;='Hoja De Calculo'!CE$13,IF(CE$18=100,($CD$21*CE$18*$B$2)-SUM($I102:CD102),IF(CE$18&gt;CD$19,((CE$18-CD$19+1)*$B$2*$CD$21),IF(CE$18&gt;=CD$19,$CD$21*$B$2))),0)</f>
        <v>0</v>
      </c>
      <c r="CF102" s="298" t="b">
        <f>IF('Hoja De Calculo'!CG$13&gt;='Hoja De Calculo'!CF$13,IF(CF$18=100,($CD$21*CF$18*$B$2)-SUM($I102:CE102),IF(CF$18&gt;CE$19,((CF$18-CE$19+1)*$B$2*$CD$21),IF(CF$18&gt;=CE$19,$CD$21*$B$2))),0)</f>
        <v>0</v>
      </c>
      <c r="CG102" s="298" t="b">
        <f>IF('Hoja De Calculo'!CH$13&gt;='Hoja De Calculo'!CG$13,IF(CG$18=100,($CD$21*CG$18*$B$2)-SUM($I102:CF102),IF(CG$18&gt;CF$19,((CG$18-CF$19+1)*$B$2*$CD$21),IF(CG$18&gt;=CF$19,$CD$21*$B$2))),0)</f>
        <v>0</v>
      </c>
      <c r="CH102" s="298" t="b">
        <f>IF('Hoja De Calculo'!CI$13&gt;='Hoja De Calculo'!CH$13,IF(CH$18=100,($CD$21*CH$18*$B$2)-SUM($I102:CG102),IF(CH$18&gt;CG$19,((CH$18-CG$19+1)*$B$2*$CD$21),IF(CH$18&gt;=CG$19,$CD$21*$B$2))),0)</f>
        <v>0</v>
      </c>
      <c r="CI102" s="298" t="b">
        <f>IF('Hoja De Calculo'!CJ$13&gt;='Hoja De Calculo'!CI$13,IF(CI$18=100,($CD$21*CI$18*$B$2)-SUM($I102:CH102),IF(CI$18&gt;CH$19,((CI$18-CH$19+1)*$B$2*$CD$21),IF(CI$18&gt;=CH$19,$CD$21*$B$2))),0)</f>
        <v>0</v>
      </c>
      <c r="CJ102" s="298" t="b">
        <f>IF('Hoja De Calculo'!CK$13&gt;='Hoja De Calculo'!CJ$13,IF(CJ$18=100,($CD$21*CJ$18*$B$2)-SUM($I102:CI102),IF(CJ$18&gt;CI$19,((CJ$18-CI$19+1)*$B$2*$CD$21),IF(CJ$18&gt;=CI$19,$CD$21*$B$2))),0)</f>
        <v>0</v>
      </c>
      <c r="CK102" s="298" t="b">
        <f>IF('Hoja De Calculo'!CL$13&gt;='Hoja De Calculo'!CK$13,IF(CK$18=100,($CD$21*CK$18*$B$2)-SUM($I102:CJ102),IF(CK$18&gt;CJ$19,((CK$18-CJ$19+1)*$B$2*$CD$21),IF(CK$18&gt;=CJ$19,$CD$21*$B$2))),0)</f>
        <v>0</v>
      </c>
      <c r="CL102" s="298" t="b">
        <f>IF('Hoja De Calculo'!CM$13&gt;='Hoja De Calculo'!CL$13,IF(CL$18=100,($CD$21*CL$18*$B$2)-SUM($I102:CK102),IF(CL$18&gt;CK$19,((CL$18-CK$19+1)*$B$2*$CD$21),IF(CL$18&gt;=CK$19,$CD$21*$B$2))),0)</f>
        <v>0</v>
      </c>
      <c r="CM102" s="298" t="b">
        <f>IF('Hoja De Calculo'!CN$13&gt;='Hoja De Calculo'!CM$13,IF(CM$18=100,($CD$21*CM$18*$B$2)-SUM($I102:CL102),IF(CM$18&gt;CL$19,((CM$18-CL$19+1)*$B$2*$CD$21),IF(CM$18&gt;=CL$19,$CD$21*$B$2))),0)</f>
        <v>0</v>
      </c>
      <c r="CN102" s="298" t="b">
        <f>IF('Hoja De Calculo'!CO$13&gt;='Hoja De Calculo'!CN$13,IF(CN$18=100,($CD$21*CN$18*$B$2)-SUM($I102:CM102),IF(CN$18&gt;CM$19,((CN$18-CM$19+1)*$B$2*$CD$21),IF(CN$18&gt;=CM$19,$CD$21*$B$2))),0)</f>
        <v>0</v>
      </c>
      <c r="CO102" s="298" t="b">
        <f>IF('Hoja De Calculo'!CP$13&gt;='Hoja De Calculo'!CO$13,IF(CO$18=100,($CD$21*CO$18*$B$2)-SUM($I102:CN102),IF(CO$18&gt;CN$19,((CO$18-CN$19+1)*$B$2*$CD$21),IF(CO$18&gt;=CN$19,$CD$21*$B$2))),0)</f>
        <v>0</v>
      </c>
      <c r="CP102" s="298" t="b">
        <f>IF('Hoja De Calculo'!CQ$13&gt;='Hoja De Calculo'!CP$13,IF(CP$18=100,($CD$21*CP$18*$B$2)-SUM($I102:CO102),IF(CP$18&gt;CO$19,((CP$18-CO$19+1)*$B$2*$CD$21),IF(CP$18&gt;=CO$19,$CD$21*$B$2))),0)</f>
        <v>0</v>
      </c>
      <c r="CQ102" s="298" t="b">
        <f>IF('Hoja De Calculo'!CR$13&gt;='Hoja De Calculo'!CQ$13,IF(CQ$18=100,($CD$21*CQ$18*$B$2)-SUM($I102:CP102),IF(CQ$18&gt;CP$19,((CQ$18-CP$19+1)*$B$2*$CD$21),IF(CQ$18&gt;=CP$19,$CD$21*$B$2))),0)</f>
        <v>0</v>
      </c>
      <c r="CR102" s="298" t="b">
        <f>IF('Hoja De Calculo'!CS$13&gt;='Hoja De Calculo'!CR$13,IF(CR$18=100,($CD$21*CR$18*$B$2)-SUM($I102:CQ102),IF(CR$18&gt;CQ$19,((CR$18-CQ$19+1)*$B$2*$CD$21),IF(CR$18&gt;=CQ$19,$CD$21*$B$2))),0)</f>
        <v>0</v>
      </c>
      <c r="CS102" s="298" t="b">
        <f>IF('Hoja De Calculo'!CT$13&gt;='Hoja De Calculo'!CS$13,IF(CS$18=100,($CD$21*CS$18*$B$2)-SUM($I102:CR102),IF(CS$18&gt;CR$19,((CS$18-CR$19+1)*$B$2*$CD$21),IF(CS$18&gt;=CR$19,$CD$21*$B$2))),0)</f>
        <v>0</v>
      </c>
      <c r="CT102" s="298" t="b">
        <f>IF('Hoja De Calculo'!CU$13&gt;='Hoja De Calculo'!CT$13,IF(CT$18=100,($CD$21*CT$18*$B$2)-SUM($I102:CS102),IF(CT$18&gt;CS$19,((CT$18-CS$19+1)*$B$2*$CD$21),IF(CT$18&gt;=CS$19,$CD$21*$B$2))),0)</f>
        <v>0</v>
      </c>
      <c r="CU102" s="298" t="b">
        <f>IF('Hoja De Calculo'!CV$13&gt;='Hoja De Calculo'!CU$13,IF(CU$18=100,($CD$21*CU$18*$B$2)-SUM($I102:CT102),IF(CU$18&gt;CT$19,((CU$18-CT$19+1)*$B$2*$CD$21),IF(CU$18&gt;=CT$19,$CD$21*$B$2))),0)</f>
        <v>0</v>
      </c>
      <c r="CV102" s="298" t="b">
        <f>IF('Hoja De Calculo'!CW$13&gt;='Hoja De Calculo'!CV$13,IF(CV$18=100,($CD$21*CV$18*$B$2)-SUM($I102:CU102),IF(CV$18&gt;CU$19,((CV$18-CU$19+1)*$B$2*$CD$21),IF(CV$18&gt;=CU$19,$CD$21*$B$2))),0)</f>
        <v>0</v>
      </c>
      <c r="CW102" s="298" t="b">
        <f>IF('Hoja De Calculo'!CX$13&gt;='Hoja De Calculo'!CW$13,IF(CW$18=100,($CD$21*CW$18*$B$2)-SUM($I102:CV102),IF(CW$18&gt;CV$19,((CW$18-CV$19+1)*$B$2*$CD$21),IF(CW$18&gt;=CV$19,$CD$21*$B$2))),0)</f>
        <v>0</v>
      </c>
    </row>
    <row r="103" spans="1:101" x14ac:dyDescent="0.25">
      <c r="A103" t="s">
        <v>240</v>
      </c>
      <c r="B103" s="263"/>
      <c r="C103" s="263"/>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c r="AA103" s="263"/>
      <c r="AB103" s="263"/>
      <c r="AC103" s="263"/>
      <c r="AD103" s="263"/>
      <c r="AE103" s="263"/>
      <c r="AF103" s="263"/>
      <c r="AG103" s="263"/>
      <c r="AH103" s="263"/>
      <c r="AI103" s="263"/>
      <c r="AJ103" s="263"/>
      <c r="AK103" s="263"/>
      <c r="AL103" s="263"/>
      <c r="AM103" s="263"/>
      <c r="AN103" s="263"/>
      <c r="AO103" s="263"/>
      <c r="AP103" s="263"/>
      <c r="AQ103" s="263"/>
      <c r="AR103" s="263"/>
      <c r="AS103" s="263"/>
      <c r="AT103" s="263"/>
      <c r="AU103" s="263"/>
      <c r="AV103" s="263"/>
      <c r="AW103" s="263"/>
      <c r="AX103" s="263"/>
      <c r="AY103" s="263"/>
      <c r="AZ103" s="263"/>
      <c r="BA103" s="263"/>
      <c r="BB103" s="263"/>
      <c r="BC103" s="263"/>
      <c r="BD103" s="263"/>
      <c r="BE103" s="263"/>
      <c r="BF103" s="263"/>
      <c r="BG103" s="263"/>
      <c r="BH103" s="263"/>
      <c r="BI103" s="263"/>
      <c r="BJ103" s="263"/>
      <c r="BK103" s="263"/>
      <c r="BL103" s="263"/>
      <c r="BM103" s="263"/>
      <c r="BN103" s="263"/>
      <c r="BO103" s="263"/>
      <c r="BP103" s="263"/>
      <c r="BQ103" s="263"/>
      <c r="BR103" s="263"/>
      <c r="BS103" s="263"/>
      <c r="BT103" s="263"/>
      <c r="BU103" s="263"/>
      <c r="BV103" s="263"/>
      <c r="BW103" s="263"/>
      <c r="BX103" s="263"/>
      <c r="BY103" s="263"/>
      <c r="BZ103" s="263"/>
      <c r="CA103" s="263"/>
      <c r="CB103" s="263"/>
      <c r="CC103" s="263"/>
      <c r="CD103" s="263"/>
      <c r="CE103" s="285">
        <f>(CE$21*$B$2*(CE$19+(IF(CE$19=100,0,1))))</f>
        <v>0</v>
      </c>
      <c r="CF103" s="298" t="b">
        <f>IF('Hoja De Calculo'!CG$13&gt;='Hoja De Calculo'!CF$13,IF(CF$18=100,($CE$21*CF$18*$B$2)-SUM($I103:CE103),IF(CF$18&gt;CE$19,((CF$18-CE$19+1)*$B$2*$CE$21),IF(CF$18&gt;=CE$19,$CE$21*$B$2))),0)</f>
        <v>0</v>
      </c>
      <c r="CG103" s="298" t="b">
        <f>IF('Hoja De Calculo'!CH$13&gt;='Hoja De Calculo'!CG$13,IF(CG$18=100,($CE$21*CG$18*$B$2)-SUM($I103:CF103),IF(CG$18&gt;CF$19,((CG$18-CF$19+1)*$B$2*$CE$21),IF(CG$18&gt;=CF$19,$CE$21*$B$2))),0)</f>
        <v>0</v>
      </c>
      <c r="CH103" s="298" t="b">
        <f>IF('Hoja De Calculo'!CI$13&gt;='Hoja De Calculo'!CH$13,IF(CH$18=100,($CE$21*CH$18*$B$2)-SUM($I103:CG103),IF(CH$18&gt;CG$19,((CH$18-CG$19+1)*$B$2*$CE$21),IF(CH$18&gt;=CG$19,$CE$21*$B$2))),0)</f>
        <v>0</v>
      </c>
      <c r="CI103" s="298" t="b">
        <f>IF('Hoja De Calculo'!CJ$13&gt;='Hoja De Calculo'!CI$13,IF(CI$18=100,($CE$21*CI$18*$B$2)-SUM($I103:CH103),IF(CI$18&gt;CH$19,((CI$18-CH$19+1)*$B$2*$CE$21),IF(CI$18&gt;=CH$19,$CE$21*$B$2))),0)</f>
        <v>0</v>
      </c>
      <c r="CJ103" s="298" t="b">
        <f>IF('Hoja De Calculo'!CK$13&gt;='Hoja De Calculo'!CJ$13,IF(CJ$18=100,($CE$21*CJ$18*$B$2)-SUM($I103:CI103),IF(CJ$18&gt;CI$19,((CJ$18-CI$19+1)*$B$2*$CE$21),IF(CJ$18&gt;=CI$19,$CE$21*$B$2))),0)</f>
        <v>0</v>
      </c>
      <c r="CK103" s="298" t="b">
        <f>IF('Hoja De Calculo'!CL$13&gt;='Hoja De Calculo'!CK$13,IF(CK$18=100,($CE$21*CK$18*$B$2)-SUM($I103:CJ103),IF(CK$18&gt;CJ$19,((CK$18-CJ$19+1)*$B$2*$CE$21),IF(CK$18&gt;=CJ$19,$CE$21*$B$2))),0)</f>
        <v>0</v>
      </c>
      <c r="CL103" s="298" t="b">
        <f>IF('Hoja De Calculo'!CM$13&gt;='Hoja De Calculo'!CL$13,IF(CL$18=100,($CE$21*CL$18*$B$2)-SUM($I103:CK103),IF(CL$18&gt;CK$19,((CL$18-CK$19+1)*$B$2*$CE$21),IF(CL$18&gt;=CK$19,$CE$21*$B$2))),0)</f>
        <v>0</v>
      </c>
      <c r="CM103" s="298" t="b">
        <f>IF('Hoja De Calculo'!CN$13&gt;='Hoja De Calculo'!CM$13,IF(CM$18=100,($CE$21*CM$18*$B$2)-SUM($I103:CL103),IF(CM$18&gt;CL$19,((CM$18-CL$19+1)*$B$2*$CE$21),IF(CM$18&gt;=CL$19,$CE$21*$B$2))),0)</f>
        <v>0</v>
      </c>
      <c r="CN103" s="298" t="b">
        <f>IF('Hoja De Calculo'!CO$13&gt;='Hoja De Calculo'!CN$13,IF(CN$18=100,($CE$21*CN$18*$B$2)-SUM($I103:CM103),IF(CN$18&gt;CM$19,((CN$18-CM$19+1)*$B$2*$CE$21),IF(CN$18&gt;=CM$19,$CE$21*$B$2))),0)</f>
        <v>0</v>
      </c>
      <c r="CO103" s="298" t="b">
        <f>IF('Hoja De Calculo'!CP$13&gt;='Hoja De Calculo'!CO$13,IF(CO$18=100,($CE$21*CO$18*$B$2)-SUM($I103:CN103),IF(CO$18&gt;CN$19,((CO$18-CN$19+1)*$B$2*$CE$21),IF(CO$18&gt;=CN$19,$CE$21*$B$2))),0)</f>
        <v>0</v>
      </c>
      <c r="CP103" s="298" t="b">
        <f>IF('Hoja De Calculo'!CQ$13&gt;='Hoja De Calculo'!CP$13,IF(CP$18=100,($CE$21*CP$18*$B$2)-SUM($I103:CO103),IF(CP$18&gt;CO$19,((CP$18-CO$19+1)*$B$2*$CE$21),IF(CP$18&gt;=CO$19,$CE$21*$B$2))),0)</f>
        <v>0</v>
      </c>
      <c r="CQ103" s="298" t="b">
        <f>IF('Hoja De Calculo'!CR$13&gt;='Hoja De Calculo'!CQ$13,IF(CQ$18=100,($CE$21*CQ$18*$B$2)-SUM($I103:CP103),IF(CQ$18&gt;CP$19,((CQ$18-CP$19+1)*$B$2*$CE$21),IF(CQ$18&gt;=CP$19,$CE$21*$B$2))),0)</f>
        <v>0</v>
      </c>
      <c r="CR103" s="298" t="b">
        <f>IF('Hoja De Calculo'!CS$13&gt;='Hoja De Calculo'!CR$13,IF(CR$18=100,($CE$21*CR$18*$B$2)-SUM($I103:CQ103),IF(CR$18&gt;CQ$19,((CR$18-CQ$19+1)*$B$2*$CE$21),IF(CR$18&gt;=CQ$19,$CE$21*$B$2))),0)</f>
        <v>0</v>
      </c>
      <c r="CS103" s="298" t="b">
        <f>IF('Hoja De Calculo'!CT$13&gt;='Hoja De Calculo'!CS$13,IF(CS$18=100,($CE$21*CS$18*$B$2)-SUM($I103:CR103),IF(CS$18&gt;CR$19,((CS$18-CR$19+1)*$B$2*$CE$21),IF(CS$18&gt;=CR$19,$CE$21*$B$2))),0)</f>
        <v>0</v>
      </c>
      <c r="CT103" s="298" t="b">
        <f>IF('Hoja De Calculo'!CU$13&gt;='Hoja De Calculo'!CT$13,IF(CT$18=100,($CE$21*CT$18*$B$2)-SUM($I103:CS103),IF(CT$18&gt;CS$19,((CT$18-CS$19+1)*$B$2*$CE$21),IF(CT$18&gt;=CS$19,$CE$21*$B$2))),0)</f>
        <v>0</v>
      </c>
      <c r="CU103" s="298" t="b">
        <f>IF('Hoja De Calculo'!CV$13&gt;='Hoja De Calculo'!CU$13,IF(CU$18=100,($CE$21*CU$18*$B$2)-SUM($I103:CT103),IF(CU$18&gt;CT$19,((CU$18-CT$19+1)*$B$2*$CE$21),IF(CU$18&gt;=CT$19,$CE$21*$B$2))),0)</f>
        <v>0</v>
      </c>
      <c r="CV103" s="298" t="b">
        <f>IF('Hoja De Calculo'!CW$13&gt;='Hoja De Calculo'!CV$13,IF(CV$18=100,($CE$21*CV$18*$B$2)-SUM($I103:CU103),IF(CV$18&gt;CU$19,((CV$18-CU$19+1)*$B$2*$CE$21),IF(CV$18&gt;=CU$19,$CE$21*$B$2))),0)</f>
        <v>0</v>
      </c>
      <c r="CW103" s="298" t="b">
        <f>IF('Hoja De Calculo'!CX$13&gt;='Hoja De Calculo'!CW$13,IF(CW$18=100,($CE$21*CW$18*$B$2)-SUM($I103:CV103),IF(CW$18&gt;CV$19,((CW$18-CV$19+1)*$B$2*$CE$21),IF(CW$18&gt;=CV$19,$CE$21*$B$2))),0)</f>
        <v>0</v>
      </c>
    </row>
    <row r="104" spans="1:101" x14ac:dyDescent="0.25">
      <c r="A104" t="s">
        <v>241</v>
      </c>
      <c r="B104" s="263"/>
      <c r="C104" s="263"/>
      <c r="D104" s="263"/>
      <c r="E104" s="263"/>
      <c r="F104" s="263"/>
      <c r="G104" s="263"/>
      <c r="H104" s="263"/>
      <c r="I104" s="263"/>
      <c r="J104" s="263"/>
      <c r="K104" s="263"/>
      <c r="L104" s="263"/>
      <c r="M104" s="263"/>
      <c r="N104" s="263"/>
      <c r="O104" s="263"/>
      <c r="P104" s="263"/>
      <c r="Q104" s="263"/>
      <c r="R104" s="263"/>
      <c r="S104" s="263"/>
      <c r="T104" s="263"/>
      <c r="U104" s="263"/>
      <c r="V104" s="263"/>
      <c r="W104" s="263"/>
      <c r="X104" s="263"/>
      <c r="Y104" s="263"/>
      <c r="Z104" s="263"/>
      <c r="AA104" s="263"/>
      <c r="AB104" s="263"/>
      <c r="AC104" s="263"/>
      <c r="AD104" s="263"/>
      <c r="AE104" s="263"/>
      <c r="AF104" s="263"/>
      <c r="AG104" s="263"/>
      <c r="AH104" s="263"/>
      <c r="AI104" s="263"/>
      <c r="AJ104" s="263"/>
      <c r="AK104" s="263"/>
      <c r="AL104" s="263"/>
      <c r="AM104" s="263"/>
      <c r="AN104" s="263"/>
      <c r="AO104" s="263"/>
      <c r="AP104" s="263"/>
      <c r="AQ104" s="263"/>
      <c r="AR104" s="263"/>
      <c r="AS104" s="263"/>
      <c r="AT104" s="263"/>
      <c r="AU104" s="263"/>
      <c r="AV104" s="263"/>
      <c r="AW104" s="263"/>
      <c r="AX104" s="263"/>
      <c r="AY104" s="263"/>
      <c r="AZ104" s="263"/>
      <c r="BA104" s="263"/>
      <c r="BB104" s="263"/>
      <c r="BC104" s="263"/>
      <c r="BD104" s="263"/>
      <c r="BE104" s="263"/>
      <c r="BF104" s="263"/>
      <c r="BG104" s="263"/>
      <c r="BH104" s="263"/>
      <c r="BI104" s="263"/>
      <c r="BJ104" s="263"/>
      <c r="BK104" s="263"/>
      <c r="BL104" s="263"/>
      <c r="BM104" s="263"/>
      <c r="BN104" s="263"/>
      <c r="BO104" s="263"/>
      <c r="BP104" s="263"/>
      <c r="BQ104" s="263"/>
      <c r="BR104" s="263"/>
      <c r="BS104" s="263"/>
      <c r="BT104" s="263"/>
      <c r="BU104" s="263"/>
      <c r="BV104" s="263"/>
      <c r="BW104" s="263"/>
      <c r="BX104" s="263"/>
      <c r="BY104" s="263"/>
      <c r="BZ104" s="263"/>
      <c r="CA104" s="263"/>
      <c r="CB104" s="263"/>
      <c r="CC104" s="263"/>
      <c r="CD104" s="263"/>
      <c r="CE104" s="263"/>
      <c r="CF104" s="285">
        <f>(CF$21*$B$2*(CF$19+(IF(CF$19=100,0,1))))</f>
        <v>0</v>
      </c>
      <c r="CG104" s="298" t="b">
        <f>IF('Hoja De Calculo'!CH$13&gt;='Hoja De Calculo'!CG$13,IF(CG$18=100,($CF$21*CG$18*$B$2)-SUM($I104:CF104),IF(CG$18&gt;CF$19,((CG$18-CF$19+1)*$B$2*$CF$21),IF(CG$18&gt;=CF$19,$CF$21*$B$2))),0)</f>
        <v>0</v>
      </c>
      <c r="CH104" s="298" t="b">
        <f>IF('Hoja De Calculo'!CI$13&gt;='Hoja De Calculo'!CH$13,IF(CH$18=100,($CF$21*CH$18*$B$2)-SUM($I104:CG104),IF(CH$18&gt;CG$19,((CH$18-CG$19+1)*$B$2*$CF$21),IF(CH$18&gt;=CG$19,$CF$21*$B$2))),0)</f>
        <v>0</v>
      </c>
      <c r="CI104" s="298" t="b">
        <f>IF('Hoja De Calculo'!CJ$13&gt;='Hoja De Calculo'!CI$13,IF(CI$18=100,($CF$21*CI$18*$B$2)-SUM($I104:CH104),IF(CI$18&gt;CH$19,((CI$18-CH$19+1)*$B$2*$CF$21),IF(CI$18&gt;=CH$19,$CF$21*$B$2))),0)</f>
        <v>0</v>
      </c>
      <c r="CJ104" s="298" t="b">
        <f>IF('Hoja De Calculo'!CK$13&gt;='Hoja De Calculo'!CJ$13,IF(CJ$18=100,($CF$21*CJ$18*$B$2)-SUM($I104:CI104),IF(CJ$18&gt;CI$19,((CJ$18-CI$19+1)*$B$2*$CF$21),IF(CJ$18&gt;=CI$19,$CF$21*$B$2))),0)</f>
        <v>0</v>
      </c>
      <c r="CK104" s="298" t="b">
        <f>IF('Hoja De Calculo'!CL$13&gt;='Hoja De Calculo'!CK$13,IF(CK$18=100,($CF$21*CK$18*$B$2)-SUM($I104:CJ104),IF(CK$18&gt;CJ$19,((CK$18-CJ$19+1)*$B$2*$CF$21),IF(CK$18&gt;=CJ$19,$CF$21*$B$2))),0)</f>
        <v>0</v>
      </c>
      <c r="CL104" s="298" t="b">
        <f>IF('Hoja De Calculo'!CM$13&gt;='Hoja De Calculo'!CL$13,IF(CL$18=100,($CF$21*CL$18*$B$2)-SUM($I104:CK104),IF(CL$18&gt;CK$19,((CL$18-CK$19+1)*$B$2*$CF$21),IF(CL$18&gt;=CK$19,$CF$21*$B$2))),0)</f>
        <v>0</v>
      </c>
      <c r="CM104" s="298" t="b">
        <f>IF('Hoja De Calculo'!CN$13&gt;='Hoja De Calculo'!CM$13,IF(CM$18=100,($CF$21*CM$18*$B$2)-SUM($I104:CL104),IF(CM$18&gt;CL$19,((CM$18-CL$19+1)*$B$2*$CF$21),IF(CM$18&gt;=CL$19,$CF$21*$B$2))),0)</f>
        <v>0</v>
      </c>
      <c r="CN104" s="298" t="b">
        <f>IF('Hoja De Calculo'!CO$13&gt;='Hoja De Calculo'!CN$13,IF(CN$18=100,($CF$21*CN$18*$B$2)-SUM($I104:CM104),IF(CN$18&gt;CM$19,((CN$18-CM$19+1)*$B$2*$CF$21),IF(CN$18&gt;=CM$19,$CF$21*$B$2))),0)</f>
        <v>0</v>
      </c>
      <c r="CO104" s="298" t="b">
        <f>IF('Hoja De Calculo'!CP$13&gt;='Hoja De Calculo'!CO$13,IF(CO$18=100,($CF$21*CO$18*$B$2)-SUM($I104:CN104),IF(CO$18&gt;CN$19,((CO$18-CN$19+1)*$B$2*$CF$21),IF(CO$18&gt;=CN$19,$CF$21*$B$2))),0)</f>
        <v>0</v>
      </c>
      <c r="CP104" s="298" t="b">
        <f>IF('Hoja De Calculo'!CQ$13&gt;='Hoja De Calculo'!CP$13,IF(CP$18=100,($CF$21*CP$18*$B$2)-SUM($I104:CO104),IF(CP$18&gt;CO$19,((CP$18-CO$19+1)*$B$2*$CF$21),IF(CP$18&gt;=CO$19,$CF$21*$B$2))),0)</f>
        <v>0</v>
      </c>
      <c r="CQ104" s="298" t="b">
        <f>IF('Hoja De Calculo'!CR$13&gt;='Hoja De Calculo'!CQ$13,IF(CQ$18=100,($CF$21*CQ$18*$B$2)-SUM($I104:CP104),IF(CQ$18&gt;CP$19,((CQ$18-CP$19+1)*$B$2*$CF$21),IF(CQ$18&gt;=CP$19,$CF$21*$B$2))),0)</f>
        <v>0</v>
      </c>
      <c r="CR104" s="298" t="b">
        <f>IF('Hoja De Calculo'!CS$13&gt;='Hoja De Calculo'!CR$13,IF(CR$18=100,($CF$21*CR$18*$B$2)-SUM($I104:CQ104),IF(CR$18&gt;CQ$19,((CR$18-CQ$19+1)*$B$2*$CF$21),IF(CR$18&gt;=CQ$19,$CF$21*$B$2))),0)</f>
        <v>0</v>
      </c>
      <c r="CS104" s="298" t="b">
        <f>IF('Hoja De Calculo'!CT$13&gt;='Hoja De Calculo'!CS$13,IF(CS$18=100,($CF$21*CS$18*$B$2)-SUM($I104:CR104),IF(CS$18&gt;CR$19,((CS$18-CR$19+1)*$B$2*$CF$21),IF(CS$18&gt;=CR$19,$CF$21*$B$2))),0)</f>
        <v>0</v>
      </c>
      <c r="CT104" s="298" t="b">
        <f>IF('Hoja De Calculo'!CU$13&gt;='Hoja De Calculo'!CT$13,IF(CT$18=100,($CF$21*CT$18*$B$2)-SUM($I104:CS104),IF(CT$18&gt;CS$19,((CT$18-CS$19+1)*$B$2*$CF$21),IF(CT$18&gt;=CS$19,$CF$21*$B$2))),0)</f>
        <v>0</v>
      </c>
      <c r="CU104" s="298" t="b">
        <f>IF('Hoja De Calculo'!CV$13&gt;='Hoja De Calculo'!CU$13,IF(CU$18=100,($CF$21*CU$18*$B$2)-SUM($I104:CT104),IF(CU$18&gt;CT$19,((CU$18-CT$19+1)*$B$2*$CF$21),IF(CU$18&gt;=CT$19,$CF$21*$B$2))),0)</f>
        <v>0</v>
      </c>
      <c r="CV104" s="298" t="b">
        <f>IF('Hoja De Calculo'!CW$13&gt;='Hoja De Calculo'!CV$13,IF(CV$18=100,($CF$21*CV$18*$B$2)-SUM($I104:CU104),IF(CV$18&gt;CU$19,((CV$18-CU$19+1)*$B$2*$CF$21),IF(CV$18&gt;=CU$19,$CF$21*$B$2))),0)</f>
        <v>0</v>
      </c>
      <c r="CW104" s="298" t="b">
        <f>IF('Hoja De Calculo'!CX$13&gt;='Hoja De Calculo'!CW$13,IF(CW$18=100,($CF$21*CW$18*$B$2)-SUM($I104:CV104),IF(CW$18&gt;CV$19,((CW$18-CV$19+1)*$B$2*$CF$21),IF(CW$18&gt;=CV$19,$CF$21*$B$2))),0)</f>
        <v>0</v>
      </c>
    </row>
    <row r="105" spans="1:101" x14ac:dyDescent="0.25">
      <c r="A105" t="s">
        <v>242</v>
      </c>
      <c r="B105" s="263"/>
      <c r="C105" s="263"/>
      <c r="D105" s="263"/>
      <c r="E105" s="263"/>
      <c r="F105" s="263"/>
      <c r="G105" s="263"/>
      <c r="H105" s="263"/>
      <c r="I105" s="263"/>
      <c r="J105" s="263"/>
      <c r="K105" s="263"/>
      <c r="L105" s="263"/>
      <c r="M105" s="263"/>
      <c r="N105" s="263"/>
      <c r="O105" s="263"/>
      <c r="P105" s="263"/>
      <c r="Q105" s="263"/>
      <c r="R105" s="263"/>
      <c r="S105" s="263"/>
      <c r="T105" s="263"/>
      <c r="U105" s="263"/>
      <c r="V105" s="263"/>
      <c r="W105" s="263"/>
      <c r="X105" s="263"/>
      <c r="Y105" s="263"/>
      <c r="Z105" s="263"/>
      <c r="AA105" s="263"/>
      <c r="AB105" s="263"/>
      <c r="AC105" s="263"/>
      <c r="AD105" s="263"/>
      <c r="AE105" s="263"/>
      <c r="AF105" s="263"/>
      <c r="AG105" s="263"/>
      <c r="AH105" s="263"/>
      <c r="AI105" s="263"/>
      <c r="AJ105" s="263"/>
      <c r="AK105" s="263"/>
      <c r="AL105" s="263"/>
      <c r="AM105" s="263"/>
      <c r="AN105" s="263"/>
      <c r="AO105" s="263"/>
      <c r="AP105" s="263"/>
      <c r="AQ105" s="263"/>
      <c r="AR105" s="263"/>
      <c r="AS105" s="263"/>
      <c r="AT105" s="263"/>
      <c r="AU105" s="263"/>
      <c r="AV105" s="263"/>
      <c r="AW105" s="263"/>
      <c r="AX105" s="263"/>
      <c r="AY105" s="263"/>
      <c r="AZ105" s="263"/>
      <c r="BA105" s="263"/>
      <c r="BB105" s="263"/>
      <c r="BC105" s="263"/>
      <c r="BD105" s="263"/>
      <c r="BE105" s="263"/>
      <c r="BF105" s="263"/>
      <c r="BG105" s="263"/>
      <c r="BH105" s="263"/>
      <c r="BI105" s="263"/>
      <c r="BJ105" s="263"/>
      <c r="BK105" s="263"/>
      <c r="BL105" s="263"/>
      <c r="BM105" s="263"/>
      <c r="BN105" s="263"/>
      <c r="BO105" s="263"/>
      <c r="BP105" s="263"/>
      <c r="BQ105" s="263"/>
      <c r="BR105" s="263"/>
      <c r="BS105" s="263"/>
      <c r="BT105" s="263"/>
      <c r="BU105" s="263"/>
      <c r="BV105" s="263"/>
      <c r="BW105" s="263"/>
      <c r="BX105" s="263"/>
      <c r="BY105" s="263"/>
      <c r="BZ105" s="263"/>
      <c r="CA105" s="263"/>
      <c r="CB105" s="263"/>
      <c r="CC105" s="263"/>
      <c r="CD105" s="263"/>
      <c r="CE105" s="263"/>
      <c r="CF105" s="263"/>
      <c r="CG105" s="285">
        <f>(CG$21*$B$2*(CG$19+(IF(CG$19=100,0,1))))</f>
        <v>0</v>
      </c>
      <c r="CH105" s="298" t="b">
        <f>IF('Hoja De Calculo'!CI$13&gt;='Hoja De Calculo'!CH$13,IF(CH$18=100,($CG$21*CH$18*$B$2)-SUM($I105:CG105),IF(CH$18&gt;CG$19,((CH$18-CG$19+1)*$B$2*$CG$21),IF(CH$18&gt;=CG$19,$CG$21*$B$2))),0)</f>
        <v>0</v>
      </c>
      <c r="CI105" s="298" t="b">
        <f>IF('Hoja De Calculo'!CJ$13&gt;='Hoja De Calculo'!CI$13,IF(CI$18=100,($CG$21*CI$18*$B$2)-SUM($I105:CH105),IF(CI$18&gt;CH$19,((CI$18-CH$19+1)*$B$2*$CG$21),IF(CI$18&gt;=CH$19,$CG$21*$B$2))),0)</f>
        <v>0</v>
      </c>
      <c r="CJ105" s="298" t="b">
        <f>IF('Hoja De Calculo'!CK$13&gt;='Hoja De Calculo'!CJ$13,IF(CJ$18=100,($CG$21*CJ$18*$B$2)-SUM($I105:CI105),IF(CJ$18&gt;CI$19,((CJ$18-CI$19+1)*$B$2*$CG$21),IF(CJ$18&gt;=CI$19,$CG$21*$B$2))),0)</f>
        <v>0</v>
      </c>
      <c r="CK105" s="298" t="b">
        <f>IF('Hoja De Calculo'!CL$13&gt;='Hoja De Calculo'!CK$13,IF(CK$18=100,($CG$21*CK$18*$B$2)-SUM($I105:CJ105),IF(CK$18&gt;CJ$19,((CK$18-CJ$19+1)*$B$2*$CG$21),IF(CK$18&gt;=CJ$19,$CG$21*$B$2))),0)</f>
        <v>0</v>
      </c>
      <c r="CL105" s="298" t="b">
        <f>IF('Hoja De Calculo'!CM$13&gt;='Hoja De Calculo'!CL$13,IF(CL$18=100,($CG$21*CL$18*$B$2)-SUM($I105:CK105),IF(CL$18&gt;CK$19,((CL$18-CK$19+1)*$B$2*$CG$21),IF(CL$18&gt;=CK$19,$CG$21*$B$2))),0)</f>
        <v>0</v>
      </c>
      <c r="CM105" s="298" t="b">
        <f>IF('Hoja De Calculo'!CN$13&gt;='Hoja De Calculo'!CM$13,IF(CM$18=100,($CG$21*CM$18*$B$2)-SUM($I105:CL105),IF(CM$18&gt;CL$19,((CM$18-CL$19+1)*$B$2*$CG$21),IF(CM$18&gt;=CL$19,$CG$21*$B$2))),0)</f>
        <v>0</v>
      </c>
      <c r="CN105" s="298" t="b">
        <f>IF('Hoja De Calculo'!CO$13&gt;='Hoja De Calculo'!CN$13,IF(CN$18=100,($CG$21*CN$18*$B$2)-SUM($I105:CM105),IF(CN$18&gt;CM$19,((CN$18-CM$19+1)*$B$2*$CG$21),IF(CN$18&gt;=CM$19,$CG$21*$B$2))),0)</f>
        <v>0</v>
      </c>
      <c r="CO105" s="298" t="b">
        <f>IF('Hoja De Calculo'!CP$13&gt;='Hoja De Calculo'!CO$13,IF(CO$18=100,($CG$21*CO$18*$B$2)-SUM($I105:CN105),IF(CO$18&gt;CN$19,((CO$18-CN$19+1)*$B$2*$CG$21),IF(CO$18&gt;=CN$19,$CG$21*$B$2))),0)</f>
        <v>0</v>
      </c>
      <c r="CP105" s="298" t="b">
        <f>IF('Hoja De Calculo'!CQ$13&gt;='Hoja De Calculo'!CP$13,IF(CP$18=100,($CG$21*CP$18*$B$2)-SUM($I105:CO105),IF(CP$18&gt;CO$19,((CP$18-CO$19+1)*$B$2*$CG$21),IF(CP$18&gt;=CO$19,$CG$21*$B$2))),0)</f>
        <v>0</v>
      </c>
      <c r="CQ105" s="298" t="b">
        <f>IF('Hoja De Calculo'!CR$13&gt;='Hoja De Calculo'!CQ$13,IF(CQ$18=100,($CG$21*CQ$18*$B$2)-SUM($I105:CP105),IF(CQ$18&gt;CP$19,((CQ$18-CP$19+1)*$B$2*$CG$21),IF(CQ$18&gt;=CP$19,$CG$21*$B$2))),0)</f>
        <v>0</v>
      </c>
      <c r="CR105" s="298" t="b">
        <f>IF('Hoja De Calculo'!CS$13&gt;='Hoja De Calculo'!CR$13,IF(CR$18=100,($CG$21*CR$18*$B$2)-SUM($I105:CQ105),IF(CR$18&gt;CQ$19,((CR$18-CQ$19+1)*$B$2*$CG$21),IF(CR$18&gt;=CQ$19,$CG$21*$B$2))),0)</f>
        <v>0</v>
      </c>
      <c r="CS105" s="298" t="b">
        <f>IF('Hoja De Calculo'!CT$13&gt;='Hoja De Calculo'!CS$13,IF(CS$18=100,($CG$21*CS$18*$B$2)-SUM($I105:CR105),IF(CS$18&gt;CR$19,((CS$18-CR$19+1)*$B$2*$CG$21),IF(CS$18&gt;=CR$19,$CG$21*$B$2))),0)</f>
        <v>0</v>
      </c>
      <c r="CT105" s="298" t="b">
        <f>IF('Hoja De Calculo'!CU$13&gt;='Hoja De Calculo'!CT$13,IF(CT$18=100,($CG$21*CT$18*$B$2)-SUM($I105:CS105),IF(CT$18&gt;CS$19,((CT$18-CS$19+1)*$B$2*$CG$21),IF(CT$18&gt;=CS$19,$CG$21*$B$2))),0)</f>
        <v>0</v>
      </c>
      <c r="CU105" s="298" t="b">
        <f>IF('Hoja De Calculo'!CV$13&gt;='Hoja De Calculo'!CU$13,IF(CU$18=100,($CG$21*CU$18*$B$2)-SUM($I105:CT105),IF(CU$18&gt;CT$19,((CU$18-CT$19+1)*$B$2*$CG$21),IF(CU$18&gt;=CT$19,$CG$21*$B$2))),0)</f>
        <v>0</v>
      </c>
      <c r="CV105" s="298" t="b">
        <f>IF('Hoja De Calculo'!CW$13&gt;='Hoja De Calculo'!CV$13,IF(CV$18=100,($CG$21*CV$18*$B$2)-SUM($I105:CU105),IF(CV$18&gt;CU$19,((CV$18-CU$19+1)*$B$2*$CG$21),IF(CV$18&gt;=CU$19,$CG$21*$B$2))),0)</f>
        <v>0</v>
      </c>
      <c r="CW105" s="298" t="b">
        <f>IF('Hoja De Calculo'!CX$13&gt;='Hoja De Calculo'!CW$13,IF(CW$18=100,($CG$21*CW$18*$B$2)-SUM($I105:CV105),IF(CW$18&gt;CV$19,((CW$18-CV$19+1)*$B$2*$CG$21),IF(CW$18&gt;=CV$19,$CG$21*$B$2))),0)</f>
        <v>0</v>
      </c>
    </row>
    <row r="106" spans="1:101" x14ac:dyDescent="0.25">
      <c r="A106" t="s">
        <v>243</v>
      </c>
      <c r="B106" s="263"/>
      <c r="C106" s="263"/>
      <c r="D106" s="263"/>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c r="AA106" s="263"/>
      <c r="AB106" s="263"/>
      <c r="AC106" s="263"/>
      <c r="AD106" s="263"/>
      <c r="AE106" s="263"/>
      <c r="AF106" s="263"/>
      <c r="AG106" s="263"/>
      <c r="AH106" s="263"/>
      <c r="AI106" s="263"/>
      <c r="AJ106" s="263"/>
      <c r="AK106" s="263"/>
      <c r="AL106" s="263"/>
      <c r="AM106" s="263"/>
      <c r="AN106" s="263"/>
      <c r="AO106" s="263"/>
      <c r="AP106" s="263"/>
      <c r="AQ106" s="263"/>
      <c r="AR106" s="263"/>
      <c r="AS106" s="263"/>
      <c r="AT106" s="263"/>
      <c r="AU106" s="263"/>
      <c r="AV106" s="263"/>
      <c r="AW106" s="263"/>
      <c r="AX106" s="263"/>
      <c r="AY106" s="263"/>
      <c r="AZ106" s="263"/>
      <c r="BA106" s="263"/>
      <c r="BB106" s="263"/>
      <c r="BC106" s="263"/>
      <c r="BD106" s="263"/>
      <c r="BE106" s="263"/>
      <c r="BF106" s="263"/>
      <c r="BG106" s="263"/>
      <c r="BH106" s="263"/>
      <c r="BI106" s="263"/>
      <c r="BJ106" s="263"/>
      <c r="BK106" s="263"/>
      <c r="BL106" s="263"/>
      <c r="BM106" s="263"/>
      <c r="BN106" s="263"/>
      <c r="BO106" s="263"/>
      <c r="BP106" s="263"/>
      <c r="BQ106" s="263"/>
      <c r="BR106" s="263"/>
      <c r="BS106" s="263"/>
      <c r="BT106" s="263"/>
      <c r="BU106" s="263"/>
      <c r="BV106" s="263"/>
      <c r="BW106" s="263"/>
      <c r="BX106" s="263"/>
      <c r="BY106" s="263"/>
      <c r="BZ106" s="263"/>
      <c r="CA106" s="263"/>
      <c r="CB106" s="263"/>
      <c r="CC106" s="263"/>
      <c r="CD106" s="263"/>
      <c r="CE106" s="263"/>
      <c r="CF106" s="263"/>
      <c r="CG106" s="263"/>
      <c r="CH106" s="285">
        <f>(CH$21*$B$2*(CH$19+(IF(CH$19=100,0,1))))</f>
        <v>0</v>
      </c>
      <c r="CI106" s="298" t="b">
        <f>IF('Hoja De Calculo'!CJ$13&gt;='Hoja De Calculo'!CI$13,IF(CI$18=100,($CH$21*CI$18*$B$2)-SUM($I106:CH106),IF(CI$18&gt;CH$19,((CI$18-CH$19+1)*$B$2*$CH$21),IF(CI$18&gt;=CH$19,$CH$21*$B$2))),0)</f>
        <v>0</v>
      </c>
      <c r="CJ106" s="298" t="b">
        <f>IF('Hoja De Calculo'!CK$13&gt;='Hoja De Calculo'!CJ$13,IF(CJ$18=100,($CH$21*CJ$18*$B$2)-SUM($I106:CI106),IF(CJ$18&gt;CI$19,((CJ$18-CI$19+1)*$B$2*$CH$21),IF(CJ$18&gt;=CI$19,$CH$21*$B$2))),0)</f>
        <v>0</v>
      </c>
      <c r="CK106" s="298" t="b">
        <f>IF('Hoja De Calculo'!CL$13&gt;='Hoja De Calculo'!CK$13,IF(CK$18=100,($CH$21*CK$18*$B$2)-SUM($I106:CJ106),IF(CK$18&gt;CJ$19,((CK$18-CJ$19+1)*$B$2*$CH$21),IF(CK$18&gt;=CJ$19,$CH$21*$B$2))),0)</f>
        <v>0</v>
      </c>
      <c r="CL106" s="298" t="b">
        <f>IF('Hoja De Calculo'!CM$13&gt;='Hoja De Calculo'!CL$13,IF(CL$18=100,($CH$21*CL$18*$B$2)-SUM($I106:CK106),IF(CL$18&gt;CK$19,((CL$18-CK$19+1)*$B$2*$CH$21),IF(CL$18&gt;=CK$19,$CH$21*$B$2))),0)</f>
        <v>0</v>
      </c>
      <c r="CM106" s="298" t="b">
        <f>IF('Hoja De Calculo'!CN$13&gt;='Hoja De Calculo'!CM$13,IF(CM$18=100,($CH$21*CM$18*$B$2)-SUM($I106:CL106),IF(CM$18&gt;CL$19,((CM$18-CL$19+1)*$B$2*$CH$21),IF(CM$18&gt;=CL$19,$CH$21*$B$2))),0)</f>
        <v>0</v>
      </c>
      <c r="CN106" s="298" t="b">
        <f>IF('Hoja De Calculo'!CO$13&gt;='Hoja De Calculo'!CN$13,IF(CN$18=100,($CH$21*CN$18*$B$2)-SUM($I106:CM106),IF(CN$18&gt;CM$19,((CN$18-CM$19+1)*$B$2*$CH$21),IF(CN$18&gt;=CM$19,$CH$21*$B$2))),0)</f>
        <v>0</v>
      </c>
      <c r="CO106" s="298" t="b">
        <f>IF('Hoja De Calculo'!CP$13&gt;='Hoja De Calculo'!CO$13,IF(CO$18=100,($CH$21*CO$18*$B$2)-SUM($I106:CN106),IF(CO$18&gt;CN$19,((CO$18-CN$19+1)*$B$2*$CH$21),IF(CO$18&gt;=CN$19,$CH$21*$B$2))),0)</f>
        <v>0</v>
      </c>
      <c r="CP106" s="298" t="b">
        <f>IF('Hoja De Calculo'!CQ$13&gt;='Hoja De Calculo'!CP$13,IF(CP$18=100,($CH$21*CP$18*$B$2)-SUM($I106:CO106),IF(CP$18&gt;CO$19,((CP$18-CO$19+1)*$B$2*$CH$21),IF(CP$18&gt;=CO$19,$CH$21*$B$2))),0)</f>
        <v>0</v>
      </c>
      <c r="CQ106" s="298" t="b">
        <f>IF('Hoja De Calculo'!CR$13&gt;='Hoja De Calculo'!CQ$13,IF(CQ$18=100,($CH$21*CQ$18*$B$2)-SUM($I106:CP106),IF(CQ$18&gt;CP$19,((CQ$18-CP$19+1)*$B$2*$CH$21),IF(CQ$18&gt;=CP$19,$CH$21*$B$2))),0)</f>
        <v>0</v>
      </c>
      <c r="CR106" s="298" t="b">
        <f>IF('Hoja De Calculo'!CS$13&gt;='Hoja De Calculo'!CR$13,IF(CR$18=100,($CH$21*CR$18*$B$2)-SUM($I106:CQ106),IF(CR$18&gt;CQ$19,((CR$18-CQ$19+1)*$B$2*$CH$21),IF(CR$18&gt;=CQ$19,$CH$21*$B$2))),0)</f>
        <v>0</v>
      </c>
      <c r="CS106" s="298" t="b">
        <f>IF('Hoja De Calculo'!CT$13&gt;='Hoja De Calculo'!CS$13,IF(CS$18=100,($CH$21*CS$18*$B$2)-SUM($I106:CR106),IF(CS$18&gt;CR$19,((CS$18-CR$19+1)*$B$2*$CH$21),IF(CS$18&gt;=CR$19,$CH$21*$B$2))),0)</f>
        <v>0</v>
      </c>
      <c r="CT106" s="298" t="b">
        <f>IF('Hoja De Calculo'!CU$13&gt;='Hoja De Calculo'!CT$13,IF(CT$18=100,($CH$21*CT$18*$B$2)-SUM($I106:CS106),IF(CT$18&gt;CS$19,((CT$18-CS$19+1)*$B$2*$CH$21),IF(CT$18&gt;=CS$19,$CH$21*$B$2))),0)</f>
        <v>0</v>
      </c>
      <c r="CU106" s="298" t="b">
        <f>IF('Hoja De Calculo'!CV$13&gt;='Hoja De Calculo'!CU$13,IF(CU$18=100,($CH$21*CU$18*$B$2)-SUM($I106:CT106),IF(CU$18&gt;CT$19,((CU$18-CT$19+1)*$B$2*$CH$21),IF(CU$18&gt;=CT$19,$CH$21*$B$2))),0)</f>
        <v>0</v>
      </c>
      <c r="CV106" s="298" t="b">
        <f>IF('Hoja De Calculo'!CW$13&gt;='Hoja De Calculo'!CV$13,IF(CV$18=100,($CH$21*CV$18*$B$2)-SUM($I106:CU106),IF(CV$18&gt;CU$19,((CV$18-CU$19+1)*$B$2*$CH$21),IF(CV$18&gt;=CU$19,$CH$21*$B$2))),0)</f>
        <v>0</v>
      </c>
      <c r="CW106" s="298" t="b">
        <f>IF('Hoja De Calculo'!CX$13&gt;='Hoja De Calculo'!CW$13,IF(CW$18=100,($CH$21*CW$18*$B$2)-SUM($I106:CV106),IF(CW$18&gt;CV$19,((CW$18-CV$19+1)*$B$2*$CH$21),IF(CW$18&gt;=CV$19,$CH$21*$B$2))),0)</f>
        <v>0</v>
      </c>
    </row>
    <row r="107" spans="1:101" x14ac:dyDescent="0.25">
      <c r="A107" t="s">
        <v>244</v>
      </c>
      <c r="B107" s="263"/>
      <c r="C107" s="263"/>
      <c r="D107" s="263"/>
      <c r="E107" s="263"/>
      <c r="F107" s="263"/>
      <c r="G107" s="263"/>
      <c r="H107" s="263"/>
      <c r="I107" s="263"/>
      <c r="J107" s="263"/>
      <c r="K107" s="263"/>
      <c r="L107" s="263"/>
      <c r="M107" s="263"/>
      <c r="N107" s="263"/>
      <c r="O107" s="263"/>
      <c r="P107" s="263"/>
      <c r="Q107" s="263"/>
      <c r="R107" s="263"/>
      <c r="S107" s="263"/>
      <c r="T107" s="263"/>
      <c r="U107" s="263"/>
      <c r="V107" s="263"/>
      <c r="W107" s="263"/>
      <c r="X107" s="263"/>
      <c r="Y107" s="263"/>
      <c r="Z107" s="263"/>
      <c r="AA107" s="263"/>
      <c r="AB107" s="263"/>
      <c r="AC107" s="263"/>
      <c r="AD107" s="263"/>
      <c r="AE107" s="263"/>
      <c r="AF107" s="263"/>
      <c r="AG107" s="263"/>
      <c r="AH107" s="263"/>
      <c r="AI107" s="263"/>
      <c r="AJ107" s="263"/>
      <c r="AK107" s="263"/>
      <c r="AL107" s="263"/>
      <c r="AM107" s="263"/>
      <c r="AN107" s="263"/>
      <c r="AO107" s="263"/>
      <c r="AP107" s="263"/>
      <c r="AQ107" s="263"/>
      <c r="AR107" s="263"/>
      <c r="AS107" s="263"/>
      <c r="AT107" s="263"/>
      <c r="AU107" s="263"/>
      <c r="AV107" s="263"/>
      <c r="AW107" s="263"/>
      <c r="AX107" s="263"/>
      <c r="AY107" s="263"/>
      <c r="AZ107" s="263"/>
      <c r="BA107" s="263"/>
      <c r="BB107" s="263"/>
      <c r="BC107" s="263"/>
      <c r="BD107" s="263"/>
      <c r="BE107" s="263"/>
      <c r="BF107" s="263"/>
      <c r="BG107" s="263"/>
      <c r="BH107" s="263"/>
      <c r="BI107" s="263"/>
      <c r="BJ107" s="263"/>
      <c r="BK107" s="263"/>
      <c r="BL107" s="263"/>
      <c r="BM107" s="263"/>
      <c r="BN107" s="263"/>
      <c r="BO107" s="263"/>
      <c r="BP107" s="263"/>
      <c r="BQ107" s="263"/>
      <c r="BR107" s="263"/>
      <c r="BS107" s="263"/>
      <c r="BT107" s="263"/>
      <c r="BU107" s="263"/>
      <c r="BV107" s="263"/>
      <c r="BW107" s="263"/>
      <c r="BX107" s="263"/>
      <c r="BY107" s="263"/>
      <c r="BZ107" s="263"/>
      <c r="CA107" s="263"/>
      <c r="CB107" s="263"/>
      <c r="CC107" s="263"/>
      <c r="CD107" s="263"/>
      <c r="CE107" s="263"/>
      <c r="CF107" s="263"/>
      <c r="CG107" s="263"/>
      <c r="CH107" s="263"/>
      <c r="CI107" s="285">
        <f>(CI$21*$B$2*(CI$19+(IF(CI$19=100,0,1))))</f>
        <v>0</v>
      </c>
      <c r="CJ107" s="298" t="b">
        <f>IF('Hoja De Calculo'!CK$13&gt;='Hoja De Calculo'!CJ$13,IF(CJ$18=100,($CI$21*CJ$18*$B$2)-SUM($I107:CI107),IF(CJ$18&gt;CI$19,((CJ$18-CI$19+1)*$B$2*$CI$21),IF(CJ$18&gt;=CI$19,$CI$21*$B$2))),0)</f>
        <v>0</v>
      </c>
      <c r="CK107" s="298" t="b">
        <f>IF('Hoja De Calculo'!CL$13&gt;='Hoja De Calculo'!CK$13,IF(CK$18=100,($CI$21*CK$18*$B$2)-SUM($I107:CJ107),IF(CK$18&gt;CJ$19,((CK$18-CJ$19+1)*$B$2*$CI$21),IF(CK$18&gt;=CJ$19,$CI$21*$B$2))),0)</f>
        <v>0</v>
      </c>
      <c r="CL107" s="298" t="b">
        <f>IF('Hoja De Calculo'!CM$13&gt;='Hoja De Calculo'!CL$13,IF(CL$18=100,($CI$21*CL$18*$B$2)-SUM($I107:CK107),IF(CL$18&gt;CK$19,((CL$18-CK$19+1)*$B$2*$CI$21),IF(CL$18&gt;=CK$19,$CI$21*$B$2))),0)</f>
        <v>0</v>
      </c>
      <c r="CM107" s="298" t="b">
        <f>IF('Hoja De Calculo'!CN$13&gt;='Hoja De Calculo'!CM$13,IF(CM$18=100,($CI$21*CM$18*$B$2)-SUM($I107:CL107),IF(CM$18&gt;CL$19,((CM$18-CL$19+1)*$B$2*$CI$21),IF(CM$18&gt;=CL$19,$CI$21*$B$2))),0)</f>
        <v>0</v>
      </c>
      <c r="CN107" s="298" t="b">
        <f>IF('Hoja De Calculo'!CO$13&gt;='Hoja De Calculo'!CN$13,IF(CN$18=100,($CI$21*CN$18*$B$2)-SUM($I107:CM107),IF(CN$18&gt;CM$19,((CN$18-CM$19+1)*$B$2*$CI$21),IF(CN$18&gt;=CM$19,$CI$21*$B$2))),0)</f>
        <v>0</v>
      </c>
      <c r="CO107" s="298" t="b">
        <f>IF('Hoja De Calculo'!CP$13&gt;='Hoja De Calculo'!CO$13,IF(CO$18=100,($CI$21*CO$18*$B$2)-SUM($I107:CN107),IF(CO$18&gt;CN$19,((CO$18-CN$19+1)*$B$2*$CI$21),IF(CO$18&gt;=CN$19,$CI$21*$B$2))),0)</f>
        <v>0</v>
      </c>
      <c r="CP107" s="298" t="b">
        <f>IF('Hoja De Calculo'!CQ$13&gt;='Hoja De Calculo'!CP$13,IF(CP$18=100,($CI$21*CP$18*$B$2)-SUM($I107:CO107),IF(CP$18&gt;CO$19,((CP$18-CO$19+1)*$B$2*$CI$21),IF(CP$18&gt;=CO$19,$CI$21*$B$2))),0)</f>
        <v>0</v>
      </c>
      <c r="CQ107" s="298" t="b">
        <f>IF('Hoja De Calculo'!CR$13&gt;='Hoja De Calculo'!CQ$13,IF(CQ$18=100,($CI$21*CQ$18*$B$2)-SUM($I107:CP107),IF(CQ$18&gt;CP$19,((CQ$18-CP$19+1)*$B$2*$CI$21),IF(CQ$18&gt;=CP$19,$CI$21*$B$2))),0)</f>
        <v>0</v>
      </c>
      <c r="CR107" s="298" t="b">
        <f>IF('Hoja De Calculo'!CS$13&gt;='Hoja De Calculo'!CR$13,IF(CR$18=100,($CI$21*CR$18*$B$2)-SUM($I107:CQ107),IF(CR$18&gt;CQ$19,((CR$18-CQ$19+1)*$B$2*$CI$21),IF(CR$18&gt;=CQ$19,$CI$21*$B$2))),0)</f>
        <v>0</v>
      </c>
      <c r="CS107" s="298" t="b">
        <f>IF('Hoja De Calculo'!CT$13&gt;='Hoja De Calculo'!CS$13,IF(CS$18=100,($CI$21*CS$18*$B$2)-SUM($I107:CR107),IF(CS$18&gt;CR$19,((CS$18-CR$19+1)*$B$2*$CI$21),IF(CS$18&gt;=CR$19,$CI$21*$B$2))),0)</f>
        <v>0</v>
      </c>
      <c r="CT107" s="298" t="b">
        <f>IF('Hoja De Calculo'!CU$13&gt;='Hoja De Calculo'!CT$13,IF(CT$18=100,($CI$21*CT$18*$B$2)-SUM($I107:CS107),IF(CT$18&gt;CS$19,((CT$18-CS$19+1)*$B$2*$CI$21),IF(CT$18&gt;=CS$19,$CI$21*$B$2))),0)</f>
        <v>0</v>
      </c>
      <c r="CU107" s="298" t="b">
        <f>IF('Hoja De Calculo'!CV$13&gt;='Hoja De Calculo'!CU$13,IF(CU$18=100,($CI$21*CU$18*$B$2)-SUM($I107:CT107),IF(CU$18&gt;CT$19,((CU$18-CT$19+1)*$B$2*$CI$21),IF(CU$18&gt;=CT$19,$CI$21*$B$2))),0)</f>
        <v>0</v>
      </c>
      <c r="CV107" s="298" t="b">
        <f>IF('Hoja De Calculo'!CW$13&gt;='Hoja De Calculo'!CV$13,IF(CV$18=100,($CI$21*CV$18*$B$2)-SUM($I107:CU107),IF(CV$18&gt;CU$19,((CV$18-CU$19+1)*$B$2*$CI$21),IF(CV$18&gt;=CU$19,$CI$21*$B$2))),0)</f>
        <v>0</v>
      </c>
      <c r="CW107" s="298" t="b">
        <f>IF('Hoja De Calculo'!CX$13&gt;='Hoja De Calculo'!CW$13,IF(CW$18=100,($CI$21*CW$18*$B$2)-SUM($I107:CV107),IF(CW$18&gt;CV$19,((CW$18-CV$19+1)*$B$2*$CI$21),IF(CW$18&gt;=CV$19,$CI$21*$B$2))),0)</f>
        <v>0</v>
      </c>
    </row>
    <row r="108" spans="1:101" x14ac:dyDescent="0.25">
      <c r="A108" t="s">
        <v>245</v>
      </c>
      <c r="B108" s="263"/>
      <c r="C108" s="263"/>
      <c r="D108" s="263"/>
      <c r="E108" s="263"/>
      <c r="F108" s="263"/>
      <c r="G108" s="263"/>
      <c r="H108" s="263"/>
      <c r="I108" s="263"/>
      <c r="J108" s="263"/>
      <c r="K108" s="263"/>
      <c r="L108" s="263"/>
      <c r="M108" s="263"/>
      <c r="N108" s="263"/>
      <c r="O108" s="263"/>
      <c r="P108" s="263"/>
      <c r="Q108" s="263"/>
      <c r="R108" s="263"/>
      <c r="S108" s="263"/>
      <c r="T108" s="263"/>
      <c r="U108" s="263"/>
      <c r="V108" s="263"/>
      <c r="W108" s="263"/>
      <c r="X108" s="263"/>
      <c r="Y108" s="263"/>
      <c r="Z108" s="263"/>
      <c r="AA108" s="263"/>
      <c r="AB108" s="263"/>
      <c r="AC108" s="263"/>
      <c r="AD108" s="263"/>
      <c r="AE108" s="263"/>
      <c r="AF108" s="263"/>
      <c r="AG108" s="263"/>
      <c r="AH108" s="263"/>
      <c r="AI108" s="263"/>
      <c r="AJ108" s="263"/>
      <c r="AK108" s="263"/>
      <c r="AL108" s="263"/>
      <c r="AM108" s="263"/>
      <c r="AN108" s="263"/>
      <c r="AO108" s="263"/>
      <c r="AP108" s="263"/>
      <c r="AQ108" s="263"/>
      <c r="AR108" s="263"/>
      <c r="AS108" s="263"/>
      <c r="AT108" s="263"/>
      <c r="AU108" s="263"/>
      <c r="AV108" s="263"/>
      <c r="AW108" s="263"/>
      <c r="AX108" s="263"/>
      <c r="AY108" s="263"/>
      <c r="AZ108" s="263"/>
      <c r="BA108" s="263"/>
      <c r="BB108" s="263"/>
      <c r="BC108" s="263"/>
      <c r="BD108" s="263"/>
      <c r="BE108" s="263"/>
      <c r="BF108" s="263"/>
      <c r="BG108" s="263"/>
      <c r="BH108" s="263"/>
      <c r="BI108" s="263"/>
      <c r="BJ108" s="263"/>
      <c r="BK108" s="263"/>
      <c r="BL108" s="263"/>
      <c r="BM108" s="263"/>
      <c r="BN108" s="263"/>
      <c r="BO108" s="263"/>
      <c r="BP108" s="263"/>
      <c r="BQ108" s="263"/>
      <c r="BR108" s="263"/>
      <c r="BS108" s="263"/>
      <c r="BT108" s="263"/>
      <c r="BU108" s="263"/>
      <c r="BV108" s="263"/>
      <c r="BW108" s="263"/>
      <c r="BX108" s="263"/>
      <c r="BY108" s="263"/>
      <c r="BZ108" s="263"/>
      <c r="CA108" s="263"/>
      <c r="CB108" s="263"/>
      <c r="CC108" s="263"/>
      <c r="CD108" s="263"/>
      <c r="CE108" s="263"/>
      <c r="CF108" s="263"/>
      <c r="CG108" s="263"/>
      <c r="CH108" s="263"/>
      <c r="CI108" s="263"/>
      <c r="CJ108" s="285">
        <f>(CJ$21*$B$2*(CJ$19+(IF(CJ$19=100,0,1))))</f>
        <v>0</v>
      </c>
      <c r="CK108" s="298" t="b">
        <f>IF('Hoja De Calculo'!CL$13&gt;='Hoja De Calculo'!CK$13,IF(CK$18=100,($CJ$21*CK$18*$B$2)-SUM($I108:CJ108),IF(CK$18&gt;CJ$19,((CK$18-CJ$19+1)*$B$2*$CJ$21),IF(CK$18&gt;=CJ$19,$CJ$21*$B$2))),0)</f>
        <v>0</v>
      </c>
      <c r="CL108" s="298" t="b">
        <f>IF('Hoja De Calculo'!CM$13&gt;='Hoja De Calculo'!CL$13,IF(CL$18=100,($CJ$21*CL$18*$B$2)-SUM($I108:CK108),IF(CL$18&gt;CK$19,((CL$18-CK$19+1)*$B$2*$CJ$21),IF(CL$18&gt;=CK$19,$CJ$21*$B$2))),0)</f>
        <v>0</v>
      </c>
      <c r="CM108" s="298" t="b">
        <f>IF('Hoja De Calculo'!CN$13&gt;='Hoja De Calculo'!CM$13,IF(CM$18=100,($CJ$21*CM$18*$B$2)-SUM($I108:CL108),IF(CM$18&gt;CL$19,((CM$18-CL$19+1)*$B$2*$CJ$21),IF(CM$18&gt;=CL$19,$CJ$21*$B$2))),0)</f>
        <v>0</v>
      </c>
      <c r="CN108" s="298" t="b">
        <f>IF('Hoja De Calculo'!CO$13&gt;='Hoja De Calculo'!CN$13,IF(CN$18=100,($CJ$21*CN$18*$B$2)-SUM($I108:CM108),IF(CN$18&gt;CM$19,((CN$18-CM$19+1)*$B$2*$CJ$21),IF(CN$18&gt;=CM$19,$CJ$21*$B$2))),0)</f>
        <v>0</v>
      </c>
      <c r="CO108" s="298" t="b">
        <f>IF('Hoja De Calculo'!CP$13&gt;='Hoja De Calculo'!CO$13,IF(CO$18=100,($CJ$21*CO$18*$B$2)-SUM($I108:CN108),IF(CO$18&gt;CN$19,((CO$18-CN$19+1)*$B$2*$CJ$21),IF(CO$18&gt;=CN$19,$CJ$21*$B$2))),0)</f>
        <v>0</v>
      </c>
      <c r="CP108" s="298" t="b">
        <f>IF('Hoja De Calculo'!CQ$13&gt;='Hoja De Calculo'!CP$13,IF(CP$18=100,($CJ$21*CP$18*$B$2)-SUM($I108:CO108),IF(CP$18&gt;CO$19,((CP$18-CO$19+1)*$B$2*$CJ$21),IF(CP$18&gt;=CO$19,$CJ$21*$B$2))),0)</f>
        <v>0</v>
      </c>
      <c r="CQ108" s="298" t="b">
        <f>IF('Hoja De Calculo'!CR$13&gt;='Hoja De Calculo'!CQ$13,IF(CQ$18=100,($CJ$21*CQ$18*$B$2)-SUM($I108:CP108),IF(CQ$18&gt;CP$19,((CQ$18-CP$19+1)*$B$2*$CJ$21),IF(CQ$18&gt;=CP$19,$CJ$21*$B$2))),0)</f>
        <v>0</v>
      </c>
      <c r="CR108" s="298" t="b">
        <f>IF('Hoja De Calculo'!CS$13&gt;='Hoja De Calculo'!CR$13,IF(CR$18=100,($CJ$21*CR$18*$B$2)-SUM($I108:CQ108),IF(CR$18&gt;CQ$19,((CR$18-CQ$19+1)*$B$2*$CJ$21),IF(CR$18&gt;=CQ$19,$CJ$21*$B$2))),0)</f>
        <v>0</v>
      </c>
      <c r="CS108" s="298" t="b">
        <f>IF('Hoja De Calculo'!CT$13&gt;='Hoja De Calculo'!CS$13,IF(CS$18=100,($CJ$21*CS$18*$B$2)-SUM($I108:CR108),IF(CS$18&gt;CR$19,((CS$18-CR$19+1)*$B$2*$CJ$21),IF(CS$18&gt;=CR$19,$CJ$21*$B$2))),0)</f>
        <v>0</v>
      </c>
      <c r="CT108" s="298" t="b">
        <f>IF('Hoja De Calculo'!CU$13&gt;='Hoja De Calculo'!CT$13,IF(CT$18=100,($CJ$21*CT$18*$B$2)-SUM($I108:CS108),IF(CT$18&gt;CS$19,((CT$18-CS$19+1)*$B$2*$CJ$21),IF(CT$18&gt;=CS$19,$CJ$21*$B$2))),0)</f>
        <v>0</v>
      </c>
      <c r="CU108" s="298" t="b">
        <f>IF('Hoja De Calculo'!CV$13&gt;='Hoja De Calculo'!CU$13,IF(CU$18=100,($CJ$21*CU$18*$B$2)-SUM($I108:CT108),IF(CU$18&gt;CT$19,((CU$18-CT$19+1)*$B$2*$CJ$21),IF(CU$18&gt;=CT$19,$CJ$21*$B$2))),0)</f>
        <v>0</v>
      </c>
      <c r="CV108" s="298" t="b">
        <f>IF('Hoja De Calculo'!CW$13&gt;='Hoja De Calculo'!CV$13,IF(CV$18=100,($CJ$21*CV$18*$B$2)-SUM($I108:CU108),IF(CV$18&gt;CU$19,((CV$18-CU$19+1)*$B$2*$CJ$21),IF(CV$18&gt;=CU$19,$CJ$21*$B$2))),0)</f>
        <v>0</v>
      </c>
      <c r="CW108" s="298" t="b">
        <f>IF('Hoja De Calculo'!CX$13&gt;='Hoja De Calculo'!CW$13,IF(CW$18=100,($CJ$21*CW$18*$B$2)-SUM($I108:CV108),IF(CW$18&gt;CV$19,((CW$18-CV$19+1)*$B$2*$CJ$21),IF(CW$18&gt;=CV$19,$CJ$21*$B$2))),0)</f>
        <v>0</v>
      </c>
    </row>
    <row r="109" spans="1:101" x14ac:dyDescent="0.25">
      <c r="A109" t="s">
        <v>246</v>
      </c>
      <c r="B109" s="263"/>
      <c r="C109" s="263"/>
      <c r="D109" s="263"/>
      <c r="E109" s="263"/>
      <c r="F109" s="263"/>
      <c r="G109" s="263"/>
      <c r="H109" s="263"/>
      <c r="I109" s="263"/>
      <c r="J109" s="263"/>
      <c r="K109" s="263"/>
      <c r="L109" s="263"/>
      <c r="M109" s="263"/>
      <c r="N109" s="263"/>
      <c r="O109" s="263"/>
      <c r="P109" s="263"/>
      <c r="Q109" s="263"/>
      <c r="R109" s="263"/>
      <c r="S109" s="263"/>
      <c r="T109" s="263"/>
      <c r="U109" s="263"/>
      <c r="V109" s="263"/>
      <c r="W109" s="263"/>
      <c r="X109" s="263"/>
      <c r="Y109" s="263"/>
      <c r="Z109" s="263"/>
      <c r="AA109" s="263"/>
      <c r="AB109" s="263"/>
      <c r="AC109" s="263"/>
      <c r="AD109" s="263"/>
      <c r="AE109" s="263"/>
      <c r="AF109" s="263"/>
      <c r="AG109" s="263"/>
      <c r="AH109" s="263"/>
      <c r="AI109" s="263"/>
      <c r="AJ109" s="263"/>
      <c r="AK109" s="263"/>
      <c r="AL109" s="263"/>
      <c r="AM109" s="263"/>
      <c r="AN109" s="263"/>
      <c r="AO109" s="263"/>
      <c r="AP109" s="263"/>
      <c r="AQ109" s="263"/>
      <c r="AR109" s="263"/>
      <c r="AS109" s="263"/>
      <c r="AT109" s="263"/>
      <c r="AU109" s="263"/>
      <c r="AV109" s="263"/>
      <c r="AW109" s="263"/>
      <c r="AX109" s="263"/>
      <c r="AY109" s="263"/>
      <c r="AZ109" s="263"/>
      <c r="BA109" s="263"/>
      <c r="BB109" s="263"/>
      <c r="BC109" s="263"/>
      <c r="BD109" s="263"/>
      <c r="BE109" s="263"/>
      <c r="BF109" s="263"/>
      <c r="BG109" s="263"/>
      <c r="BH109" s="263"/>
      <c r="BI109" s="263"/>
      <c r="BJ109" s="263"/>
      <c r="BK109" s="263"/>
      <c r="BL109" s="263"/>
      <c r="BM109" s="263"/>
      <c r="BN109" s="263"/>
      <c r="BO109" s="263"/>
      <c r="BP109" s="263"/>
      <c r="BQ109" s="263"/>
      <c r="BR109" s="263"/>
      <c r="BS109" s="263"/>
      <c r="BT109" s="263"/>
      <c r="BU109" s="263"/>
      <c r="BV109" s="263"/>
      <c r="BW109" s="263"/>
      <c r="BX109" s="263"/>
      <c r="BY109" s="263"/>
      <c r="BZ109" s="263"/>
      <c r="CA109" s="263"/>
      <c r="CB109" s="263"/>
      <c r="CC109" s="263"/>
      <c r="CD109" s="263"/>
      <c r="CE109" s="263"/>
      <c r="CF109" s="263"/>
      <c r="CG109" s="263"/>
      <c r="CH109" s="263"/>
      <c r="CI109" s="263"/>
      <c r="CJ109" s="263"/>
      <c r="CK109" s="285">
        <f>(CK$21*$B$2*(CK$19+(IF(CK$19=100,0,1))))</f>
        <v>0</v>
      </c>
      <c r="CL109" s="298" t="b">
        <f>IF('Hoja De Calculo'!CM$13&gt;='Hoja De Calculo'!CL$13,IF(CL$18=100,($CK$21*CL$18*$B$2)-SUM($I109:CK109),IF(CL$18&gt;CK$19,((CL$18-CK$19+1)*$B$2*$CK$21),IF(CL$18&gt;=CK$19,$CK$21*$B$2))),0)</f>
        <v>0</v>
      </c>
      <c r="CM109" s="298" t="b">
        <f>IF('Hoja De Calculo'!CN$13&gt;='Hoja De Calculo'!CM$13,IF(CM$18=100,($CK$21*CM$18*$B$2)-SUM($I109:CL109),IF(CM$18&gt;CL$19,((CM$18-CL$19+1)*$B$2*$CK$21),IF(CM$18&gt;=CL$19,$CK$21*$B$2))),0)</f>
        <v>0</v>
      </c>
      <c r="CN109" s="298" t="b">
        <f>IF('Hoja De Calculo'!CO$13&gt;='Hoja De Calculo'!CN$13,IF(CN$18=100,($CK$21*CN$18*$B$2)-SUM($I109:CM109),IF(CN$18&gt;CM$19,((CN$18-CM$19+1)*$B$2*$CK$21),IF(CN$18&gt;=CM$19,$CK$21*$B$2))),0)</f>
        <v>0</v>
      </c>
      <c r="CO109" s="298" t="b">
        <f>IF('Hoja De Calculo'!CP$13&gt;='Hoja De Calculo'!CO$13,IF(CO$18=100,($CK$21*CO$18*$B$2)-SUM($I109:CN109),IF(CO$18&gt;CN$19,((CO$18-CN$19+1)*$B$2*$CK$21),IF(CO$18&gt;=CN$19,$CK$21*$B$2))),0)</f>
        <v>0</v>
      </c>
      <c r="CP109" s="298" t="b">
        <f>IF('Hoja De Calculo'!CQ$13&gt;='Hoja De Calculo'!CP$13,IF(CP$18=100,($CK$21*CP$18*$B$2)-SUM($I109:CO109),IF(CP$18&gt;CO$19,((CP$18-CO$19+1)*$B$2*$CK$21),IF(CP$18&gt;=CO$19,$CK$21*$B$2))),0)</f>
        <v>0</v>
      </c>
      <c r="CQ109" s="298" t="b">
        <f>IF('Hoja De Calculo'!CR$13&gt;='Hoja De Calculo'!CQ$13,IF(CQ$18=100,($CK$21*CQ$18*$B$2)-SUM($I109:CP109),IF(CQ$18&gt;CP$19,((CQ$18-CP$19+1)*$B$2*$CK$21),IF(CQ$18&gt;=CP$19,$CK$21*$B$2))),0)</f>
        <v>0</v>
      </c>
      <c r="CR109" s="298" t="b">
        <f>IF('Hoja De Calculo'!CS$13&gt;='Hoja De Calculo'!CR$13,IF(CR$18=100,($CK$21*CR$18*$B$2)-SUM($I109:CQ109),IF(CR$18&gt;CQ$19,((CR$18-CQ$19+1)*$B$2*$CK$21),IF(CR$18&gt;=CQ$19,$CK$21*$B$2))),0)</f>
        <v>0</v>
      </c>
      <c r="CS109" s="298" t="b">
        <f>IF('Hoja De Calculo'!CT$13&gt;='Hoja De Calculo'!CS$13,IF(CS$18=100,($CK$21*CS$18*$B$2)-SUM($I109:CR109),IF(CS$18&gt;CR$19,((CS$18-CR$19+1)*$B$2*$CK$21),IF(CS$18&gt;=CR$19,$CK$21*$B$2))),0)</f>
        <v>0</v>
      </c>
      <c r="CT109" s="298" t="b">
        <f>IF('Hoja De Calculo'!CU$13&gt;='Hoja De Calculo'!CT$13,IF(CT$18=100,($CK$21*CT$18*$B$2)-SUM($I109:CS109),IF(CT$18&gt;CS$19,((CT$18-CS$19+1)*$B$2*$CK$21),IF(CT$18&gt;=CS$19,$CK$21*$B$2))),0)</f>
        <v>0</v>
      </c>
      <c r="CU109" s="298" t="b">
        <f>IF('Hoja De Calculo'!CV$13&gt;='Hoja De Calculo'!CU$13,IF(CU$18=100,($CK$21*CU$18*$B$2)-SUM($I109:CT109),IF(CU$18&gt;CT$19,((CU$18-CT$19+1)*$B$2*$CK$21),IF(CU$18&gt;=CT$19,$CK$21*$B$2))),0)</f>
        <v>0</v>
      </c>
      <c r="CV109" s="298" t="b">
        <f>IF('Hoja De Calculo'!CW$13&gt;='Hoja De Calculo'!CV$13,IF(CV$18=100,($CK$21*CV$18*$B$2)-SUM($I109:CU109),IF(CV$18&gt;CU$19,((CV$18-CU$19+1)*$B$2*$CK$21),IF(CV$18&gt;=CU$19,$CK$21*$B$2))),0)</f>
        <v>0</v>
      </c>
      <c r="CW109" s="298" t="b">
        <f>IF('Hoja De Calculo'!CX$13&gt;='Hoja De Calculo'!CW$13,IF(CW$18=100,($CK$21*CW$18*$B$2)-SUM($I109:CV109),IF(CW$18&gt;CV$19,((CW$18-CV$19+1)*$B$2*$CK$21),IF(CW$18&gt;=CV$19,$CK$21*$B$2))),0)</f>
        <v>0</v>
      </c>
    </row>
    <row r="110" spans="1:101" x14ac:dyDescent="0.25">
      <c r="A110" t="s">
        <v>247</v>
      </c>
      <c r="B110" s="263"/>
      <c r="C110" s="263"/>
      <c r="D110" s="263"/>
      <c r="E110" s="263"/>
      <c r="F110" s="263"/>
      <c r="G110" s="263"/>
      <c r="H110" s="263"/>
      <c r="I110" s="263"/>
      <c r="J110" s="263"/>
      <c r="K110" s="263"/>
      <c r="L110" s="263"/>
      <c r="M110" s="263"/>
      <c r="N110" s="263"/>
      <c r="O110" s="263"/>
      <c r="P110" s="263"/>
      <c r="Q110" s="263"/>
      <c r="R110" s="263"/>
      <c r="S110" s="263"/>
      <c r="T110" s="263"/>
      <c r="U110" s="263"/>
      <c r="V110" s="263"/>
      <c r="W110" s="263"/>
      <c r="X110" s="263"/>
      <c r="Y110" s="263"/>
      <c r="Z110" s="263"/>
      <c r="AA110" s="263"/>
      <c r="AB110" s="263"/>
      <c r="AC110" s="263"/>
      <c r="AD110" s="263"/>
      <c r="AE110" s="263"/>
      <c r="AF110" s="263"/>
      <c r="AG110" s="263"/>
      <c r="AH110" s="263"/>
      <c r="AI110" s="263"/>
      <c r="AJ110" s="263"/>
      <c r="AK110" s="263"/>
      <c r="AL110" s="263"/>
      <c r="AM110" s="263"/>
      <c r="AN110" s="263"/>
      <c r="AO110" s="263"/>
      <c r="AP110" s="263"/>
      <c r="AQ110" s="263"/>
      <c r="AR110" s="263"/>
      <c r="AS110" s="263"/>
      <c r="AT110" s="263"/>
      <c r="AU110" s="263"/>
      <c r="AV110" s="263"/>
      <c r="AW110" s="263"/>
      <c r="AX110" s="263"/>
      <c r="AY110" s="263"/>
      <c r="AZ110" s="263"/>
      <c r="BA110" s="263"/>
      <c r="BB110" s="263"/>
      <c r="BC110" s="263"/>
      <c r="BD110" s="263"/>
      <c r="BE110" s="263"/>
      <c r="BF110" s="263"/>
      <c r="BG110" s="263"/>
      <c r="BH110" s="263"/>
      <c r="BI110" s="263"/>
      <c r="BJ110" s="263"/>
      <c r="BK110" s="263"/>
      <c r="BL110" s="263"/>
      <c r="BM110" s="263"/>
      <c r="BN110" s="263"/>
      <c r="BO110" s="263"/>
      <c r="BP110" s="263"/>
      <c r="BQ110" s="263"/>
      <c r="BR110" s="263"/>
      <c r="BS110" s="263"/>
      <c r="BT110" s="263"/>
      <c r="BU110" s="263"/>
      <c r="BV110" s="263"/>
      <c r="BW110" s="263"/>
      <c r="BX110" s="263"/>
      <c r="BY110" s="263"/>
      <c r="BZ110" s="263"/>
      <c r="CA110" s="263"/>
      <c r="CB110" s="263"/>
      <c r="CC110" s="263"/>
      <c r="CD110" s="263"/>
      <c r="CE110" s="263"/>
      <c r="CF110" s="263"/>
      <c r="CG110" s="263"/>
      <c r="CH110" s="263"/>
      <c r="CI110" s="263"/>
      <c r="CJ110" s="263"/>
      <c r="CK110" s="263"/>
      <c r="CL110" s="285">
        <f>(CL$21*$B$2*(CL$19+(IF(CL$19=100,0,1))))</f>
        <v>0</v>
      </c>
      <c r="CM110" s="298" t="b">
        <f>IF('Hoja De Calculo'!CN$13&gt;='Hoja De Calculo'!CM$13,IF(CM$18=100,($CL$21*CM$18*$B$2)-SUM($I110:CL110),IF(CM$18&gt;CL$19,((CM$18-CL$19+1)*$B$2*$CL$21),IF(CM$18&gt;=CL$19,$CL$21*$B$2))),0)</f>
        <v>0</v>
      </c>
      <c r="CN110" s="298" t="b">
        <f>IF('Hoja De Calculo'!CO$13&gt;='Hoja De Calculo'!CN$13,IF(CN$18=100,($CL$21*CN$18*$B$2)-SUM($I110:CM110),IF(CN$18&gt;CM$19,((CN$18-CM$19+1)*$B$2*$CL$21),IF(CN$18&gt;=CM$19,$CL$21*$B$2))),0)</f>
        <v>0</v>
      </c>
      <c r="CO110" s="298" t="b">
        <f>IF('Hoja De Calculo'!CP$13&gt;='Hoja De Calculo'!CO$13,IF(CO$18=100,($CL$21*CO$18*$B$2)-SUM($I110:CN110),IF(CO$18&gt;CN$19,((CO$18-CN$19+1)*$B$2*$CL$21),IF(CO$18&gt;=CN$19,$CL$21*$B$2))),0)</f>
        <v>0</v>
      </c>
      <c r="CP110" s="298" t="b">
        <f>IF('Hoja De Calculo'!CQ$13&gt;='Hoja De Calculo'!CP$13,IF(CP$18=100,($CL$21*CP$18*$B$2)-SUM($I110:CO110),IF(CP$18&gt;CO$19,((CP$18-CO$19+1)*$B$2*$CL$21),IF(CP$18&gt;=CO$19,$CL$21*$B$2))),0)</f>
        <v>0</v>
      </c>
      <c r="CQ110" s="298" t="b">
        <f>IF('Hoja De Calculo'!CR$13&gt;='Hoja De Calculo'!CQ$13,IF(CQ$18=100,($CL$21*CQ$18*$B$2)-SUM($I110:CP110),IF(CQ$18&gt;CP$19,((CQ$18-CP$19+1)*$B$2*$CL$21),IF(CQ$18&gt;=CP$19,$CL$21*$B$2))),0)</f>
        <v>0</v>
      </c>
      <c r="CR110" s="298" t="b">
        <f>IF('Hoja De Calculo'!CS$13&gt;='Hoja De Calculo'!CR$13,IF(CR$18=100,($CL$21*CR$18*$B$2)-SUM($I110:CQ110),IF(CR$18&gt;CQ$19,((CR$18-CQ$19+1)*$B$2*$CL$21),IF(CR$18&gt;=CQ$19,$CL$21*$B$2))),0)</f>
        <v>0</v>
      </c>
      <c r="CS110" s="298" t="b">
        <f>IF('Hoja De Calculo'!CT$13&gt;='Hoja De Calculo'!CS$13,IF(CS$18=100,($CL$21*CS$18*$B$2)-SUM($I110:CR110),IF(CS$18&gt;CR$19,((CS$18-CR$19+1)*$B$2*$CL$21),IF(CS$18&gt;=CR$19,$CL$21*$B$2))),0)</f>
        <v>0</v>
      </c>
      <c r="CT110" s="298" t="b">
        <f>IF('Hoja De Calculo'!CU$13&gt;='Hoja De Calculo'!CT$13,IF(CT$18=100,($CL$21*CT$18*$B$2)-SUM($I110:CS110),IF(CT$18&gt;CS$19,((CT$18-CS$19+1)*$B$2*$CL$21),IF(CT$18&gt;=CS$19,$CL$21*$B$2))),0)</f>
        <v>0</v>
      </c>
      <c r="CU110" s="298" t="b">
        <f>IF('Hoja De Calculo'!CV$13&gt;='Hoja De Calculo'!CU$13,IF(CU$18=100,($CL$21*CU$18*$B$2)-SUM($I110:CT110),IF(CU$18&gt;CT$19,((CU$18-CT$19+1)*$B$2*$CL$21),IF(CU$18&gt;=CT$19,$CL$21*$B$2))),0)</f>
        <v>0</v>
      </c>
      <c r="CV110" s="298" t="b">
        <f>IF('Hoja De Calculo'!CW$13&gt;='Hoja De Calculo'!CV$13,IF(CV$18=100,($CL$21*CV$18*$B$2)-SUM($I110:CU110),IF(CV$18&gt;CU$19,((CV$18-CU$19+1)*$B$2*$CL$21),IF(CV$18&gt;=CU$19,$CL$21*$B$2))),0)</f>
        <v>0</v>
      </c>
      <c r="CW110" s="298" t="b">
        <f>IF('Hoja De Calculo'!CX$13&gt;='Hoja De Calculo'!CW$13,IF(CW$18=100,($CL$21*CW$18*$B$2)-SUM($I110:CV110),IF(CW$18&gt;CV$19,((CW$18-CV$19+1)*$B$2*$CL$21),IF(CW$18&gt;=CV$19,$CL$21*$B$2))),0)</f>
        <v>0</v>
      </c>
    </row>
    <row r="111" spans="1:101" x14ac:dyDescent="0.25">
      <c r="A111" t="s">
        <v>248</v>
      </c>
      <c r="B111" s="263"/>
      <c r="C111" s="263"/>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63"/>
      <c r="AJ111" s="263"/>
      <c r="AK111" s="263"/>
      <c r="AL111" s="263"/>
      <c r="AM111" s="263"/>
      <c r="AN111" s="263"/>
      <c r="AO111" s="263"/>
      <c r="AP111" s="263"/>
      <c r="AQ111" s="263"/>
      <c r="AR111" s="263"/>
      <c r="AS111" s="263"/>
      <c r="AT111" s="263"/>
      <c r="AU111" s="263"/>
      <c r="AV111" s="263"/>
      <c r="AW111" s="263"/>
      <c r="AX111" s="263"/>
      <c r="AY111" s="263"/>
      <c r="AZ111" s="263"/>
      <c r="BA111" s="263"/>
      <c r="BB111" s="263"/>
      <c r="BC111" s="263"/>
      <c r="BD111" s="263"/>
      <c r="BE111" s="263"/>
      <c r="BF111" s="263"/>
      <c r="BG111" s="263"/>
      <c r="BH111" s="263"/>
      <c r="BI111" s="263"/>
      <c r="BJ111" s="263"/>
      <c r="BK111" s="263"/>
      <c r="BL111" s="263"/>
      <c r="BM111" s="263"/>
      <c r="BN111" s="263"/>
      <c r="BO111" s="263"/>
      <c r="BP111" s="263"/>
      <c r="BQ111" s="263"/>
      <c r="BR111" s="263"/>
      <c r="BS111" s="263"/>
      <c r="BT111" s="263"/>
      <c r="BU111" s="263"/>
      <c r="BV111" s="263"/>
      <c r="BW111" s="263"/>
      <c r="BX111" s="263"/>
      <c r="BY111" s="263"/>
      <c r="BZ111" s="263"/>
      <c r="CA111" s="263"/>
      <c r="CB111" s="263"/>
      <c r="CC111" s="263"/>
      <c r="CD111" s="263"/>
      <c r="CE111" s="263"/>
      <c r="CF111" s="263"/>
      <c r="CG111" s="263"/>
      <c r="CH111" s="263"/>
      <c r="CI111" s="263"/>
      <c r="CJ111" s="263"/>
      <c r="CK111" s="263"/>
      <c r="CL111" s="263"/>
      <c r="CM111" s="285">
        <f>(CM$21*$B$2*(CM$19+(IF(CM$19=100,0,1))))</f>
        <v>0</v>
      </c>
      <c r="CN111" s="298" t="b">
        <f>IF('Hoja De Calculo'!CO$13&gt;='Hoja De Calculo'!CN$13,IF(CN$18=100,($CM$21*CN$18*$B$2)-SUM($I111:CM111),IF(CN$18&gt;CM$19,((CN$18-CM$19+1)*$B$2*$CM$21),IF(CN$18&gt;=CM$19,$CM$21*$B$2))),0)</f>
        <v>0</v>
      </c>
      <c r="CO111" s="298" t="b">
        <f>IF('Hoja De Calculo'!CP$13&gt;='Hoja De Calculo'!CO$13,IF(CO$18=100,($CM$21*CO$18*$B$2)-SUM($I111:CN111),IF(CO$18&gt;CN$19,((CO$18-CN$19+1)*$B$2*$CM$21),IF(CO$18&gt;=CN$19,$CM$21*$B$2))),0)</f>
        <v>0</v>
      </c>
      <c r="CP111" s="298" t="b">
        <f>IF('Hoja De Calculo'!CQ$13&gt;='Hoja De Calculo'!CP$13,IF(CP$18=100,($CM$21*CP$18*$B$2)-SUM($I111:CO111),IF(CP$18&gt;CO$19,((CP$18-CO$19+1)*$B$2*$CM$21),IF(CP$18&gt;=CO$19,$CM$21*$B$2))),0)</f>
        <v>0</v>
      </c>
      <c r="CQ111" s="298" t="b">
        <f>IF('Hoja De Calculo'!CR$13&gt;='Hoja De Calculo'!CQ$13,IF(CQ$18=100,($CM$21*CQ$18*$B$2)-SUM($I111:CP111),IF(CQ$18&gt;CP$19,((CQ$18-CP$19+1)*$B$2*$CM$21),IF(CQ$18&gt;=CP$19,$CM$21*$B$2))),0)</f>
        <v>0</v>
      </c>
      <c r="CR111" s="298" t="b">
        <f>IF('Hoja De Calculo'!CS$13&gt;='Hoja De Calculo'!CR$13,IF(CR$18=100,($CM$21*CR$18*$B$2)-SUM($I111:CQ111),IF(CR$18&gt;CQ$19,((CR$18-CQ$19+1)*$B$2*$CM$21),IF(CR$18&gt;=CQ$19,$CM$21*$B$2))),0)</f>
        <v>0</v>
      </c>
      <c r="CS111" s="298" t="b">
        <f>IF('Hoja De Calculo'!CT$13&gt;='Hoja De Calculo'!CS$13,IF(CS$18=100,($CM$21*CS$18*$B$2)-SUM($I111:CR111),IF(CS$18&gt;CR$19,((CS$18-CR$19+1)*$B$2*$CM$21),IF(CS$18&gt;=CR$19,$CM$21*$B$2))),0)</f>
        <v>0</v>
      </c>
      <c r="CT111" s="298" t="b">
        <f>IF('Hoja De Calculo'!CU$13&gt;='Hoja De Calculo'!CT$13,IF(CT$18=100,($CM$21*CT$18*$B$2)-SUM($I111:CS111),IF(CT$18&gt;CS$19,((CT$18-CS$19+1)*$B$2*$CM$21),IF(CT$18&gt;=CS$19,$CM$21*$B$2))),0)</f>
        <v>0</v>
      </c>
      <c r="CU111" s="298" t="b">
        <f>IF('Hoja De Calculo'!CV$13&gt;='Hoja De Calculo'!CU$13,IF(CU$18=100,($CM$21*CU$18*$B$2)-SUM($I111:CT111),IF(CU$18&gt;CT$19,((CU$18-CT$19+1)*$B$2*$CM$21),IF(CU$18&gt;=CT$19,$CM$21*$B$2))),0)</f>
        <v>0</v>
      </c>
      <c r="CV111" s="298" t="b">
        <f>IF('Hoja De Calculo'!CW$13&gt;='Hoja De Calculo'!CV$13,IF(CV$18=100,($CM$21*CV$18*$B$2)-SUM($I111:CU111),IF(CV$18&gt;CU$19,((CV$18-CU$19+1)*$B$2*$CM$21),IF(CV$18&gt;=CU$19,$CM$21*$B$2))),0)</f>
        <v>0</v>
      </c>
      <c r="CW111" s="298" t="b">
        <f>IF('Hoja De Calculo'!CX$13&gt;='Hoja De Calculo'!CW$13,IF(CW$18=100,($CM$21*CW$18*$B$2)-SUM($I111:CV111),IF(CW$18&gt;CV$19,((CW$18-CV$19+1)*$B$2*$CM$21),IF(CW$18&gt;=CV$19,$CM$21*$B$2))),0)</f>
        <v>0</v>
      </c>
    </row>
    <row r="112" spans="1:101" x14ac:dyDescent="0.25">
      <c r="A112" t="s">
        <v>249</v>
      </c>
      <c r="B112" s="263"/>
      <c r="C112" s="263"/>
      <c r="D112" s="263"/>
      <c r="E112" s="263"/>
      <c r="F112" s="263"/>
      <c r="G112" s="263"/>
      <c r="H112" s="263"/>
      <c r="I112" s="263"/>
      <c r="J112" s="263"/>
      <c r="K112" s="263"/>
      <c r="L112" s="263"/>
      <c r="M112" s="263"/>
      <c r="N112" s="263"/>
      <c r="O112" s="263"/>
      <c r="P112" s="263"/>
      <c r="Q112" s="263"/>
      <c r="R112" s="263"/>
      <c r="S112" s="263"/>
      <c r="T112" s="263"/>
      <c r="U112" s="263"/>
      <c r="V112" s="263"/>
      <c r="W112" s="263"/>
      <c r="X112" s="263"/>
      <c r="Y112" s="263"/>
      <c r="Z112" s="263"/>
      <c r="AA112" s="263"/>
      <c r="AB112" s="263"/>
      <c r="AC112" s="263"/>
      <c r="AD112" s="263"/>
      <c r="AE112" s="263"/>
      <c r="AF112" s="263"/>
      <c r="AG112" s="263"/>
      <c r="AH112" s="263"/>
      <c r="AI112" s="263"/>
      <c r="AJ112" s="263"/>
      <c r="AK112" s="263"/>
      <c r="AL112" s="263"/>
      <c r="AM112" s="263"/>
      <c r="AN112" s="263"/>
      <c r="AO112" s="263"/>
      <c r="AP112" s="263"/>
      <c r="AQ112" s="263"/>
      <c r="AR112" s="263"/>
      <c r="AS112" s="263"/>
      <c r="AT112" s="263"/>
      <c r="AU112" s="263"/>
      <c r="AV112" s="263"/>
      <c r="AW112" s="263"/>
      <c r="AX112" s="263"/>
      <c r="AY112" s="263"/>
      <c r="AZ112" s="263"/>
      <c r="BA112" s="263"/>
      <c r="BB112" s="263"/>
      <c r="BC112" s="263"/>
      <c r="BD112" s="263"/>
      <c r="BE112" s="263"/>
      <c r="BF112" s="263"/>
      <c r="BG112" s="263"/>
      <c r="BH112" s="263"/>
      <c r="BI112" s="263"/>
      <c r="BJ112" s="263"/>
      <c r="BK112" s="263"/>
      <c r="BL112" s="263"/>
      <c r="BM112" s="263"/>
      <c r="BN112" s="263"/>
      <c r="BO112" s="263"/>
      <c r="BP112" s="263"/>
      <c r="BQ112" s="263"/>
      <c r="BR112" s="263"/>
      <c r="BS112" s="263"/>
      <c r="BT112" s="263"/>
      <c r="BU112" s="263"/>
      <c r="BV112" s="263"/>
      <c r="BW112" s="263"/>
      <c r="BX112" s="263"/>
      <c r="BY112" s="263"/>
      <c r="BZ112" s="263"/>
      <c r="CA112" s="263"/>
      <c r="CB112" s="263"/>
      <c r="CC112" s="263"/>
      <c r="CD112" s="263"/>
      <c r="CE112" s="263"/>
      <c r="CF112" s="263"/>
      <c r="CG112" s="263"/>
      <c r="CH112" s="263"/>
      <c r="CI112" s="263"/>
      <c r="CJ112" s="263"/>
      <c r="CK112" s="263"/>
      <c r="CL112" s="263"/>
      <c r="CM112" s="263"/>
      <c r="CN112" s="285">
        <f>(CN$21*$B$2*(CN$19+(IF(CN$19=100,0,1))))</f>
        <v>0</v>
      </c>
      <c r="CO112" s="298" t="b">
        <f>IF('Hoja De Calculo'!CP$13&gt;='Hoja De Calculo'!CO$13,IF(CO$18=100,($CN$21*CO$18*$B$2)-SUM($I112:CN112),IF(CO$18&gt;CN$19,((CO$18-CN$19+1)*$B$2*$CN$21),IF(CO$18&gt;=CN$19,$CN$21*$B$2))),0)</f>
        <v>0</v>
      </c>
      <c r="CP112" s="298" t="b">
        <f>IF('Hoja De Calculo'!CQ$13&gt;='Hoja De Calculo'!CP$13,IF(CP$18=100,($CN$21*CP$18*$B$2)-SUM($I112:CO112),IF(CP$18&gt;CO$19,((CP$18-CO$19+1)*$B$2*$CN$21),IF(CP$18&gt;=CO$19,$CN$21*$B$2))),0)</f>
        <v>0</v>
      </c>
      <c r="CQ112" s="298" t="b">
        <f>IF('Hoja De Calculo'!CR$13&gt;='Hoja De Calculo'!CQ$13,IF(CQ$18=100,($CN$21*CQ$18*$B$2)-SUM($I112:CP112),IF(CQ$18&gt;CP$19,((CQ$18-CP$19+1)*$B$2*$CN$21),IF(CQ$18&gt;=CP$19,$CN$21*$B$2))),0)</f>
        <v>0</v>
      </c>
      <c r="CR112" s="298" t="b">
        <f>IF('Hoja De Calculo'!CS$13&gt;='Hoja De Calculo'!CR$13,IF(CR$18=100,($CN$21*CR$18*$B$2)-SUM($I112:CQ112),IF(CR$18&gt;CQ$19,((CR$18-CQ$19+1)*$B$2*$CN$21),IF(CR$18&gt;=CQ$19,$CN$21*$B$2))),0)</f>
        <v>0</v>
      </c>
      <c r="CS112" s="298" t="b">
        <f>IF('Hoja De Calculo'!CT$13&gt;='Hoja De Calculo'!CS$13,IF(CS$18=100,($CN$21*CS$18*$B$2)-SUM($I112:CR112),IF(CS$18&gt;CR$19,((CS$18-CR$19+1)*$B$2*$CN$21),IF(CS$18&gt;=CR$19,$CN$21*$B$2))),0)</f>
        <v>0</v>
      </c>
      <c r="CT112" s="298" t="b">
        <f>IF('Hoja De Calculo'!CU$13&gt;='Hoja De Calculo'!CT$13,IF(CT$18=100,($CN$21*CT$18*$B$2)-SUM($I112:CS112),IF(CT$18&gt;CS$19,((CT$18-CS$19+1)*$B$2*$CN$21),IF(CT$18&gt;=CS$19,$CN$21*$B$2))),0)</f>
        <v>0</v>
      </c>
      <c r="CU112" s="298" t="b">
        <f>IF('Hoja De Calculo'!CV$13&gt;='Hoja De Calculo'!CU$13,IF(CU$18=100,($CN$21*CU$18*$B$2)-SUM($I112:CT112),IF(CU$18&gt;CT$19,((CU$18-CT$19+1)*$B$2*$CN$21),IF(CU$18&gt;=CT$19,$CN$21*$B$2))),0)</f>
        <v>0</v>
      </c>
      <c r="CV112" s="298" t="b">
        <f>IF('Hoja De Calculo'!CW$13&gt;='Hoja De Calculo'!CV$13,IF(CV$18=100,($CN$21*CV$18*$B$2)-SUM($I112:CU112),IF(CV$18&gt;CU$19,((CV$18-CU$19+1)*$B$2*$CN$21),IF(CV$18&gt;=CU$19,$CN$21*$B$2))),0)</f>
        <v>0</v>
      </c>
      <c r="CW112" s="298" t="b">
        <f>IF('Hoja De Calculo'!CX$13&gt;='Hoja De Calculo'!CW$13,IF(CW$18=100,($CN$21*CW$18*$B$2)-SUM($I112:CV112),IF(CW$18&gt;CV$19,((CW$18-CV$19+1)*$B$2*$CN$21),IF(CW$18&gt;=CV$19,$CN$21*$B$2))),0)</f>
        <v>0</v>
      </c>
    </row>
    <row r="113" spans="1:102" x14ac:dyDescent="0.25">
      <c r="A113" t="s">
        <v>250</v>
      </c>
      <c r="B113" s="263"/>
      <c r="C113" s="263"/>
      <c r="D113" s="263"/>
      <c r="E113" s="263"/>
      <c r="F113" s="263"/>
      <c r="G113" s="263"/>
      <c r="H113" s="263"/>
      <c r="I113" s="263"/>
      <c r="J113" s="263"/>
      <c r="K113" s="263"/>
      <c r="L113" s="263"/>
      <c r="M113" s="263"/>
      <c r="N113" s="263"/>
      <c r="O113" s="263"/>
      <c r="P113" s="263"/>
      <c r="Q113" s="263"/>
      <c r="R113" s="263"/>
      <c r="S113" s="263"/>
      <c r="T113" s="263"/>
      <c r="U113" s="263"/>
      <c r="V113" s="263"/>
      <c r="W113" s="263"/>
      <c r="X113" s="263"/>
      <c r="Y113" s="263"/>
      <c r="Z113" s="263"/>
      <c r="AA113" s="263"/>
      <c r="AB113" s="263"/>
      <c r="AC113" s="263"/>
      <c r="AD113" s="263"/>
      <c r="AE113" s="263"/>
      <c r="AF113" s="263"/>
      <c r="AG113" s="263"/>
      <c r="AH113" s="263"/>
      <c r="AI113" s="263"/>
      <c r="AJ113" s="263"/>
      <c r="AK113" s="263"/>
      <c r="AL113" s="263"/>
      <c r="AM113" s="263"/>
      <c r="AN113" s="263"/>
      <c r="AO113" s="263"/>
      <c r="AP113" s="263"/>
      <c r="AQ113" s="263"/>
      <c r="AR113" s="263"/>
      <c r="AS113" s="263"/>
      <c r="AT113" s="263"/>
      <c r="AU113" s="263"/>
      <c r="AV113" s="263"/>
      <c r="AW113" s="263"/>
      <c r="AX113" s="263"/>
      <c r="AY113" s="263"/>
      <c r="AZ113" s="263"/>
      <c r="BA113" s="263"/>
      <c r="BB113" s="263"/>
      <c r="BC113" s="263"/>
      <c r="BD113" s="263"/>
      <c r="BE113" s="263"/>
      <c r="BF113" s="263"/>
      <c r="BG113" s="263"/>
      <c r="BH113" s="263"/>
      <c r="BI113" s="263"/>
      <c r="BJ113" s="263"/>
      <c r="BK113" s="263"/>
      <c r="BL113" s="263"/>
      <c r="BM113" s="263"/>
      <c r="BN113" s="263"/>
      <c r="BO113" s="263"/>
      <c r="BP113" s="263"/>
      <c r="BQ113" s="263"/>
      <c r="BR113" s="263"/>
      <c r="BS113" s="263"/>
      <c r="BT113" s="263"/>
      <c r="BU113" s="263"/>
      <c r="BV113" s="263"/>
      <c r="BW113" s="263"/>
      <c r="BX113" s="263"/>
      <c r="BY113" s="263"/>
      <c r="BZ113" s="263"/>
      <c r="CA113" s="263"/>
      <c r="CB113" s="263"/>
      <c r="CC113" s="263"/>
      <c r="CD113" s="263"/>
      <c r="CE113" s="263"/>
      <c r="CF113" s="263"/>
      <c r="CG113" s="263"/>
      <c r="CH113" s="263"/>
      <c r="CI113" s="263"/>
      <c r="CJ113" s="263"/>
      <c r="CK113" s="263"/>
      <c r="CL113" s="263"/>
      <c r="CM113" s="263"/>
      <c r="CN113" s="263"/>
      <c r="CO113" s="285">
        <f>(CO$21*$B$2*(CO$19+(IF(CO$19=100,0,1))))</f>
        <v>0</v>
      </c>
      <c r="CP113" s="298" t="b">
        <f>IF('Hoja De Calculo'!CQ$13&gt;='Hoja De Calculo'!CP$13,IF(CP$18=100,($CO$21*CP$18*$B$2)-SUM($I113:CO113),IF(CP$18&gt;CO$19,((CP$18-CO$19+1)*$B$2*$CO$21),IF(CP$18&gt;=CO$19,$CO$21*$B$2))),0)</f>
        <v>0</v>
      </c>
      <c r="CQ113" s="298" t="b">
        <f>IF('Hoja De Calculo'!CR$13&gt;='Hoja De Calculo'!CQ$13,IF(CQ$18=100,($CO$21*CQ$18*$B$2)-SUM($I113:CP113),IF(CQ$18&gt;CP$19,((CQ$18-CP$19+1)*$B$2*$CO$21),IF(CQ$18&gt;=CP$19,$CO$21*$B$2))),0)</f>
        <v>0</v>
      </c>
      <c r="CR113" s="298" t="b">
        <f>IF('Hoja De Calculo'!CS$13&gt;='Hoja De Calculo'!CR$13,IF(CR$18=100,($CO$21*CR$18*$B$2)-SUM($I113:CQ113),IF(CR$18&gt;CQ$19,((CR$18-CQ$19+1)*$B$2*$CO$21),IF(CR$18&gt;=CQ$19,$CO$21*$B$2))),0)</f>
        <v>0</v>
      </c>
      <c r="CS113" s="298" t="b">
        <f>IF('Hoja De Calculo'!CT$13&gt;='Hoja De Calculo'!CS$13,IF(CS$18=100,($CO$21*CS$18*$B$2)-SUM($I113:CR113),IF(CS$18&gt;CR$19,((CS$18-CR$19+1)*$B$2*$CO$21),IF(CS$18&gt;=CR$19,$CO$21*$B$2))),0)</f>
        <v>0</v>
      </c>
      <c r="CT113" s="298" t="b">
        <f>IF('Hoja De Calculo'!CU$13&gt;='Hoja De Calculo'!CT$13,IF(CT$18=100,($CO$21*CT$18*$B$2)-SUM($I113:CS113),IF(CT$18&gt;CS$19,((CT$18-CS$19+1)*$B$2*$CO$21),IF(CT$18&gt;=CS$19,$CO$21*$B$2))),0)</f>
        <v>0</v>
      </c>
      <c r="CU113" s="298" t="b">
        <f>IF('Hoja De Calculo'!CV$13&gt;='Hoja De Calculo'!CU$13,IF(CU$18=100,($CO$21*CU$18*$B$2)-SUM($I113:CT113),IF(CU$18&gt;CT$19,((CU$18-CT$19+1)*$B$2*$CO$21),IF(CU$18&gt;=CT$19,$CO$21*$B$2))),0)</f>
        <v>0</v>
      </c>
      <c r="CV113" s="298" t="b">
        <f>IF('Hoja De Calculo'!CW$13&gt;='Hoja De Calculo'!CV$13,IF(CV$18=100,($CO$21*CV$18*$B$2)-SUM($I113:CU113),IF(CV$18&gt;CU$19,((CV$18-CU$19+1)*$B$2*$CO$21),IF(CV$18&gt;=CU$19,$CO$21*$B$2))),0)</f>
        <v>0</v>
      </c>
      <c r="CW113" s="298" t="b">
        <f>IF('Hoja De Calculo'!CX$13&gt;='Hoja De Calculo'!CW$13,IF(CW$18=100,($CO$21*CW$18*$B$2)-SUM($I113:CV113),IF(CW$18&gt;CV$19,((CW$18-CV$19+1)*$B$2*$CO$21),IF(CW$18&gt;=CV$19,$CO$21*$B$2))),0)</f>
        <v>0</v>
      </c>
    </row>
    <row r="114" spans="1:102" x14ac:dyDescent="0.25">
      <c r="A114" t="s">
        <v>251</v>
      </c>
      <c r="B114" s="263"/>
      <c r="C114" s="263"/>
      <c r="D114" s="263"/>
      <c r="E114" s="263"/>
      <c r="F114" s="263"/>
      <c r="G114" s="263"/>
      <c r="H114" s="263"/>
      <c r="I114" s="263"/>
      <c r="J114" s="263"/>
      <c r="K114" s="263"/>
      <c r="L114" s="263"/>
      <c r="M114" s="263"/>
      <c r="N114" s="263"/>
      <c r="O114" s="263"/>
      <c r="P114" s="263"/>
      <c r="Q114" s="263"/>
      <c r="R114" s="263"/>
      <c r="S114" s="263"/>
      <c r="T114" s="263"/>
      <c r="U114" s="263"/>
      <c r="V114" s="263"/>
      <c r="W114" s="263"/>
      <c r="X114" s="263"/>
      <c r="Y114" s="263"/>
      <c r="Z114" s="263"/>
      <c r="AA114" s="263"/>
      <c r="AB114" s="263"/>
      <c r="AC114" s="263"/>
      <c r="AD114" s="263"/>
      <c r="AE114" s="263"/>
      <c r="AF114" s="263"/>
      <c r="AG114" s="263"/>
      <c r="AH114" s="263"/>
      <c r="AI114" s="263"/>
      <c r="AJ114" s="263"/>
      <c r="AK114" s="263"/>
      <c r="AL114" s="263"/>
      <c r="AM114" s="263"/>
      <c r="AN114" s="263"/>
      <c r="AO114" s="263"/>
      <c r="AP114" s="263"/>
      <c r="AQ114" s="263"/>
      <c r="AR114" s="263"/>
      <c r="AS114" s="263"/>
      <c r="AT114" s="263"/>
      <c r="AU114" s="263"/>
      <c r="AV114" s="263"/>
      <c r="AW114" s="263"/>
      <c r="AX114" s="263"/>
      <c r="AY114" s="263"/>
      <c r="AZ114" s="263"/>
      <c r="BA114" s="263"/>
      <c r="BB114" s="263"/>
      <c r="BC114" s="263"/>
      <c r="BD114" s="263"/>
      <c r="BE114" s="263"/>
      <c r="BF114" s="263"/>
      <c r="BG114" s="263"/>
      <c r="BH114" s="263"/>
      <c r="BI114" s="263"/>
      <c r="BJ114" s="263"/>
      <c r="BK114" s="263"/>
      <c r="BL114" s="263"/>
      <c r="BM114" s="263"/>
      <c r="BN114" s="263"/>
      <c r="BO114" s="263"/>
      <c r="BP114" s="263"/>
      <c r="BQ114" s="263"/>
      <c r="BR114" s="263"/>
      <c r="BS114" s="263"/>
      <c r="BT114" s="263"/>
      <c r="BU114" s="263"/>
      <c r="BV114" s="263"/>
      <c r="BW114" s="263"/>
      <c r="BX114" s="263"/>
      <c r="BY114" s="263"/>
      <c r="BZ114" s="263"/>
      <c r="CA114" s="263"/>
      <c r="CB114" s="263"/>
      <c r="CC114" s="263"/>
      <c r="CD114" s="263"/>
      <c r="CE114" s="263"/>
      <c r="CF114" s="263"/>
      <c r="CG114" s="263"/>
      <c r="CH114" s="263"/>
      <c r="CI114" s="263"/>
      <c r="CJ114" s="263"/>
      <c r="CK114" s="263"/>
      <c r="CL114" s="263"/>
      <c r="CM114" s="263"/>
      <c r="CN114" s="263"/>
      <c r="CO114" s="263"/>
      <c r="CP114" s="285">
        <f>(CP$21*$B$2*(CP$19+(IF(CP$19=100,0,1))))</f>
        <v>0</v>
      </c>
      <c r="CQ114" s="298" t="b">
        <f>IF('Hoja De Calculo'!CR$13&gt;='Hoja De Calculo'!CQ$13,IF(CQ$18=100,($CP$21*CQ$18*$B$2)-SUM($I114:CP114),IF(CQ$18&gt;CP$19,((CQ$18-CP$19+1)*$B$2*$CP$21),IF(CQ$18&gt;=CP$19,$CP$21*$B$2))),0)</f>
        <v>0</v>
      </c>
      <c r="CR114" s="298" t="b">
        <f>IF('Hoja De Calculo'!CS$13&gt;='Hoja De Calculo'!CR$13,IF(CR$18=100,($CP$21*CR$18*$B$2)-SUM($I114:CQ114),IF(CR$18&gt;CQ$19,((CR$18-CQ$19+1)*$B$2*$CP$21),IF(CR$18&gt;=CQ$19,$CP$21*$B$2))),0)</f>
        <v>0</v>
      </c>
      <c r="CS114" s="298" t="b">
        <f>IF('Hoja De Calculo'!CT$13&gt;='Hoja De Calculo'!CS$13,IF(CS$18=100,($CP$21*CS$18*$B$2)-SUM($I114:CR114),IF(CS$18&gt;CR$19,((CS$18-CR$19+1)*$B$2*$CP$21),IF(CS$18&gt;=CR$19,$CP$21*$B$2))),0)</f>
        <v>0</v>
      </c>
      <c r="CT114" s="298" t="b">
        <f>IF('Hoja De Calculo'!CU$13&gt;='Hoja De Calculo'!CT$13,IF(CT$18=100,($CP$21*CT$18*$B$2)-SUM($I114:CS114),IF(CT$18&gt;CS$19,((CT$18-CS$19+1)*$B$2*$CP$21),IF(CT$18&gt;=CS$19,$CP$21*$B$2))),0)</f>
        <v>0</v>
      </c>
      <c r="CU114" s="298" t="b">
        <f>IF('Hoja De Calculo'!CV$13&gt;='Hoja De Calculo'!CU$13,IF(CU$18=100,($CP$21*CU$18*$B$2)-SUM($I114:CT114),IF(CU$18&gt;CT$19,((CU$18-CT$19+1)*$B$2*$CP$21),IF(CU$18&gt;=CT$19,$CP$21*$B$2))),0)</f>
        <v>0</v>
      </c>
      <c r="CV114" s="298" t="b">
        <f>IF('Hoja De Calculo'!CW$13&gt;='Hoja De Calculo'!CV$13,IF(CV$18=100,($CP$21*CV$18*$B$2)-SUM($I114:CU114),IF(CV$18&gt;CU$19,((CV$18-CU$19+1)*$B$2*$CP$21),IF(CV$18&gt;=CU$19,$CP$21*$B$2))),0)</f>
        <v>0</v>
      </c>
      <c r="CW114" s="298" t="b">
        <f>IF('Hoja De Calculo'!CX$13&gt;='Hoja De Calculo'!CW$13,IF(CW$18=100,($CP$21*CW$18*$B$2)-SUM($I114:CV114),IF(CW$18&gt;CV$19,((CW$18-CV$19+1)*$B$2*$CP$21),IF(CW$18&gt;=CV$19,$CP$21*$B$2))),0)</f>
        <v>0</v>
      </c>
    </row>
    <row r="115" spans="1:102" x14ac:dyDescent="0.25">
      <c r="A115" t="s">
        <v>252</v>
      </c>
      <c r="B115" s="263"/>
      <c r="C115" s="263"/>
      <c r="D115" s="263"/>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63"/>
      <c r="AJ115" s="263"/>
      <c r="AK115" s="263"/>
      <c r="AL115" s="263"/>
      <c r="AM115" s="263"/>
      <c r="AN115" s="263"/>
      <c r="AO115" s="263"/>
      <c r="AP115" s="263"/>
      <c r="AQ115" s="263"/>
      <c r="AR115" s="263"/>
      <c r="AS115" s="263"/>
      <c r="AT115" s="263"/>
      <c r="AU115" s="263"/>
      <c r="AV115" s="263"/>
      <c r="AW115" s="263"/>
      <c r="AX115" s="263"/>
      <c r="AY115" s="263"/>
      <c r="AZ115" s="263"/>
      <c r="BA115" s="263"/>
      <c r="BB115" s="263"/>
      <c r="BC115" s="263"/>
      <c r="BD115" s="263"/>
      <c r="BE115" s="263"/>
      <c r="BF115" s="263"/>
      <c r="BG115" s="263"/>
      <c r="BH115" s="263"/>
      <c r="BI115" s="263"/>
      <c r="BJ115" s="263"/>
      <c r="BK115" s="263"/>
      <c r="BL115" s="263"/>
      <c r="BM115" s="263"/>
      <c r="BN115" s="263"/>
      <c r="BO115" s="263"/>
      <c r="BP115" s="263"/>
      <c r="BQ115" s="263"/>
      <c r="BR115" s="263"/>
      <c r="BS115" s="263"/>
      <c r="BT115" s="263"/>
      <c r="BU115" s="263"/>
      <c r="BV115" s="263"/>
      <c r="BW115" s="263"/>
      <c r="BX115" s="263"/>
      <c r="BY115" s="263"/>
      <c r="BZ115" s="263"/>
      <c r="CA115" s="263"/>
      <c r="CB115" s="263"/>
      <c r="CC115" s="263"/>
      <c r="CD115" s="263"/>
      <c r="CE115" s="263"/>
      <c r="CF115" s="263"/>
      <c r="CG115" s="263"/>
      <c r="CH115" s="263"/>
      <c r="CI115" s="263"/>
      <c r="CJ115" s="263"/>
      <c r="CK115" s="263"/>
      <c r="CL115" s="263"/>
      <c r="CM115" s="263"/>
      <c r="CN115" s="263"/>
      <c r="CO115" s="263"/>
      <c r="CP115" s="263"/>
      <c r="CQ115" s="285">
        <f>(CQ$21*$B$2*(CQ$19+(IF(CQ$19=100,0,1))))</f>
        <v>0</v>
      </c>
      <c r="CR115" s="298" t="b">
        <f>IF('Hoja De Calculo'!CS$13&gt;='Hoja De Calculo'!CR$13,IF(CR$18=100,($CQ$21*CR$18*$B$2)-SUM($I115:CQ115),IF(CR$18&gt;CQ$19,((CR$18-CQ$19+1)*$B$2*$CQ$21),IF(CR$18&gt;=CQ$19,$CQ$21*$B$2))),0)</f>
        <v>0</v>
      </c>
      <c r="CS115" s="298" t="b">
        <f>IF('Hoja De Calculo'!CT$13&gt;='Hoja De Calculo'!CS$13,IF(CS$18=100,($CQ$21*CS$18*$B$2)-SUM($I115:CR115),IF(CS$18&gt;CR$19,((CS$18-CR$19+1)*$B$2*$CQ$21),IF(CS$18&gt;=CR$19,$CQ$21*$B$2))),0)</f>
        <v>0</v>
      </c>
      <c r="CT115" s="298" t="b">
        <f>IF('Hoja De Calculo'!CU$13&gt;='Hoja De Calculo'!CT$13,IF(CT$18=100,($CQ$21*CT$18*$B$2)-SUM($I115:CS115),IF(CT$18&gt;CS$19,((CT$18-CS$19+1)*$B$2*$CQ$21),IF(CT$18&gt;=CS$19,$CQ$21*$B$2))),0)</f>
        <v>0</v>
      </c>
      <c r="CU115" s="298" t="b">
        <f>IF('Hoja De Calculo'!CV$13&gt;='Hoja De Calculo'!CU$13,IF(CU$18=100,($CQ$21*CU$18*$B$2)-SUM($I115:CT115),IF(CU$18&gt;CT$19,((CU$18-CT$19+1)*$B$2*$CQ$21),IF(CU$18&gt;=CT$19,$CQ$21*$B$2))),0)</f>
        <v>0</v>
      </c>
      <c r="CV115" s="298" t="b">
        <f>IF('Hoja De Calculo'!CW$13&gt;='Hoja De Calculo'!CV$13,IF(CV$18=100,($CQ$21*CV$18*$B$2)-SUM($I115:CU115),IF(CV$18&gt;CU$19,((CV$18-CU$19+1)*$B$2*$CQ$21),IF(CV$18&gt;=CU$19,$CQ$21*$B$2))),0)</f>
        <v>0</v>
      </c>
      <c r="CW115" s="298" t="b">
        <f>IF('Hoja De Calculo'!CX$13&gt;='Hoja De Calculo'!CW$13,IF(CW$18=100,($CQ$21*CW$18*$B$2)-SUM($I115:CV115),IF(CW$18&gt;CV$19,((CW$18-CV$19+1)*$B$2*$CQ$21),IF(CW$18&gt;=CV$19,$CQ$21*$B$2))),0)</f>
        <v>0</v>
      </c>
    </row>
    <row r="116" spans="1:102" x14ac:dyDescent="0.25">
      <c r="A116" t="s">
        <v>253</v>
      </c>
      <c r="B116" s="263"/>
      <c r="C116" s="263"/>
      <c r="D116" s="263"/>
      <c r="E116" s="263"/>
      <c r="F116" s="263"/>
      <c r="G116" s="263"/>
      <c r="H116" s="263"/>
      <c r="I116" s="263"/>
      <c r="J116" s="263"/>
      <c r="K116" s="263"/>
      <c r="L116" s="263"/>
      <c r="M116" s="263"/>
      <c r="N116" s="263"/>
      <c r="O116" s="263"/>
      <c r="P116" s="263"/>
      <c r="Q116" s="263"/>
      <c r="R116" s="263"/>
      <c r="S116" s="263"/>
      <c r="T116" s="263"/>
      <c r="U116" s="263"/>
      <c r="V116" s="263"/>
      <c r="W116" s="263"/>
      <c r="X116" s="263"/>
      <c r="Y116" s="263"/>
      <c r="Z116" s="263"/>
      <c r="AA116" s="263"/>
      <c r="AB116" s="263"/>
      <c r="AC116" s="263"/>
      <c r="AD116" s="263"/>
      <c r="AE116" s="263"/>
      <c r="AF116" s="263"/>
      <c r="AG116" s="263"/>
      <c r="AH116" s="263"/>
      <c r="AI116" s="263"/>
      <c r="AJ116" s="263"/>
      <c r="AK116" s="263"/>
      <c r="AL116" s="263"/>
      <c r="AM116" s="263"/>
      <c r="AN116" s="263"/>
      <c r="AO116" s="263"/>
      <c r="AP116" s="263"/>
      <c r="AQ116" s="263"/>
      <c r="AR116" s="263"/>
      <c r="AS116" s="263"/>
      <c r="AT116" s="263"/>
      <c r="AU116" s="263"/>
      <c r="AV116" s="263"/>
      <c r="AW116" s="263"/>
      <c r="AX116" s="263"/>
      <c r="AY116" s="263"/>
      <c r="AZ116" s="263"/>
      <c r="BA116" s="263"/>
      <c r="BB116" s="263"/>
      <c r="BC116" s="263"/>
      <c r="BD116" s="263"/>
      <c r="BE116" s="263"/>
      <c r="BF116" s="263"/>
      <c r="BG116" s="263"/>
      <c r="BH116" s="263"/>
      <c r="BI116" s="263"/>
      <c r="BJ116" s="263"/>
      <c r="BK116" s="263"/>
      <c r="BL116" s="263"/>
      <c r="BM116" s="263"/>
      <c r="BN116" s="263"/>
      <c r="BO116" s="263"/>
      <c r="BP116" s="263"/>
      <c r="BQ116" s="263"/>
      <c r="BR116" s="263"/>
      <c r="BS116" s="263"/>
      <c r="BT116" s="263"/>
      <c r="BU116" s="263"/>
      <c r="BV116" s="263"/>
      <c r="BW116" s="263"/>
      <c r="BX116" s="263"/>
      <c r="BY116" s="263"/>
      <c r="BZ116" s="263"/>
      <c r="CA116" s="263"/>
      <c r="CB116" s="263"/>
      <c r="CC116" s="263"/>
      <c r="CD116" s="263"/>
      <c r="CE116" s="263"/>
      <c r="CF116" s="263"/>
      <c r="CG116" s="263"/>
      <c r="CH116" s="263"/>
      <c r="CI116" s="263"/>
      <c r="CJ116" s="263"/>
      <c r="CK116" s="263"/>
      <c r="CL116" s="263"/>
      <c r="CM116" s="263"/>
      <c r="CN116" s="263"/>
      <c r="CO116" s="263"/>
      <c r="CP116" s="263"/>
      <c r="CQ116" s="263"/>
      <c r="CR116" s="285">
        <f>(CR$21*$B$2*(CR$19+(IF(CR$19=100,0,1))))</f>
        <v>0</v>
      </c>
      <c r="CS116" s="298" t="b">
        <f>IF('Hoja De Calculo'!CT$13&gt;='Hoja De Calculo'!CS$13,IF(CS$18=100,($CR$21*CS$18*$B$2)-SUM($I116:CR116),IF(CS$18&gt;CR$19,((CS$18-CR$19+1)*$B$2*$CR$21),IF(CS$18&gt;=CR$19,$CR$21*$B$2))),0)</f>
        <v>0</v>
      </c>
      <c r="CT116" s="298" t="b">
        <f>IF('Hoja De Calculo'!CU$13&gt;='Hoja De Calculo'!CT$13,IF(CT$18=100,($CR$21*CT$18*$B$2)-SUM($I116:CS116),IF(CT$18&gt;CS$19,((CT$18-CS$19+1)*$B$2*$CR$21),IF(CT$18&gt;=CS$19,$CR$21*$B$2))),0)</f>
        <v>0</v>
      </c>
      <c r="CU116" s="298" t="b">
        <f>IF('Hoja De Calculo'!CV$13&gt;='Hoja De Calculo'!CU$13,IF(CU$18=100,($CR$21*CU$18*$B$2)-SUM($I116:CT116),IF(CU$18&gt;CT$19,((CU$18-CT$19+1)*$B$2*$CR$21),IF(CU$18&gt;=CT$19,$CR$21*$B$2))),0)</f>
        <v>0</v>
      </c>
      <c r="CV116" s="298" t="b">
        <f>IF('Hoja De Calculo'!CW$13&gt;='Hoja De Calculo'!CV$13,IF(CV$18=100,($CR$21*CV$18*$B$2)-SUM($I116:CU116),IF(CV$18&gt;CU$19,((CV$18-CU$19+1)*$B$2*$CR$21),IF(CV$18&gt;=CU$19,$CR$21*$B$2))),0)</f>
        <v>0</v>
      </c>
      <c r="CW116" s="298" t="b">
        <f>IF('Hoja De Calculo'!CX$13&gt;='Hoja De Calculo'!CW$13,IF(CW$18=100,($CR$21*CW$18*$B$2)-SUM($I116:CV116),IF(CW$18&gt;CV$19,((CW$18-CV$19+1)*$B$2*$CR$21),IF(CW$18&gt;=CV$19,$CR$21*$B$2))),0)</f>
        <v>0</v>
      </c>
    </row>
    <row r="117" spans="1:102" x14ac:dyDescent="0.25">
      <c r="A117" t="s">
        <v>254</v>
      </c>
      <c r="B117" s="263"/>
      <c r="C117" s="263"/>
      <c r="D117" s="263"/>
      <c r="E117" s="263"/>
      <c r="F117" s="263"/>
      <c r="G117" s="263"/>
      <c r="H117" s="263"/>
      <c r="I117" s="263"/>
      <c r="J117" s="263"/>
      <c r="K117" s="263"/>
      <c r="L117" s="263"/>
      <c r="M117" s="263"/>
      <c r="N117" s="263"/>
      <c r="O117" s="263"/>
      <c r="P117" s="263"/>
      <c r="Q117" s="263"/>
      <c r="R117" s="263"/>
      <c r="S117" s="263"/>
      <c r="T117" s="263"/>
      <c r="U117" s="263"/>
      <c r="V117" s="263"/>
      <c r="W117" s="263"/>
      <c r="X117" s="263"/>
      <c r="Y117" s="263"/>
      <c r="Z117" s="263"/>
      <c r="AA117" s="263"/>
      <c r="AB117" s="263"/>
      <c r="AC117" s="263"/>
      <c r="AD117" s="263"/>
      <c r="AE117" s="263"/>
      <c r="AF117" s="263"/>
      <c r="AG117" s="263"/>
      <c r="AH117" s="263"/>
      <c r="AI117" s="263"/>
      <c r="AJ117" s="263"/>
      <c r="AK117" s="263"/>
      <c r="AL117" s="263"/>
      <c r="AM117" s="263"/>
      <c r="AN117" s="263"/>
      <c r="AO117" s="263"/>
      <c r="AP117" s="263"/>
      <c r="AQ117" s="263"/>
      <c r="AR117" s="263"/>
      <c r="AS117" s="263"/>
      <c r="AT117" s="263"/>
      <c r="AU117" s="263"/>
      <c r="AV117" s="263"/>
      <c r="AW117" s="263"/>
      <c r="AX117" s="263"/>
      <c r="AY117" s="263"/>
      <c r="AZ117" s="263"/>
      <c r="BA117" s="263"/>
      <c r="BB117" s="263"/>
      <c r="BC117" s="263"/>
      <c r="BD117" s="263"/>
      <c r="BE117" s="263"/>
      <c r="BF117" s="263"/>
      <c r="BG117" s="263"/>
      <c r="BH117" s="263"/>
      <c r="BI117" s="263"/>
      <c r="BJ117" s="263"/>
      <c r="BK117" s="263"/>
      <c r="BL117" s="263"/>
      <c r="BM117" s="263"/>
      <c r="BN117" s="263"/>
      <c r="BO117" s="263"/>
      <c r="BP117" s="263"/>
      <c r="BQ117" s="263"/>
      <c r="BR117" s="263"/>
      <c r="BS117" s="263"/>
      <c r="BT117" s="263"/>
      <c r="BU117" s="263"/>
      <c r="BV117" s="263"/>
      <c r="BW117" s="263"/>
      <c r="BX117" s="263"/>
      <c r="BY117" s="263"/>
      <c r="BZ117" s="263"/>
      <c r="CA117" s="263"/>
      <c r="CB117" s="263"/>
      <c r="CC117" s="263"/>
      <c r="CD117" s="263"/>
      <c r="CE117" s="263"/>
      <c r="CF117" s="263"/>
      <c r="CG117" s="263"/>
      <c r="CH117" s="263"/>
      <c r="CI117" s="263"/>
      <c r="CJ117" s="263"/>
      <c r="CK117" s="263"/>
      <c r="CL117" s="263"/>
      <c r="CM117" s="263"/>
      <c r="CN117" s="263"/>
      <c r="CO117" s="263"/>
      <c r="CP117" s="263"/>
      <c r="CQ117" s="263"/>
      <c r="CR117" s="263"/>
      <c r="CS117" s="285">
        <f>(CS$21*$B$2*(CS$19+(IF(CS$19=100,0,1))))</f>
        <v>0</v>
      </c>
      <c r="CT117" s="298" t="b">
        <f>IF('Hoja De Calculo'!CU$13&gt;='Hoja De Calculo'!CT$13,IF(CT$18=100,($CS$21*CT$18*$B$2)-SUM($I117:CS117),IF(CT$18&gt;CS$19,((CT$18-CS$19+1)*$B$2*$CS$21),IF(CT$18&gt;=CS$19,$CS$21*$B$2))),0)</f>
        <v>0</v>
      </c>
      <c r="CU117" s="298" t="b">
        <f>IF('Hoja De Calculo'!CV$13&gt;='Hoja De Calculo'!CU$13,IF(CU$18=100,($CS$21*CU$18*$B$2)-SUM($I117:CT117),IF(CU$18&gt;CT$19,((CU$18-CT$19+1)*$B$2*$CS$21),IF(CU$18&gt;=CT$19,$CS$21*$B$2))),0)</f>
        <v>0</v>
      </c>
      <c r="CV117" s="298" t="b">
        <f>IF('Hoja De Calculo'!CW$13&gt;='Hoja De Calculo'!CV$13,IF(CV$18=100,($CS$21*CV$18*$B$2)-SUM($I117:CU117),IF(CV$18&gt;CU$19,((CV$18-CU$19+1)*$B$2*$CS$21),IF(CV$18&gt;=CU$19,$CS$21*$B$2))),0)</f>
        <v>0</v>
      </c>
      <c r="CW117" s="298" t="b">
        <f>IF('Hoja De Calculo'!CX$13&gt;='Hoja De Calculo'!CW$13,IF(CW$18=100,($CS$21*CW$18*$B$2)-SUM($I117:CV117),IF(CW$18&gt;CV$19,((CW$18-CV$19+1)*$B$2*$CS$21),IF(CW$18&gt;=CV$19,$CS$21*$B$2))),0)</f>
        <v>0</v>
      </c>
    </row>
    <row r="118" spans="1:102" x14ac:dyDescent="0.25">
      <c r="A118" t="s">
        <v>255</v>
      </c>
      <c r="B118" s="263"/>
      <c r="C118" s="263"/>
      <c r="D118" s="263"/>
      <c r="E118" s="263"/>
      <c r="F118" s="263"/>
      <c r="G118" s="263"/>
      <c r="H118" s="263"/>
      <c r="I118" s="263"/>
      <c r="J118" s="263"/>
      <c r="K118" s="263"/>
      <c r="L118" s="263"/>
      <c r="M118" s="263"/>
      <c r="N118" s="263"/>
      <c r="O118" s="263"/>
      <c r="P118" s="263"/>
      <c r="Q118" s="263"/>
      <c r="R118" s="263"/>
      <c r="S118" s="263"/>
      <c r="T118" s="263"/>
      <c r="U118" s="263"/>
      <c r="V118" s="263"/>
      <c r="W118" s="263"/>
      <c r="X118" s="263"/>
      <c r="Y118" s="263"/>
      <c r="Z118" s="263"/>
      <c r="AA118" s="263"/>
      <c r="AB118" s="263"/>
      <c r="AC118" s="263"/>
      <c r="AD118" s="263"/>
      <c r="AE118" s="263"/>
      <c r="AF118" s="263"/>
      <c r="AG118" s="263"/>
      <c r="AH118" s="263"/>
      <c r="AI118" s="263"/>
      <c r="AJ118" s="263"/>
      <c r="AK118" s="263"/>
      <c r="AL118" s="263"/>
      <c r="AM118" s="263"/>
      <c r="AN118" s="263"/>
      <c r="AO118" s="263"/>
      <c r="AP118" s="263"/>
      <c r="AQ118" s="263"/>
      <c r="AR118" s="263"/>
      <c r="AS118" s="263"/>
      <c r="AT118" s="263"/>
      <c r="AU118" s="263"/>
      <c r="AV118" s="263"/>
      <c r="AW118" s="263"/>
      <c r="AX118" s="263"/>
      <c r="AY118" s="263"/>
      <c r="AZ118" s="263"/>
      <c r="BA118" s="263"/>
      <c r="BB118" s="263"/>
      <c r="BC118" s="263"/>
      <c r="BD118" s="263"/>
      <c r="BE118" s="263"/>
      <c r="BF118" s="263"/>
      <c r="BG118" s="263"/>
      <c r="BH118" s="263"/>
      <c r="BI118" s="263"/>
      <c r="BJ118" s="263"/>
      <c r="BK118" s="263"/>
      <c r="BL118" s="263"/>
      <c r="BM118" s="263"/>
      <c r="BN118" s="263"/>
      <c r="BO118" s="263"/>
      <c r="BP118" s="263"/>
      <c r="BQ118" s="263"/>
      <c r="BR118" s="263"/>
      <c r="BS118" s="263"/>
      <c r="BT118" s="263"/>
      <c r="BU118" s="263"/>
      <c r="BV118" s="263"/>
      <c r="BW118" s="263"/>
      <c r="BX118" s="263"/>
      <c r="BY118" s="263"/>
      <c r="BZ118" s="263"/>
      <c r="CA118" s="263"/>
      <c r="CB118" s="263"/>
      <c r="CC118" s="263"/>
      <c r="CD118" s="263"/>
      <c r="CE118" s="263"/>
      <c r="CF118" s="263"/>
      <c r="CG118" s="263"/>
      <c r="CH118" s="263"/>
      <c r="CI118" s="263"/>
      <c r="CJ118" s="263"/>
      <c r="CK118" s="263"/>
      <c r="CL118" s="263"/>
      <c r="CM118" s="263"/>
      <c r="CN118" s="263"/>
      <c r="CO118" s="263"/>
      <c r="CP118" s="263"/>
      <c r="CQ118" s="263"/>
      <c r="CR118" s="263"/>
      <c r="CS118" s="263"/>
      <c r="CT118" s="285">
        <f>(CT$21*$B$2*(CT$19+(IF(CT$19=100,0,1))))</f>
        <v>0</v>
      </c>
      <c r="CU118" s="298" t="b">
        <f>IF('Hoja De Calculo'!CV$13&gt;='Hoja De Calculo'!CU$13,IF(CU$18=100,($CT$21*CU$18*$B$2)-SUM($I118:CT118),IF(CU$18&gt;CT$19,((CU$18-CT$19+1)*$B$2*$CT$21),IF(CU$18&gt;=CT$19,$CT$21*$B$2))),0)</f>
        <v>0</v>
      </c>
      <c r="CV118" s="298" t="b">
        <f>IF('Hoja De Calculo'!CW$13&gt;='Hoja De Calculo'!CV$13,IF(CV$18=100,($CT$21*CV$18*$B$2)-SUM($I118:CU118),IF(CV$18&gt;CU$19,((CV$18-CU$19+1)*$B$2*$CT$21),IF(CV$18&gt;=CU$19,$CT$21*$B$2))),0)</f>
        <v>0</v>
      </c>
      <c r="CW118" s="298" t="b">
        <f>IF('Hoja De Calculo'!CX$13&gt;='Hoja De Calculo'!CW$13,IF(CW$18=100,($CT$21*CW$18*$B$2)-SUM($I118:CV118),IF(CW$18&gt;CV$19,((CW$18-CV$19+1)*$B$2*$CT$21),IF(CW$18&gt;=CV$19,$CT$21*$B$2))),0)</f>
        <v>0</v>
      </c>
    </row>
    <row r="119" spans="1:102" x14ac:dyDescent="0.25">
      <c r="A119" t="s">
        <v>256</v>
      </c>
      <c r="B119" s="263"/>
      <c r="C119" s="263"/>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c r="AA119" s="263"/>
      <c r="AB119" s="263"/>
      <c r="AC119" s="263"/>
      <c r="AD119" s="263"/>
      <c r="AE119" s="263"/>
      <c r="AF119" s="263"/>
      <c r="AG119" s="263"/>
      <c r="AH119" s="263"/>
      <c r="AI119" s="263"/>
      <c r="AJ119" s="263"/>
      <c r="AK119" s="263"/>
      <c r="AL119" s="263"/>
      <c r="AM119" s="263"/>
      <c r="AN119" s="263"/>
      <c r="AO119" s="263"/>
      <c r="AP119" s="263"/>
      <c r="AQ119" s="263"/>
      <c r="AR119" s="263"/>
      <c r="AS119" s="263"/>
      <c r="AT119" s="263"/>
      <c r="AU119" s="263"/>
      <c r="AV119" s="263"/>
      <c r="AW119" s="263"/>
      <c r="AX119" s="263"/>
      <c r="AY119" s="263"/>
      <c r="AZ119" s="263"/>
      <c r="BA119" s="263"/>
      <c r="BB119" s="263"/>
      <c r="BC119" s="263"/>
      <c r="BD119" s="263"/>
      <c r="BE119" s="263"/>
      <c r="BF119" s="263"/>
      <c r="BG119" s="263"/>
      <c r="BH119" s="263"/>
      <c r="BI119" s="263"/>
      <c r="BJ119" s="263"/>
      <c r="BK119" s="263"/>
      <c r="BL119" s="263"/>
      <c r="BM119" s="263"/>
      <c r="BN119" s="263"/>
      <c r="BO119" s="263"/>
      <c r="BP119" s="263"/>
      <c r="BQ119" s="263"/>
      <c r="BR119" s="263"/>
      <c r="BS119" s="263"/>
      <c r="BT119" s="263"/>
      <c r="BU119" s="263"/>
      <c r="BV119" s="263"/>
      <c r="BW119" s="263"/>
      <c r="BX119" s="263"/>
      <c r="BY119" s="263"/>
      <c r="BZ119" s="263"/>
      <c r="CA119" s="263"/>
      <c r="CB119" s="263"/>
      <c r="CC119" s="263"/>
      <c r="CD119" s="263"/>
      <c r="CE119" s="263"/>
      <c r="CF119" s="263"/>
      <c r="CG119" s="263"/>
      <c r="CH119" s="263"/>
      <c r="CI119" s="263"/>
      <c r="CJ119" s="263"/>
      <c r="CK119" s="263"/>
      <c r="CL119" s="263"/>
      <c r="CM119" s="263"/>
      <c r="CN119" s="263"/>
      <c r="CO119" s="263"/>
      <c r="CP119" s="263"/>
      <c r="CQ119" s="263"/>
      <c r="CR119" s="263"/>
      <c r="CS119" s="263"/>
      <c r="CT119" s="263"/>
      <c r="CU119" s="285">
        <f>(CU$21*$B$2*(CU$19+(IF(CU$19=100,0,1))))</f>
        <v>0</v>
      </c>
      <c r="CV119" s="298" t="b">
        <f>IF('Hoja De Calculo'!CW$13&gt;='Hoja De Calculo'!CV$13,IF(CV$18=100,($CU$21*CV$18*$B$2)-SUM($I119:CU119),IF(CV$18&gt;CU$19,((CV$18-CU$19+1)*$B$2*$CU$21),IF(CV$18&gt;=CU$19,$CU$21*$B$2))),0)</f>
        <v>0</v>
      </c>
      <c r="CW119" s="298" t="b">
        <f>IF('Hoja De Calculo'!CX$13&gt;='Hoja De Calculo'!CW$13,IF(CW$18=100,($CU$21*CW$18*$B$2)-SUM($I119:CV119),IF(CW$18&gt;CV$19,((CW$18-CV$19+1)*$B$2*$CU$21),IF(CW$18&gt;=CV$19,$CU$21*$B$2))),0)</f>
        <v>0</v>
      </c>
    </row>
    <row r="120" spans="1:102" x14ac:dyDescent="0.25">
      <c r="A120" t="s">
        <v>257</v>
      </c>
      <c r="B120" s="263"/>
      <c r="C120" s="263"/>
      <c r="D120" s="263"/>
      <c r="E120" s="263"/>
      <c r="F120" s="263"/>
      <c r="G120" s="263"/>
      <c r="H120" s="263"/>
      <c r="I120" s="263"/>
      <c r="J120" s="263"/>
      <c r="K120" s="263"/>
      <c r="L120" s="263"/>
      <c r="M120" s="263"/>
      <c r="N120" s="263"/>
      <c r="O120" s="263"/>
      <c r="P120" s="263"/>
      <c r="Q120" s="263"/>
      <c r="R120" s="263"/>
      <c r="S120" s="263"/>
      <c r="T120" s="263"/>
      <c r="U120" s="263"/>
      <c r="V120" s="263"/>
      <c r="W120" s="263"/>
      <c r="X120" s="263"/>
      <c r="Y120" s="263"/>
      <c r="Z120" s="263"/>
      <c r="AA120" s="263"/>
      <c r="AB120" s="263"/>
      <c r="AC120" s="263"/>
      <c r="AD120" s="263"/>
      <c r="AE120" s="263"/>
      <c r="AF120" s="263"/>
      <c r="AG120" s="263"/>
      <c r="AH120" s="263"/>
      <c r="AI120" s="263"/>
      <c r="AJ120" s="263"/>
      <c r="AK120" s="263"/>
      <c r="AL120" s="263"/>
      <c r="AM120" s="263"/>
      <c r="AN120" s="263"/>
      <c r="AO120" s="263"/>
      <c r="AP120" s="263"/>
      <c r="AQ120" s="263"/>
      <c r="AR120" s="263"/>
      <c r="AS120" s="263"/>
      <c r="AT120" s="263"/>
      <c r="AU120" s="263"/>
      <c r="AV120" s="263"/>
      <c r="AW120" s="263"/>
      <c r="AX120" s="263"/>
      <c r="AY120" s="263"/>
      <c r="AZ120" s="263"/>
      <c r="BA120" s="263"/>
      <c r="BB120" s="263"/>
      <c r="BC120" s="263"/>
      <c r="BD120" s="263"/>
      <c r="BE120" s="263"/>
      <c r="BF120" s="263"/>
      <c r="BG120" s="263"/>
      <c r="BH120" s="263"/>
      <c r="BI120" s="263"/>
      <c r="BJ120" s="263"/>
      <c r="BK120" s="263"/>
      <c r="BL120" s="263"/>
      <c r="BM120" s="263"/>
      <c r="BN120" s="263"/>
      <c r="BO120" s="263"/>
      <c r="BP120" s="263"/>
      <c r="BQ120" s="263"/>
      <c r="BR120" s="263"/>
      <c r="BS120" s="263"/>
      <c r="BT120" s="263"/>
      <c r="BU120" s="263"/>
      <c r="BV120" s="263"/>
      <c r="BW120" s="263"/>
      <c r="BX120" s="263"/>
      <c r="BY120" s="263"/>
      <c r="BZ120" s="263"/>
      <c r="CA120" s="263"/>
      <c r="CB120" s="263"/>
      <c r="CC120" s="263"/>
      <c r="CD120" s="263"/>
      <c r="CE120" s="263"/>
      <c r="CF120" s="263"/>
      <c r="CG120" s="263"/>
      <c r="CH120" s="263"/>
      <c r="CI120" s="263"/>
      <c r="CJ120" s="263"/>
      <c r="CK120" s="263"/>
      <c r="CL120" s="263"/>
      <c r="CM120" s="263"/>
      <c r="CN120" s="263"/>
      <c r="CO120" s="263"/>
      <c r="CP120" s="263"/>
      <c r="CQ120" s="263"/>
      <c r="CR120" s="263"/>
      <c r="CS120" s="263"/>
      <c r="CT120" s="263"/>
      <c r="CU120" s="263"/>
      <c r="CV120" s="285">
        <f>(CV$21*$B$2*(CV$19+(IF(CV$19=100,0,1))))</f>
        <v>0</v>
      </c>
      <c r="CW120" s="298" t="b">
        <f>IF('Hoja De Calculo'!CX$13&gt;='Hoja De Calculo'!CW$13,IF(CW$18=100,($CV$21*CW$18*$B$2)-SUM($I120:CV120),IF(CW$18&gt;CV$19,((CW$18-CV$19+1)*$B$2*$CV$21),IF(CW$18&gt;=CV$19,$CV$21*$B$2))),0)</f>
        <v>0</v>
      </c>
    </row>
    <row r="121" spans="1:102" x14ac:dyDescent="0.25">
      <c r="A121" t="s">
        <v>258</v>
      </c>
      <c r="B121" s="263"/>
      <c r="C121" s="263"/>
      <c r="D121" s="263"/>
      <c r="E121" s="263"/>
      <c r="F121" s="263"/>
      <c r="G121" s="263"/>
      <c r="H121" s="263"/>
      <c r="I121" s="263"/>
      <c r="J121" s="263"/>
      <c r="K121" s="263"/>
      <c r="L121" s="263"/>
      <c r="M121" s="263"/>
      <c r="N121" s="263"/>
      <c r="O121" s="263"/>
      <c r="P121" s="263"/>
      <c r="Q121" s="263"/>
      <c r="R121" s="263"/>
      <c r="S121" s="263"/>
      <c r="T121" s="263"/>
      <c r="U121" s="263"/>
      <c r="V121" s="263"/>
      <c r="W121" s="263"/>
      <c r="X121" s="263"/>
      <c r="Y121" s="263"/>
      <c r="Z121" s="263"/>
      <c r="AA121" s="263"/>
      <c r="AB121" s="263"/>
      <c r="AC121" s="263"/>
      <c r="AD121" s="263"/>
      <c r="AE121" s="263"/>
      <c r="AF121" s="263"/>
      <c r="AG121" s="263"/>
      <c r="AH121" s="263"/>
      <c r="AI121" s="263"/>
      <c r="AJ121" s="263"/>
      <c r="AK121" s="263"/>
      <c r="AL121" s="263"/>
      <c r="AM121" s="263"/>
      <c r="AN121" s="263"/>
      <c r="AO121" s="263"/>
      <c r="AP121" s="263"/>
      <c r="AQ121" s="263"/>
      <c r="AR121" s="263"/>
      <c r="AS121" s="263"/>
      <c r="AT121" s="263"/>
      <c r="AU121" s="263"/>
      <c r="AV121" s="263"/>
      <c r="AW121" s="263"/>
      <c r="AX121" s="263"/>
      <c r="AY121" s="263"/>
      <c r="AZ121" s="263"/>
      <c r="BA121" s="263"/>
      <c r="BB121" s="263"/>
      <c r="BC121" s="263"/>
      <c r="BD121" s="263"/>
      <c r="BE121" s="263"/>
      <c r="BF121" s="263"/>
      <c r="BG121" s="263"/>
      <c r="BH121" s="263"/>
      <c r="BI121" s="263"/>
      <c r="BJ121" s="263"/>
      <c r="BK121" s="263"/>
      <c r="BL121" s="263"/>
      <c r="BM121" s="263"/>
      <c r="BN121" s="263"/>
      <c r="BO121" s="263"/>
      <c r="BP121" s="263"/>
      <c r="BQ121" s="263"/>
      <c r="BR121" s="263"/>
      <c r="BS121" s="263"/>
      <c r="BT121" s="263"/>
      <c r="BU121" s="263"/>
      <c r="BV121" s="263"/>
      <c r="BW121" s="263"/>
      <c r="BX121" s="263"/>
      <c r="BY121" s="263"/>
      <c r="BZ121" s="263"/>
      <c r="CA121" s="263"/>
      <c r="CB121" s="263"/>
      <c r="CC121" s="263"/>
      <c r="CD121" s="263"/>
      <c r="CE121" s="263"/>
      <c r="CF121" s="263"/>
      <c r="CG121" s="263"/>
      <c r="CH121" s="263"/>
      <c r="CI121" s="263"/>
      <c r="CJ121" s="263"/>
      <c r="CK121" s="263"/>
      <c r="CL121" s="263"/>
      <c r="CM121" s="263"/>
      <c r="CN121" s="263"/>
      <c r="CO121" s="263"/>
      <c r="CP121" s="263"/>
      <c r="CQ121" s="263"/>
      <c r="CR121" s="263"/>
      <c r="CS121" s="263"/>
      <c r="CT121" s="263"/>
      <c r="CU121" s="263"/>
      <c r="CV121" s="263"/>
      <c r="CW121" s="285">
        <f>(CW$21*$B$2*(CW$19+(IF(CW$19=100,0,1))))</f>
        <v>0</v>
      </c>
    </row>
    <row r="122" spans="1:102" x14ac:dyDescent="0.25">
      <c r="CX122" s="28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F0060-182B-40AF-9B1A-11AC71D9EDFD}">
  <dimension ref="A1:CX122"/>
  <sheetViews>
    <sheetView zoomScaleNormal="100" workbookViewId="0">
      <selection activeCell="B33" sqref="B33"/>
    </sheetView>
  </sheetViews>
  <sheetFormatPr defaultColWidth="8.7109375" defaultRowHeight="15" x14ac:dyDescent="0.25"/>
  <cols>
    <col min="1" max="1" width="16.28515625" bestFit="1" customWidth="1"/>
  </cols>
  <sheetData>
    <row r="1" spans="2:13" x14ac:dyDescent="0.25">
      <c r="B1" t="s">
        <v>157</v>
      </c>
      <c r="G1" s="263"/>
    </row>
    <row r="2" spans="2:13" x14ac:dyDescent="0.25">
      <c r="B2">
        <v>0.01</v>
      </c>
      <c r="G2" s="263"/>
      <c r="M2" s="263"/>
    </row>
    <row r="3" spans="2:13" hidden="1" x14ac:dyDescent="0.25"/>
    <row r="4" spans="2:13" hidden="1" x14ac:dyDescent="0.25"/>
    <row r="5" spans="2:13" hidden="1" x14ac:dyDescent="0.25"/>
    <row r="6" spans="2:13" hidden="1" x14ac:dyDescent="0.25"/>
    <row r="7" spans="2:13" hidden="1" x14ac:dyDescent="0.25"/>
    <row r="8" spans="2:13" hidden="1" x14ac:dyDescent="0.25"/>
    <row r="9" spans="2:13" hidden="1" x14ac:dyDescent="0.25"/>
    <row r="10" spans="2:13" hidden="1" x14ac:dyDescent="0.25"/>
    <row r="11" spans="2:13" hidden="1" x14ac:dyDescent="0.25"/>
    <row r="12" spans="2:13" hidden="1" x14ac:dyDescent="0.25"/>
    <row r="13" spans="2:13" hidden="1" x14ac:dyDescent="0.25"/>
    <row r="14" spans="2:13" hidden="1" x14ac:dyDescent="0.25"/>
    <row r="15" spans="2:13" hidden="1" x14ac:dyDescent="0.25"/>
    <row r="16" spans="2:13" hidden="1" x14ac:dyDescent="0.25"/>
    <row r="17" spans="1:101" hidden="1" x14ac:dyDescent="0.25"/>
    <row r="18" spans="1:101" ht="60" x14ac:dyDescent="0.25">
      <c r="A18" s="304" t="s">
        <v>109</v>
      </c>
      <c r="B18">
        <f>'Hoja De Calculo'!C48</f>
        <v>100</v>
      </c>
      <c r="C18">
        <f>'Hoja De Calculo'!D48</f>
        <v>100</v>
      </c>
      <c r="D18">
        <f>'Hoja De Calculo'!E48</f>
        <v>100</v>
      </c>
      <c r="E18">
        <f>'Hoja De Calculo'!F48</f>
        <v>100</v>
      </c>
      <c r="F18">
        <f>'Hoja De Calculo'!G48</f>
        <v>0</v>
      </c>
      <c r="G18">
        <f>'Hoja De Calculo'!H48</f>
        <v>0</v>
      </c>
      <c r="H18">
        <f>'Hoja De Calculo'!I48</f>
        <v>0</v>
      </c>
      <c r="I18">
        <f>'Hoja De Calculo'!J48</f>
        <v>0</v>
      </c>
      <c r="J18">
        <f>'Hoja De Calculo'!K48</f>
        <v>0</v>
      </c>
      <c r="K18">
        <f>'Hoja De Calculo'!L48</f>
        <v>0</v>
      </c>
      <c r="L18">
        <f>'Hoja De Calculo'!M48</f>
        <v>0</v>
      </c>
      <c r="M18">
        <f>'Hoja De Calculo'!N48</f>
        <v>0</v>
      </c>
      <c r="N18">
        <f>'Hoja De Calculo'!O48</f>
        <v>0</v>
      </c>
      <c r="O18">
        <f>'Hoja De Calculo'!P48</f>
        <v>0</v>
      </c>
      <c r="P18">
        <f>'Hoja De Calculo'!Q48</f>
        <v>0</v>
      </c>
      <c r="Q18">
        <f>'Hoja De Calculo'!R48</f>
        <v>0</v>
      </c>
      <c r="R18">
        <f>'Hoja De Calculo'!S48</f>
        <v>0</v>
      </c>
      <c r="S18">
        <f>'Hoja De Calculo'!T48</f>
        <v>0</v>
      </c>
      <c r="T18">
        <f>'Hoja De Calculo'!U48</f>
        <v>0</v>
      </c>
      <c r="U18">
        <f>'Hoja De Calculo'!V48</f>
        <v>0</v>
      </c>
      <c r="V18">
        <f>'Hoja De Calculo'!W48</f>
        <v>0</v>
      </c>
      <c r="W18">
        <f>'Hoja De Calculo'!X48</f>
        <v>0</v>
      </c>
      <c r="X18">
        <f>'Hoja De Calculo'!Y48</f>
        <v>0</v>
      </c>
      <c r="Y18">
        <f>'Hoja De Calculo'!Z48</f>
        <v>0</v>
      </c>
      <c r="Z18">
        <f>'Hoja De Calculo'!AA48</f>
        <v>0</v>
      </c>
      <c r="AA18">
        <f>'Hoja De Calculo'!AB48</f>
        <v>0</v>
      </c>
      <c r="AB18">
        <f>'Hoja De Calculo'!AC48</f>
        <v>0</v>
      </c>
      <c r="AC18">
        <f>'Hoja De Calculo'!AD48</f>
        <v>0</v>
      </c>
      <c r="AD18">
        <f>'Hoja De Calculo'!AE48</f>
        <v>0</v>
      </c>
      <c r="AE18">
        <f>'Hoja De Calculo'!AF48</f>
        <v>0</v>
      </c>
      <c r="AF18">
        <f>'Hoja De Calculo'!AG48</f>
        <v>0</v>
      </c>
      <c r="AG18">
        <f>'Hoja De Calculo'!AH48</f>
        <v>0</v>
      </c>
      <c r="AH18">
        <f>'Hoja De Calculo'!AI48</f>
        <v>0</v>
      </c>
      <c r="AI18">
        <f>'Hoja De Calculo'!AJ48</f>
        <v>0</v>
      </c>
      <c r="AJ18">
        <f>'Hoja De Calculo'!AK48</f>
        <v>0</v>
      </c>
      <c r="AK18">
        <f>'Hoja De Calculo'!AL48</f>
        <v>0</v>
      </c>
      <c r="AL18">
        <f>'Hoja De Calculo'!AM48</f>
        <v>0</v>
      </c>
      <c r="AM18">
        <f>'Hoja De Calculo'!AN48</f>
        <v>0</v>
      </c>
      <c r="AN18">
        <f>'Hoja De Calculo'!AO48</f>
        <v>0</v>
      </c>
      <c r="AO18">
        <f>'Hoja De Calculo'!AP48</f>
        <v>0</v>
      </c>
      <c r="AP18">
        <f>'Hoja De Calculo'!AQ48</f>
        <v>0</v>
      </c>
      <c r="AQ18">
        <f>'Hoja De Calculo'!AR48</f>
        <v>0</v>
      </c>
      <c r="AR18">
        <f>'Hoja De Calculo'!AS48</f>
        <v>0</v>
      </c>
      <c r="AS18">
        <f>'Hoja De Calculo'!AT48</f>
        <v>0</v>
      </c>
      <c r="AT18">
        <f>'Hoja De Calculo'!AU48</f>
        <v>0</v>
      </c>
      <c r="AU18">
        <f>'Hoja De Calculo'!AV48</f>
        <v>0</v>
      </c>
      <c r="AV18">
        <f>'Hoja De Calculo'!AW48</f>
        <v>0</v>
      </c>
      <c r="AW18">
        <f>'Hoja De Calculo'!AX48</f>
        <v>0</v>
      </c>
      <c r="AX18">
        <f>'Hoja De Calculo'!AY48</f>
        <v>0</v>
      </c>
      <c r="AY18">
        <f>'Hoja De Calculo'!AZ48</f>
        <v>0</v>
      </c>
      <c r="AZ18">
        <f>'Hoja De Calculo'!BA48</f>
        <v>0</v>
      </c>
      <c r="BA18">
        <f>'Hoja De Calculo'!BB48</f>
        <v>0</v>
      </c>
      <c r="BB18">
        <f>'Hoja De Calculo'!BC48</f>
        <v>0</v>
      </c>
      <c r="BC18">
        <f>'Hoja De Calculo'!BD48</f>
        <v>0</v>
      </c>
      <c r="BD18">
        <f>'Hoja De Calculo'!BE48</f>
        <v>0</v>
      </c>
      <c r="BE18">
        <f>'Hoja De Calculo'!BF48</f>
        <v>0</v>
      </c>
      <c r="BF18">
        <f>'Hoja De Calculo'!BG48</f>
        <v>0</v>
      </c>
      <c r="BG18">
        <f>'Hoja De Calculo'!BH48</f>
        <v>0</v>
      </c>
      <c r="BH18">
        <f>'Hoja De Calculo'!BI48</f>
        <v>0</v>
      </c>
      <c r="BI18">
        <f>'Hoja De Calculo'!BJ48</f>
        <v>0</v>
      </c>
      <c r="BJ18">
        <f>'Hoja De Calculo'!BK48</f>
        <v>0</v>
      </c>
      <c r="BK18">
        <f>'Hoja De Calculo'!BL48</f>
        <v>0</v>
      </c>
      <c r="BL18">
        <f>'Hoja De Calculo'!BM48</f>
        <v>0</v>
      </c>
      <c r="BM18">
        <f>'Hoja De Calculo'!BN48</f>
        <v>0</v>
      </c>
      <c r="BN18">
        <f>'Hoja De Calculo'!BO48</f>
        <v>0</v>
      </c>
      <c r="BO18">
        <f>'Hoja De Calculo'!BP48</f>
        <v>0</v>
      </c>
      <c r="BP18">
        <f>'Hoja De Calculo'!BQ48</f>
        <v>0</v>
      </c>
      <c r="BQ18">
        <f>'Hoja De Calculo'!BR48</f>
        <v>0</v>
      </c>
      <c r="BR18">
        <f>'Hoja De Calculo'!BS48</f>
        <v>0</v>
      </c>
      <c r="BS18">
        <f>'Hoja De Calculo'!BT48</f>
        <v>0</v>
      </c>
      <c r="BT18">
        <f>'Hoja De Calculo'!BU48</f>
        <v>0</v>
      </c>
      <c r="BU18">
        <f>'Hoja De Calculo'!BV48</f>
        <v>0</v>
      </c>
      <c r="BV18">
        <f>'Hoja De Calculo'!BW48</f>
        <v>0</v>
      </c>
      <c r="BW18">
        <f>'Hoja De Calculo'!BX48</f>
        <v>0</v>
      </c>
      <c r="BX18">
        <f>'Hoja De Calculo'!BY48</f>
        <v>0</v>
      </c>
      <c r="BY18">
        <f>'Hoja De Calculo'!BZ48</f>
        <v>0</v>
      </c>
      <c r="BZ18">
        <f>'Hoja De Calculo'!CA48</f>
        <v>0</v>
      </c>
      <c r="CA18">
        <f>'Hoja De Calculo'!CB48</f>
        <v>0</v>
      </c>
      <c r="CB18">
        <f>'Hoja De Calculo'!CC48</f>
        <v>0</v>
      </c>
      <c r="CC18">
        <f>'Hoja De Calculo'!CD48</f>
        <v>0</v>
      </c>
      <c r="CD18">
        <f>'Hoja De Calculo'!CE48</f>
        <v>0</v>
      </c>
      <c r="CE18">
        <f>'Hoja De Calculo'!CF48</f>
        <v>0</v>
      </c>
      <c r="CF18">
        <f>'Hoja De Calculo'!CG48</f>
        <v>0</v>
      </c>
      <c r="CG18">
        <f>'Hoja De Calculo'!CH48</f>
        <v>0</v>
      </c>
      <c r="CH18">
        <f>'Hoja De Calculo'!CI48</f>
        <v>0</v>
      </c>
      <c r="CI18">
        <f>'Hoja De Calculo'!CJ48</f>
        <v>0</v>
      </c>
      <c r="CJ18">
        <f>'Hoja De Calculo'!CK48</f>
        <v>0</v>
      </c>
      <c r="CK18">
        <f>'Hoja De Calculo'!CL48</f>
        <v>0</v>
      </c>
      <c r="CL18">
        <f>'Hoja De Calculo'!CM48</f>
        <v>0</v>
      </c>
      <c r="CM18">
        <f>'Hoja De Calculo'!CN48</f>
        <v>0</v>
      </c>
      <c r="CN18">
        <f>'Hoja De Calculo'!CO48</f>
        <v>0</v>
      </c>
      <c r="CO18">
        <f>'Hoja De Calculo'!CP48</f>
        <v>0</v>
      </c>
      <c r="CP18">
        <f>'Hoja De Calculo'!CQ48</f>
        <v>0</v>
      </c>
      <c r="CQ18">
        <f>'Hoja De Calculo'!CR48</f>
        <v>0</v>
      </c>
      <c r="CR18">
        <f>'Hoja De Calculo'!CS48</f>
        <v>0</v>
      </c>
      <c r="CS18">
        <f>'Hoja De Calculo'!CT48</f>
        <v>0</v>
      </c>
      <c r="CT18">
        <f>'Hoja De Calculo'!CU48</f>
        <v>0</v>
      </c>
      <c r="CU18">
        <f>'Hoja De Calculo'!CV48</f>
        <v>0</v>
      </c>
      <c r="CV18">
        <f>'Hoja De Calculo'!CW48</f>
        <v>0</v>
      </c>
      <c r="CW18">
        <f>'Hoja De Calculo'!CX48</f>
        <v>0</v>
      </c>
    </row>
    <row r="19" spans="1:101" ht="45" x14ac:dyDescent="0.25">
      <c r="A19" s="304" t="s">
        <v>112</v>
      </c>
      <c r="B19">
        <f>'Hoja De Calculo'!C49</f>
        <v>100</v>
      </c>
      <c r="C19">
        <f>'Hoja De Calculo'!D49</f>
        <v>100</v>
      </c>
      <c r="D19">
        <f>'Hoja De Calculo'!E49</f>
        <v>100</v>
      </c>
      <c r="E19">
        <f>'Hoja De Calculo'!F49</f>
        <v>100</v>
      </c>
      <c r="F19">
        <f>'Hoja De Calculo'!G49</f>
        <v>99</v>
      </c>
      <c r="G19">
        <f>'Hoja De Calculo'!H49</f>
        <v>98</v>
      </c>
      <c r="H19">
        <f>'Hoja De Calculo'!I49</f>
        <v>97</v>
      </c>
      <c r="I19">
        <f>'Hoja De Calculo'!J49</f>
        <v>96</v>
      </c>
      <c r="J19">
        <f>'Hoja De Calculo'!K49</f>
        <v>95</v>
      </c>
      <c r="K19">
        <f>'Hoja De Calculo'!L49</f>
        <v>94</v>
      </c>
      <c r="L19">
        <f>'Hoja De Calculo'!M49</f>
        <v>93</v>
      </c>
      <c r="M19">
        <f>'Hoja De Calculo'!N49</f>
        <v>92</v>
      </c>
      <c r="N19">
        <f>'Hoja De Calculo'!O49</f>
        <v>91</v>
      </c>
      <c r="O19">
        <f>'Hoja De Calculo'!P49</f>
        <v>90</v>
      </c>
      <c r="P19">
        <f>'Hoja De Calculo'!Q49</f>
        <v>89</v>
      </c>
      <c r="Q19">
        <f>'Hoja De Calculo'!R49</f>
        <v>88</v>
      </c>
      <c r="R19">
        <f>'Hoja De Calculo'!S49</f>
        <v>87</v>
      </c>
      <c r="S19">
        <f>'Hoja De Calculo'!T49</f>
        <v>86</v>
      </c>
      <c r="T19">
        <f>'Hoja De Calculo'!U49</f>
        <v>85</v>
      </c>
      <c r="U19">
        <f>'Hoja De Calculo'!V49</f>
        <v>84</v>
      </c>
      <c r="V19">
        <f>'Hoja De Calculo'!W49</f>
        <v>83</v>
      </c>
      <c r="W19">
        <f>'Hoja De Calculo'!X49</f>
        <v>82</v>
      </c>
      <c r="X19">
        <f>'Hoja De Calculo'!Y49</f>
        <v>81</v>
      </c>
      <c r="Y19">
        <f>'Hoja De Calculo'!Z49</f>
        <v>80</v>
      </c>
      <c r="Z19">
        <f>'Hoja De Calculo'!AA49</f>
        <v>79</v>
      </c>
      <c r="AA19">
        <f>'Hoja De Calculo'!AB49</f>
        <v>78</v>
      </c>
      <c r="AB19">
        <f>'Hoja De Calculo'!AC49</f>
        <v>77</v>
      </c>
      <c r="AC19">
        <f>'Hoja De Calculo'!AD49</f>
        <v>76</v>
      </c>
      <c r="AD19">
        <f>'Hoja De Calculo'!AE49</f>
        <v>75</v>
      </c>
      <c r="AE19">
        <f>'Hoja De Calculo'!AF49</f>
        <v>74</v>
      </c>
      <c r="AF19">
        <f>'Hoja De Calculo'!AG49</f>
        <v>73</v>
      </c>
      <c r="AG19">
        <f>'Hoja De Calculo'!AH49</f>
        <v>72</v>
      </c>
      <c r="AH19">
        <f>'Hoja De Calculo'!AI49</f>
        <v>71</v>
      </c>
      <c r="AI19">
        <f>'Hoja De Calculo'!AJ49</f>
        <v>70</v>
      </c>
      <c r="AJ19">
        <f>'Hoja De Calculo'!AK49</f>
        <v>69</v>
      </c>
      <c r="AK19">
        <f>'Hoja De Calculo'!AL49</f>
        <v>68</v>
      </c>
      <c r="AL19">
        <f>'Hoja De Calculo'!AM49</f>
        <v>67</v>
      </c>
      <c r="AM19">
        <f>'Hoja De Calculo'!AN49</f>
        <v>66</v>
      </c>
      <c r="AN19">
        <f>'Hoja De Calculo'!AO49</f>
        <v>65</v>
      </c>
      <c r="AO19">
        <f>'Hoja De Calculo'!AP49</f>
        <v>64</v>
      </c>
      <c r="AP19">
        <f>'Hoja De Calculo'!AQ49</f>
        <v>63</v>
      </c>
      <c r="AQ19">
        <f>'Hoja De Calculo'!AR49</f>
        <v>62</v>
      </c>
      <c r="AR19">
        <f>'Hoja De Calculo'!AS49</f>
        <v>61</v>
      </c>
      <c r="AS19">
        <f>'Hoja De Calculo'!AT49</f>
        <v>60</v>
      </c>
      <c r="AT19">
        <f>'Hoja De Calculo'!AU49</f>
        <v>59</v>
      </c>
      <c r="AU19">
        <f>'Hoja De Calculo'!AV49</f>
        <v>58</v>
      </c>
      <c r="AV19">
        <f>'Hoja De Calculo'!AW49</f>
        <v>57</v>
      </c>
      <c r="AW19">
        <f>'Hoja De Calculo'!AX49</f>
        <v>56</v>
      </c>
      <c r="AX19">
        <f>'Hoja De Calculo'!AY49</f>
        <v>55</v>
      </c>
      <c r="AY19">
        <f>'Hoja De Calculo'!AZ49</f>
        <v>54</v>
      </c>
      <c r="AZ19">
        <f>'Hoja De Calculo'!BA49</f>
        <v>53</v>
      </c>
      <c r="BA19">
        <f>'Hoja De Calculo'!BB49</f>
        <v>52</v>
      </c>
      <c r="BB19">
        <f>'Hoja De Calculo'!BC49</f>
        <v>51</v>
      </c>
      <c r="BC19">
        <f>'Hoja De Calculo'!BD49</f>
        <v>50</v>
      </c>
      <c r="BD19">
        <f>'Hoja De Calculo'!BE49</f>
        <v>49</v>
      </c>
      <c r="BE19">
        <f>'Hoja De Calculo'!BF49</f>
        <v>48</v>
      </c>
      <c r="BF19">
        <f>'Hoja De Calculo'!BG49</f>
        <v>47</v>
      </c>
      <c r="BG19">
        <f>'Hoja De Calculo'!BH49</f>
        <v>46</v>
      </c>
      <c r="BH19">
        <f>'Hoja De Calculo'!BI49</f>
        <v>45</v>
      </c>
      <c r="BI19">
        <f>'Hoja De Calculo'!BJ49</f>
        <v>44</v>
      </c>
      <c r="BJ19">
        <f>'Hoja De Calculo'!BK49</f>
        <v>43</v>
      </c>
      <c r="BK19">
        <f>'Hoja De Calculo'!BL49</f>
        <v>42</v>
      </c>
      <c r="BL19">
        <f>'Hoja De Calculo'!BM49</f>
        <v>41</v>
      </c>
      <c r="BM19">
        <f>'Hoja De Calculo'!BN49</f>
        <v>40</v>
      </c>
      <c r="BN19">
        <f>'Hoja De Calculo'!BO49</f>
        <v>39</v>
      </c>
      <c r="BO19">
        <f>'Hoja De Calculo'!BP49</f>
        <v>38</v>
      </c>
      <c r="BP19">
        <f>'Hoja De Calculo'!BQ49</f>
        <v>37</v>
      </c>
      <c r="BQ19">
        <f>'Hoja De Calculo'!BR49</f>
        <v>36</v>
      </c>
      <c r="BR19">
        <f>'Hoja De Calculo'!BS49</f>
        <v>35</v>
      </c>
      <c r="BS19">
        <f>'Hoja De Calculo'!BT49</f>
        <v>34</v>
      </c>
      <c r="BT19">
        <f>'Hoja De Calculo'!BU49</f>
        <v>33</v>
      </c>
      <c r="BU19">
        <f>'Hoja De Calculo'!BV49</f>
        <v>32</v>
      </c>
      <c r="BV19">
        <f>'Hoja De Calculo'!BW49</f>
        <v>31</v>
      </c>
      <c r="BW19">
        <f>'Hoja De Calculo'!BX49</f>
        <v>30</v>
      </c>
      <c r="BX19">
        <f>'Hoja De Calculo'!BY49</f>
        <v>29</v>
      </c>
      <c r="BY19">
        <f>'Hoja De Calculo'!BZ49</f>
        <v>28</v>
      </c>
      <c r="BZ19">
        <f>'Hoja De Calculo'!CA49</f>
        <v>27</v>
      </c>
      <c r="CA19">
        <f>'Hoja De Calculo'!CB49</f>
        <v>26</v>
      </c>
      <c r="CB19">
        <f>'Hoja De Calculo'!CC49</f>
        <v>25</v>
      </c>
      <c r="CC19">
        <f>'Hoja De Calculo'!CD49</f>
        <v>24</v>
      </c>
      <c r="CD19">
        <f>'Hoja De Calculo'!CE49</f>
        <v>23</v>
      </c>
      <c r="CE19">
        <f>'Hoja De Calculo'!CF49</f>
        <v>22</v>
      </c>
      <c r="CF19">
        <f>'Hoja De Calculo'!CG49</f>
        <v>21</v>
      </c>
      <c r="CG19">
        <f>'Hoja De Calculo'!CH49</f>
        <v>20</v>
      </c>
      <c r="CH19">
        <f>'Hoja De Calculo'!CI49</f>
        <v>19</v>
      </c>
      <c r="CI19">
        <f>'Hoja De Calculo'!CJ49</f>
        <v>18</v>
      </c>
      <c r="CJ19">
        <f>'Hoja De Calculo'!CK49</f>
        <v>17</v>
      </c>
      <c r="CK19">
        <f>'Hoja De Calculo'!CL49</f>
        <v>16</v>
      </c>
      <c r="CL19">
        <f>'Hoja De Calculo'!CM49</f>
        <v>15</v>
      </c>
      <c r="CM19">
        <f>'Hoja De Calculo'!CN49</f>
        <v>14</v>
      </c>
      <c r="CN19">
        <f>'Hoja De Calculo'!CO49</f>
        <v>13</v>
      </c>
      <c r="CO19">
        <f>'Hoja De Calculo'!CP49</f>
        <v>12</v>
      </c>
      <c r="CP19">
        <f>'Hoja De Calculo'!CQ49</f>
        <v>11</v>
      </c>
      <c r="CQ19">
        <f>'Hoja De Calculo'!CR49</f>
        <v>10</v>
      </c>
      <c r="CR19">
        <f>'Hoja De Calculo'!CS49</f>
        <v>9</v>
      </c>
      <c r="CS19">
        <f>'Hoja De Calculo'!CT49</f>
        <v>8</v>
      </c>
      <c r="CT19">
        <f>'Hoja De Calculo'!CU49</f>
        <v>7</v>
      </c>
      <c r="CU19">
        <f>'Hoja De Calculo'!CV49</f>
        <v>6</v>
      </c>
      <c r="CV19">
        <f>'Hoja De Calculo'!CW49</f>
        <v>5</v>
      </c>
      <c r="CW19">
        <f>'Hoja De Calculo'!CX49</f>
        <v>4</v>
      </c>
    </row>
    <row r="20" spans="1:101" x14ac:dyDescent="0.25">
      <c r="A20" t="s">
        <v>158</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4" customFormat="1" x14ac:dyDescent="0.25">
      <c r="B21" s="264">
        <f>'Hoja De Calculo'!C45</f>
        <v>294484</v>
      </c>
      <c r="C21" s="272">
        <f>'Hoja De Calculo'!D45</f>
        <v>311813</v>
      </c>
      <c r="D21" s="279">
        <f>'Hoja De Calculo'!E45</f>
        <v>224405.51186867751</v>
      </c>
      <c r="E21" s="285">
        <f>'Hoja De Calculo'!F45</f>
        <v>199407.15728955917</v>
      </c>
      <c r="F21" s="291">
        <f>'Hoja De Calculo'!G45</f>
        <v>0</v>
      </c>
      <c r="G21" s="297">
        <f>'Hoja De Calculo'!H45</f>
        <v>0</v>
      </c>
      <c r="H21" s="264">
        <f>'Hoja De Calculo'!I45</f>
        <v>0</v>
      </c>
      <c r="I21" s="264">
        <f>'Hoja De Calculo'!J45</f>
        <v>0</v>
      </c>
      <c r="J21" s="264">
        <f>'Hoja De Calculo'!K45</f>
        <v>0</v>
      </c>
      <c r="K21" s="264">
        <f>'Hoja De Calculo'!L45</f>
        <v>0</v>
      </c>
      <c r="L21" s="264">
        <f>'Hoja De Calculo'!M45</f>
        <v>0</v>
      </c>
      <c r="M21" s="264">
        <f>'Hoja De Calculo'!N45</f>
        <v>0</v>
      </c>
      <c r="N21" s="264">
        <f>'Hoja De Calculo'!O45</f>
        <v>0</v>
      </c>
      <c r="O21" s="264">
        <f>'Hoja De Calculo'!P45</f>
        <v>0</v>
      </c>
      <c r="P21" s="264">
        <f>'Hoja De Calculo'!Q45</f>
        <v>0</v>
      </c>
      <c r="Q21" s="264">
        <f>'Hoja De Calculo'!R45</f>
        <v>0</v>
      </c>
      <c r="R21" s="264">
        <f>'Hoja De Calculo'!S45</f>
        <v>0</v>
      </c>
      <c r="S21" s="264">
        <f>'Hoja De Calculo'!T45</f>
        <v>0</v>
      </c>
      <c r="T21" s="264">
        <f>'Hoja De Calculo'!U45</f>
        <v>0</v>
      </c>
      <c r="U21" s="264">
        <f>'Hoja De Calculo'!V45</f>
        <v>0</v>
      </c>
      <c r="V21" s="264">
        <f>'Hoja De Calculo'!W45</f>
        <v>0</v>
      </c>
      <c r="W21" s="264">
        <f>'Hoja De Calculo'!X45</f>
        <v>0</v>
      </c>
      <c r="X21" s="264">
        <f>'Hoja De Calculo'!Y45</f>
        <v>0</v>
      </c>
      <c r="Y21" s="264">
        <f>'Hoja De Calculo'!Z45</f>
        <v>0</v>
      </c>
      <c r="Z21" s="264">
        <f>'Hoja De Calculo'!AA45</f>
        <v>0</v>
      </c>
      <c r="AA21" s="264">
        <f>'Hoja De Calculo'!AB45</f>
        <v>0</v>
      </c>
      <c r="AB21" s="264">
        <f>'Hoja De Calculo'!AC45</f>
        <v>0</v>
      </c>
      <c r="AC21" s="264">
        <f>'Hoja De Calculo'!AD45</f>
        <v>0</v>
      </c>
      <c r="AD21" s="264">
        <f>'Hoja De Calculo'!AE45</f>
        <v>0</v>
      </c>
      <c r="AE21" s="264">
        <f>'Hoja De Calculo'!AF45</f>
        <v>0</v>
      </c>
      <c r="AF21" s="264">
        <f>'Hoja De Calculo'!AG45</f>
        <v>0</v>
      </c>
      <c r="AG21" s="264">
        <f>'Hoja De Calculo'!AH45</f>
        <v>0</v>
      </c>
      <c r="AH21" s="264">
        <f>'Hoja De Calculo'!AI45</f>
        <v>0</v>
      </c>
      <c r="AI21" s="264">
        <f>'Hoja De Calculo'!AJ45</f>
        <v>0</v>
      </c>
      <c r="AJ21" s="264">
        <f>'Hoja De Calculo'!AK45</f>
        <v>0</v>
      </c>
      <c r="AK21" s="264">
        <f>'Hoja De Calculo'!AL45</f>
        <v>0</v>
      </c>
      <c r="AL21" s="264">
        <f>'Hoja De Calculo'!AM45</f>
        <v>0</v>
      </c>
      <c r="AM21" s="264">
        <f>'Hoja De Calculo'!AN45</f>
        <v>0</v>
      </c>
      <c r="AN21" s="264">
        <f>'Hoja De Calculo'!AO45</f>
        <v>0</v>
      </c>
      <c r="AO21" s="264">
        <f>'Hoja De Calculo'!AP45</f>
        <v>0</v>
      </c>
      <c r="AP21" s="264">
        <f>'Hoja De Calculo'!AQ45</f>
        <v>0</v>
      </c>
      <c r="AQ21" s="264">
        <f>'Hoja De Calculo'!AR45</f>
        <v>0</v>
      </c>
      <c r="AR21" s="264">
        <f>'Hoja De Calculo'!AS45</f>
        <v>0</v>
      </c>
      <c r="AS21" s="264">
        <f>'Hoja De Calculo'!AT45</f>
        <v>0</v>
      </c>
      <c r="AT21" s="264">
        <f>'Hoja De Calculo'!AU45</f>
        <v>0</v>
      </c>
      <c r="AU21" s="264">
        <f>'Hoja De Calculo'!AV45</f>
        <v>0</v>
      </c>
      <c r="AV21" s="264">
        <f>'Hoja De Calculo'!AW45</f>
        <v>0</v>
      </c>
      <c r="AW21" s="264">
        <f>'Hoja De Calculo'!AX45</f>
        <v>0</v>
      </c>
      <c r="AX21" s="264">
        <f>'Hoja De Calculo'!AY45</f>
        <v>0</v>
      </c>
      <c r="AY21" s="264">
        <f>'Hoja De Calculo'!AZ45</f>
        <v>0</v>
      </c>
      <c r="AZ21" s="264">
        <f>'Hoja De Calculo'!BA45</f>
        <v>0</v>
      </c>
      <c r="BA21" s="264">
        <f>'Hoja De Calculo'!BB45</f>
        <v>0</v>
      </c>
      <c r="BB21" s="264">
        <f>'Hoja De Calculo'!BC45</f>
        <v>0</v>
      </c>
      <c r="BC21" s="264">
        <f>'Hoja De Calculo'!BD45</f>
        <v>0</v>
      </c>
      <c r="BD21" s="264">
        <f>'Hoja De Calculo'!BE45</f>
        <v>0</v>
      </c>
      <c r="BE21" s="264">
        <f>'Hoja De Calculo'!BF45</f>
        <v>0</v>
      </c>
      <c r="BF21" s="264">
        <f>'Hoja De Calculo'!BG45</f>
        <v>0</v>
      </c>
      <c r="BG21" s="264">
        <f>'Hoja De Calculo'!BH45</f>
        <v>0</v>
      </c>
      <c r="BH21" s="264">
        <f>'Hoja De Calculo'!BI45</f>
        <v>0</v>
      </c>
      <c r="BI21" s="264">
        <f>'Hoja De Calculo'!BJ45</f>
        <v>0</v>
      </c>
      <c r="BJ21" s="264">
        <f>'Hoja De Calculo'!BK45</f>
        <v>0</v>
      </c>
      <c r="BK21" s="264">
        <f>'Hoja De Calculo'!BL45</f>
        <v>0</v>
      </c>
      <c r="BL21" s="264">
        <f>'Hoja De Calculo'!BM45</f>
        <v>0</v>
      </c>
      <c r="BM21" s="264">
        <f>'Hoja De Calculo'!BN45</f>
        <v>0</v>
      </c>
      <c r="BN21" s="264">
        <f>'Hoja De Calculo'!BO45</f>
        <v>0</v>
      </c>
      <c r="BO21" s="264">
        <f>'Hoja De Calculo'!BP45</f>
        <v>0</v>
      </c>
      <c r="BP21" s="264">
        <f>'Hoja De Calculo'!BQ45</f>
        <v>0</v>
      </c>
      <c r="BQ21" s="264">
        <f>'Hoja De Calculo'!BR45</f>
        <v>0</v>
      </c>
      <c r="BR21" s="264">
        <f>'Hoja De Calculo'!BS45</f>
        <v>0</v>
      </c>
      <c r="BS21" s="264">
        <f>'Hoja De Calculo'!BT45</f>
        <v>0</v>
      </c>
      <c r="BT21" s="264">
        <f>'Hoja De Calculo'!BU45</f>
        <v>0</v>
      </c>
      <c r="BU21" s="264">
        <f>'Hoja De Calculo'!BV45</f>
        <v>0</v>
      </c>
      <c r="BV21" s="264">
        <f>'Hoja De Calculo'!BW45</f>
        <v>0</v>
      </c>
      <c r="BW21" s="264">
        <f>'Hoja De Calculo'!BX45</f>
        <v>0</v>
      </c>
      <c r="BX21" s="264">
        <f>'Hoja De Calculo'!BY45</f>
        <v>0</v>
      </c>
      <c r="BY21" s="264">
        <f>'Hoja De Calculo'!BZ45</f>
        <v>0</v>
      </c>
      <c r="BZ21" s="264">
        <f>'Hoja De Calculo'!CA45</f>
        <v>0</v>
      </c>
      <c r="CA21" s="264">
        <f>'Hoja De Calculo'!CB45</f>
        <v>0</v>
      </c>
      <c r="CB21" s="264">
        <f>'Hoja De Calculo'!CC45</f>
        <v>0</v>
      </c>
      <c r="CC21" s="264">
        <f>'Hoja De Calculo'!CD45</f>
        <v>0</v>
      </c>
      <c r="CD21" s="264">
        <f>'Hoja De Calculo'!CE45</f>
        <v>0</v>
      </c>
      <c r="CE21" s="264">
        <f>'Hoja De Calculo'!CF45</f>
        <v>0</v>
      </c>
      <c r="CF21" s="264">
        <f>'Hoja De Calculo'!CG45</f>
        <v>0</v>
      </c>
      <c r="CG21" s="264">
        <f>'Hoja De Calculo'!CH45</f>
        <v>0</v>
      </c>
      <c r="CH21" s="264">
        <f>'Hoja De Calculo'!CI45</f>
        <v>0</v>
      </c>
      <c r="CI21" s="264">
        <f>'Hoja De Calculo'!CJ45</f>
        <v>0</v>
      </c>
      <c r="CJ21" s="264">
        <f>'Hoja De Calculo'!CK45</f>
        <v>0</v>
      </c>
      <c r="CK21" s="264">
        <f>'Hoja De Calculo'!CL45</f>
        <v>0</v>
      </c>
      <c r="CL21" s="264">
        <f>'Hoja De Calculo'!CM45</f>
        <v>0</v>
      </c>
      <c r="CM21" s="264">
        <f>'Hoja De Calculo'!CN45</f>
        <v>0</v>
      </c>
      <c r="CN21" s="264">
        <f>'Hoja De Calculo'!CO45</f>
        <v>0</v>
      </c>
      <c r="CO21" s="264">
        <f>'Hoja De Calculo'!CP45</f>
        <v>0</v>
      </c>
      <c r="CP21" s="264">
        <f>'Hoja De Calculo'!CQ45</f>
        <v>0</v>
      </c>
      <c r="CQ21" s="264">
        <f>'Hoja De Calculo'!CR45</f>
        <v>0</v>
      </c>
      <c r="CR21" s="264">
        <f>'Hoja De Calculo'!CS45</f>
        <v>0</v>
      </c>
      <c r="CS21" s="264">
        <f>'Hoja De Calculo'!CT45</f>
        <v>0</v>
      </c>
      <c r="CT21" s="264">
        <f>'Hoja De Calculo'!CU45</f>
        <v>0</v>
      </c>
      <c r="CU21" s="264">
        <f>'Hoja De Calculo'!CV45</f>
        <v>0</v>
      </c>
      <c r="CV21" s="264">
        <f>'Hoja De Calculo'!CW45</f>
        <v>0</v>
      </c>
      <c r="CW21" s="264">
        <f>'Hoja De Calculo'!CX45</f>
        <v>0</v>
      </c>
    </row>
    <row r="22" spans="1:101" x14ac:dyDescent="0.25">
      <c r="A22" s="315" t="s">
        <v>159</v>
      </c>
      <c r="B22" s="265">
        <f>'Credit issuance TYA'!B22-('Credit issuance TYA'!$B21*'Credit issuance TYA'!$B$2)</f>
        <v>291539.15999999997</v>
      </c>
      <c r="C22" s="265">
        <f>IF(ISBLANK('Hoja De Calculo'!D$13),'Credit issuance TYA'!C22-('Credit issuance TYA'!$B$21*'Credit issuance TYA'!$B$2),IF('Hoja De Calculo'!D$16&lt;'Hoja De Calculo'!C$16,0,'Credit issuance TYA'!C22-('Credit issuance TYA'!$B$21*'Credit issuance TYA'!$B$2)))</f>
        <v>-2944.84</v>
      </c>
      <c r="D22" s="265">
        <f>IF(ISBLANK('Hoja De Calculo'!E$13),'Credit issuance TYA'!D22-('Credit issuance TYA'!$B$21*'Credit issuance TYA'!$B$2),IF('Hoja De Calculo'!E$16&lt;'Hoja De Calculo'!D$16,0,'Credit issuance TYA'!D22-('Credit issuance TYA'!$B$21*'Credit issuance TYA'!$B$2)))</f>
        <v>-2944.84</v>
      </c>
      <c r="E22" s="265">
        <f>IF(ISBLANK('Hoja De Calculo'!F$13),'Credit issuance TYA'!E22-('Credit issuance TYA'!$B$21*'Credit issuance TYA'!$B$2),IF('Hoja De Calculo'!F$16&lt;'Hoja De Calculo'!E$16,0,'Credit issuance TYA'!E22-('Credit issuance TYA'!$B$21*'Credit issuance TYA'!$B$2)))</f>
        <v>-2944.84</v>
      </c>
      <c r="F22" s="265">
        <f>IF(ISBLANK('Hoja De Calculo'!G$13),'Credit issuance TYA'!F22-('Credit issuance TYA'!$B$21*'Credit issuance TYA'!$B$2),IF('Hoja De Calculo'!G$16&lt;'Hoja De Calculo'!F$16,0,'Credit issuance TYA'!F22-('Credit issuance TYA'!$B$21*'Credit issuance TYA'!$B$2)))</f>
        <v>-2944.84</v>
      </c>
      <c r="G22" s="265">
        <f>IF(ISBLANK('Hoja De Calculo'!H$13),'Credit issuance TYA'!G22-('Credit issuance TYA'!$B$21*'Credit issuance TYA'!$B$2),IF('Hoja De Calculo'!H$16&lt;'Hoja De Calculo'!G$16,0,'Credit issuance TYA'!G22-('Credit issuance TYA'!$B$21*'Credit issuance TYA'!$B$2)))</f>
        <v>-2944.84</v>
      </c>
      <c r="H22" s="265">
        <f>IF(ISBLANK('Hoja De Calculo'!I$13),'Credit issuance TYA'!H22-('Credit issuance TYA'!$B$21*'Credit issuance TYA'!$B$2),IF('Hoja De Calculo'!I$16&lt;'Hoja De Calculo'!H$16,0,'Credit issuance TYA'!H22-('Credit issuance TYA'!$B$21*'Credit issuance TYA'!$B$2)))</f>
        <v>-2944.84</v>
      </c>
      <c r="I22" s="265">
        <f>IF(ISBLANK('Hoja De Calculo'!J$13),'Credit issuance TYA'!I22-('Credit issuance TYA'!$B$21*'Credit issuance TYA'!$B$2),IF('Hoja De Calculo'!J$16&lt;'Hoja De Calculo'!I$16,0,'Credit issuance TYA'!I22-('Credit issuance TYA'!$B$21*'Credit issuance TYA'!$B$2)))</f>
        <v>-2944.84</v>
      </c>
      <c r="J22" s="265">
        <f>IF(ISBLANK('Hoja De Calculo'!K$13),'Credit issuance TYA'!J22-('Credit issuance TYA'!$B$21*'Credit issuance TYA'!$B$2),IF('Hoja De Calculo'!K$16&lt;'Hoja De Calculo'!J$16,0,'Credit issuance TYA'!J22-('Credit issuance TYA'!$B$21*'Credit issuance TYA'!$B$2)))</f>
        <v>-2944.84</v>
      </c>
      <c r="K22" s="265">
        <f>IF(ISBLANK('Hoja De Calculo'!L$13),'Credit issuance TYA'!K22-('Credit issuance TYA'!$B$21*'Credit issuance TYA'!$B$2),IF('Hoja De Calculo'!L$16&lt;'Hoja De Calculo'!K$16,0,'Credit issuance TYA'!K22-('Credit issuance TYA'!$B$21*'Credit issuance TYA'!$B$2)))</f>
        <v>-2944.84</v>
      </c>
      <c r="L22" s="265">
        <f>IF(ISBLANK('Hoja De Calculo'!M$13),'Credit issuance TYA'!L22-('Credit issuance TYA'!$B$21*'Credit issuance TYA'!$B$2),IF('Hoja De Calculo'!M$16&lt;'Hoja De Calculo'!L$16,0,'Credit issuance TYA'!L22-('Credit issuance TYA'!$B$21*'Credit issuance TYA'!$B$2)))</f>
        <v>-2944.84</v>
      </c>
      <c r="M22" s="265">
        <f>IF(ISBLANK('Hoja De Calculo'!N$13),'Credit issuance TYA'!M22-('Credit issuance TYA'!$B$21*'Credit issuance TYA'!$B$2),IF('Hoja De Calculo'!N$16&lt;'Hoja De Calculo'!M$16,0,'Credit issuance TYA'!M22-('Credit issuance TYA'!$B$21*'Credit issuance TYA'!$B$2)))</f>
        <v>-2944.84</v>
      </c>
      <c r="N22" s="265">
        <f>IF(ISBLANK('Hoja De Calculo'!O$13),'Credit issuance TYA'!N22-('Credit issuance TYA'!$B$21*'Credit issuance TYA'!$B$2),IF('Hoja De Calculo'!O$16&lt;'Hoja De Calculo'!N$16,0,'Credit issuance TYA'!N22-('Credit issuance TYA'!$B$21*'Credit issuance TYA'!$B$2)))</f>
        <v>-2944.84</v>
      </c>
      <c r="O22" s="265">
        <f>IF(ISBLANK('Hoja De Calculo'!P$13),'Credit issuance TYA'!O22-('Credit issuance TYA'!$B$21*'Credit issuance TYA'!$B$2),IF('Hoja De Calculo'!P$16&lt;'Hoja De Calculo'!O$16,0,'Credit issuance TYA'!O22-('Credit issuance TYA'!$B$21*'Credit issuance TYA'!$B$2)))</f>
        <v>-2944.84</v>
      </c>
      <c r="P22" s="265">
        <f>IF(ISBLANK('Hoja De Calculo'!Q$13),'Credit issuance TYA'!P22-('Credit issuance TYA'!$B$21*'Credit issuance TYA'!$B$2),IF('Hoja De Calculo'!Q$16&lt;'Hoja De Calculo'!P$16,0,'Credit issuance TYA'!P22-('Credit issuance TYA'!$B$21*'Credit issuance TYA'!$B$2)))</f>
        <v>-2944.84</v>
      </c>
      <c r="Q22" s="265">
        <f>IF(ISBLANK('Hoja De Calculo'!R$13),'Credit issuance TYA'!Q22-('Credit issuance TYA'!$B$21*'Credit issuance TYA'!$B$2),IF('Hoja De Calculo'!R$16&lt;'Hoja De Calculo'!Q$16,0,'Credit issuance TYA'!Q22-('Credit issuance TYA'!$B$21*'Credit issuance TYA'!$B$2)))</f>
        <v>-2944.84</v>
      </c>
      <c r="R22" s="265">
        <f>IF(ISBLANK('Hoja De Calculo'!S$13),'Credit issuance TYA'!R22-('Credit issuance TYA'!$B$21*'Credit issuance TYA'!$B$2),IF('Hoja De Calculo'!S$16&lt;'Hoja De Calculo'!R$16,0,'Credit issuance TYA'!R22-('Credit issuance TYA'!$B$21*'Credit issuance TYA'!$B$2)))</f>
        <v>-2944.84</v>
      </c>
      <c r="S22" s="265">
        <f>IF(ISBLANK('Hoja De Calculo'!T$13),'Credit issuance TYA'!S22-('Credit issuance TYA'!$B$21*'Credit issuance TYA'!$B$2),IF('Hoja De Calculo'!T$16&lt;'Hoja De Calculo'!S$16,0,'Credit issuance TYA'!S22-('Credit issuance TYA'!$B$21*'Credit issuance TYA'!$B$2)))</f>
        <v>-2944.84</v>
      </c>
      <c r="T22" s="265">
        <f>IF(ISBLANK('Hoja De Calculo'!U$13),'Credit issuance TYA'!T22-('Credit issuance TYA'!$B$21*'Credit issuance TYA'!$B$2),IF('Hoja De Calculo'!U$16&lt;'Hoja De Calculo'!T$16,0,'Credit issuance TYA'!T22-('Credit issuance TYA'!$B$21*'Credit issuance TYA'!$B$2)))</f>
        <v>-2944.84</v>
      </c>
      <c r="U22" s="265">
        <f>IF(ISBLANK('Hoja De Calculo'!V$13),'Credit issuance TYA'!U22-('Credit issuance TYA'!$B$21*'Credit issuance TYA'!$B$2),IF('Hoja De Calculo'!V$16&lt;'Hoja De Calculo'!U$16,0,'Credit issuance TYA'!U22-('Credit issuance TYA'!$B$21*'Credit issuance TYA'!$B$2)))</f>
        <v>-2944.84</v>
      </c>
      <c r="V22" s="265">
        <f>IF(ISBLANK('Hoja De Calculo'!W$13),'Credit issuance TYA'!V22-('Credit issuance TYA'!$B$21*'Credit issuance TYA'!$B$2),IF('Hoja De Calculo'!W$16&lt;'Hoja De Calculo'!V$16,0,'Credit issuance TYA'!V22-('Credit issuance TYA'!$B$21*'Credit issuance TYA'!$B$2)))</f>
        <v>-2944.84</v>
      </c>
      <c r="W22" s="265">
        <f>IF(ISBLANK('Hoja De Calculo'!X$13),'Credit issuance TYA'!W22-('Credit issuance TYA'!$B$21*'Credit issuance TYA'!$B$2),IF('Hoja De Calculo'!X$16&lt;'Hoja De Calculo'!W$16,0,'Credit issuance TYA'!W22-('Credit issuance TYA'!$B$21*'Credit issuance TYA'!$B$2)))</f>
        <v>-2944.84</v>
      </c>
      <c r="X22" s="265">
        <f>IF(ISBLANK('Hoja De Calculo'!Y$13),'Credit issuance TYA'!X22-('Credit issuance TYA'!$B$21*'Credit issuance TYA'!$B$2),IF('Hoja De Calculo'!Y$16&lt;'Hoja De Calculo'!X$16,0,'Credit issuance TYA'!X22-('Credit issuance TYA'!$B$21*'Credit issuance TYA'!$B$2)))</f>
        <v>-2944.84</v>
      </c>
      <c r="Y22" s="265">
        <f>IF(ISBLANK('Hoja De Calculo'!Z$13),'Credit issuance TYA'!Y22-('Credit issuance TYA'!$B$21*'Credit issuance TYA'!$B$2),IF('Hoja De Calculo'!Z$16&lt;'Hoja De Calculo'!Y$16,0,'Credit issuance TYA'!Y22-('Credit issuance TYA'!$B$21*'Credit issuance TYA'!$B$2)))</f>
        <v>-2944.84</v>
      </c>
      <c r="Z22" s="265">
        <f>IF(ISBLANK('Hoja De Calculo'!AA$13),'Credit issuance TYA'!Z22-('Credit issuance TYA'!$B$21*'Credit issuance TYA'!$B$2),IF('Hoja De Calculo'!AA$16&lt;'Hoja De Calculo'!Z$16,0,'Credit issuance TYA'!Z22-('Credit issuance TYA'!$B$21*'Credit issuance TYA'!$B$2)))</f>
        <v>-2944.84</v>
      </c>
      <c r="AA22" s="265">
        <f>IF(ISBLANK('Hoja De Calculo'!AB$13),'Credit issuance TYA'!AA22-('Credit issuance TYA'!$B$21*'Credit issuance TYA'!$B$2),IF('Hoja De Calculo'!AB$16&lt;'Hoja De Calculo'!AA$16,0,'Credit issuance TYA'!AA22-('Credit issuance TYA'!$B$21*'Credit issuance TYA'!$B$2)))</f>
        <v>-2944.84</v>
      </c>
      <c r="AB22" s="265">
        <f>IF(ISBLANK('Hoja De Calculo'!AC$13),'Credit issuance TYA'!AB22-('Credit issuance TYA'!$B$21*'Credit issuance TYA'!$B$2),IF('Hoja De Calculo'!AC$16&lt;'Hoja De Calculo'!AB$16,0,'Credit issuance TYA'!AB22-('Credit issuance TYA'!$B$21*'Credit issuance TYA'!$B$2)))</f>
        <v>-2944.84</v>
      </c>
      <c r="AC22" s="265">
        <f>IF(ISBLANK('Hoja De Calculo'!AD$13),'Credit issuance TYA'!AC22-('Credit issuance TYA'!$B$21*'Credit issuance TYA'!$B$2),IF('Hoja De Calculo'!AD$16&lt;'Hoja De Calculo'!AC$16,0,'Credit issuance TYA'!AC22-('Credit issuance TYA'!$B$21*'Credit issuance TYA'!$B$2)))</f>
        <v>-2944.84</v>
      </c>
      <c r="AD22" s="265">
        <f>IF(ISBLANK('Hoja De Calculo'!AE$13),'Credit issuance TYA'!AD22-('Credit issuance TYA'!$B$21*'Credit issuance TYA'!$B$2),IF('Hoja De Calculo'!AE$16&lt;'Hoja De Calculo'!AD$16,0,'Credit issuance TYA'!AD22-('Credit issuance TYA'!$B$21*'Credit issuance TYA'!$B$2)))</f>
        <v>-2944.84</v>
      </c>
      <c r="AE22" s="265">
        <f>IF(ISBLANK('Hoja De Calculo'!AF$13),'Credit issuance TYA'!AE22-('Credit issuance TYA'!$B$21*'Credit issuance TYA'!$B$2),IF('Hoja De Calculo'!AF$16&lt;'Hoja De Calculo'!AE$16,0,'Credit issuance TYA'!AE22-('Credit issuance TYA'!$B$21*'Credit issuance TYA'!$B$2)))</f>
        <v>-2944.84</v>
      </c>
      <c r="AF22" s="265">
        <f>IF(ISBLANK('Hoja De Calculo'!AG$13),'Credit issuance TYA'!AF22-('Credit issuance TYA'!$B$21*'Credit issuance TYA'!$B$2),IF('Hoja De Calculo'!AG$16&lt;'Hoja De Calculo'!AF$16,0,'Credit issuance TYA'!AF22-('Credit issuance TYA'!$B$21*'Credit issuance TYA'!$B$2)))</f>
        <v>-2944.84</v>
      </c>
      <c r="AG22" s="265">
        <f>IF(ISBLANK('Hoja De Calculo'!AH$13),'Credit issuance TYA'!AG22-('Credit issuance TYA'!$B$21*'Credit issuance TYA'!$B$2),IF('Hoja De Calculo'!AH$16&lt;'Hoja De Calculo'!AG$16,0,'Credit issuance TYA'!AG22-('Credit issuance TYA'!$B$21*'Credit issuance TYA'!$B$2)))</f>
        <v>-2944.84</v>
      </c>
      <c r="AH22" s="265">
        <f>IF(ISBLANK('Hoja De Calculo'!AI$13),'Credit issuance TYA'!AH22-('Credit issuance TYA'!$B$21*'Credit issuance TYA'!$B$2),IF('Hoja De Calculo'!AI$16&lt;'Hoja De Calculo'!AH$16,0,'Credit issuance TYA'!AH22-('Credit issuance TYA'!$B$21*'Credit issuance TYA'!$B$2)))</f>
        <v>-2944.84</v>
      </c>
      <c r="AI22" s="265">
        <f>IF(ISBLANK('Hoja De Calculo'!AJ$13),'Credit issuance TYA'!AI22-('Credit issuance TYA'!$B$21*'Credit issuance TYA'!$B$2),IF('Hoja De Calculo'!AJ$16&lt;'Hoja De Calculo'!AI$16,0,'Credit issuance TYA'!AI22-('Credit issuance TYA'!$B$21*'Credit issuance TYA'!$B$2)))</f>
        <v>-2944.84</v>
      </c>
      <c r="AJ22" s="265">
        <f>IF(ISBLANK('Hoja De Calculo'!AK$13),'Credit issuance TYA'!AJ22-('Credit issuance TYA'!$B$21*'Credit issuance TYA'!$B$2),IF('Hoja De Calculo'!AK$16&lt;'Hoja De Calculo'!AJ$16,0,'Credit issuance TYA'!AJ22-('Credit issuance TYA'!$B$21*'Credit issuance TYA'!$B$2)))</f>
        <v>-2944.84</v>
      </c>
      <c r="AK22" s="265">
        <f>IF(ISBLANK('Hoja De Calculo'!AL$13),'Credit issuance TYA'!AK22-('Credit issuance TYA'!$B$21*'Credit issuance TYA'!$B$2),IF('Hoja De Calculo'!AL$16&lt;'Hoja De Calculo'!AK$16,0,'Credit issuance TYA'!AK22-('Credit issuance TYA'!$B$21*'Credit issuance TYA'!$B$2)))</f>
        <v>-2944.84</v>
      </c>
      <c r="AL22" s="265">
        <f>IF(ISBLANK('Hoja De Calculo'!AM$13),'Credit issuance TYA'!AL22-('Credit issuance TYA'!$B$21*'Credit issuance TYA'!$B$2),IF('Hoja De Calculo'!AM$16&lt;'Hoja De Calculo'!AL$16,0,'Credit issuance TYA'!AL22-('Credit issuance TYA'!$B$21*'Credit issuance TYA'!$B$2)))</f>
        <v>-2944.84</v>
      </c>
      <c r="AM22" s="265">
        <f>IF(ISBLANK('Hoja De Calculo'!AN$13),'Credit issuance TYA'!AM22-('Credit issuance TYA'!$B$21*'Credit issuance TYA'!$B$2),IF('Hoja De Calculo'!AN$16&lt;'Hoja De Calculo'!AM$16,0,'Credit issuance TYA'!AM22-('Credit issuance TYA'!$B$21*'Credit issuance TYA'!$B$2)))</f>
        <v>-2944.84</v>
      </c>
      <c r="AN22" s="265">
        <f>IF(ISBLANK('Hoja De Calculo'!AO$13),'Credit issuance TYA'!AN22-('Credit issuance TYA'!$B$21*'Credit issuance TYA'!$B$2),IF('Hoja De Calculo'!AO$16&lt;'Hoja De Calculo'!AN$16,0,'Credit issuance TYA'!AN22-('Credit issuance TYA'!$B$21*'Credit issuance TYA'!$B$2)))</f>
        <v>-2944.84</v>
      </c>
      <c r="AO22" s="265">
        <f>IF(ISBLANK('Hoja De Calculo'!AP$13),'Credit issuance TYA'!AO22-('Credit issuance TYA'!$B$21*'Credit issuance TYA'!$B$2),IF('Hoja De Calculo'!AP$16&lt;'Hoja De Calculo'!AO$16,0,'Credit issuance TYA'!AO22-('Credit issuance TYA'!$B$21*'Credit issuance TYA'!$B$2)))</f>
        <v>-2944.84</v>
      </c>
      <c r="AP22" s="265">
        <f>IF(ISBLANK('Hoja De Calculo'!AQ$13),'Credit issuance TYA'!AP22-('Credit issuance TYA'!$B$21*'Credit issuance TYA'!$B$2),IF('Hoja De Calculo'!AQ$16&lt;'Hoja De Calculo'!AP$16,0,'Credit issuance TYA'!AP22-('Credit issuance TYA'!$B$21*'Credit issuance TYA'!$B$2)))</f>
        <v>-2944.84</v>
      </c>
      <c r="AQ22" s="265">
        <f>IF(ISBLANK('Hoja De Calculo'!AR$13),'Credit issuance TYA'!AQ22-('Credit issuance TYA'!$B$21*'Credit issuance TYA'!$B$2),IF('Hoja De Calculo'!AR$16&lt;'Hoja De Calculo'!AQ$16,0,'Credit issuance TYA'!AQ22-('Credit issuance TYA'!$B$21*'Credit issuance TYA'!$B$2)))</f>
        <v>-2944.84</v>
      </c>
      <c r="AR22" s="265">
        <f>IF(ISBLANK('Hoja De Calculo'!AS$13),'Credit issuance TYA'!AR22-('Credit issuance TYA'!$B$21*'Credit issuance TYA'!$B$2),IF('Hoja De Calculo'!AS$16&lt;'Hoja De Calculo'!AR$16,0,'Credit issuance TYA'!AR22-('Credit issuance TYA'!$B$21*'Credit issuance TYA'!$B$2)))</f>
        <v>-2944.84</v>
      </c>
      <c r="AS22" s="265">
        <f>IF(ISBLANK('Hoja De Calculo'!AT$13),'Credit issuance TYA'!AS22-('Credit issuance TYA'!$B$21*'Credit issuance TYA'!$B$2),IF('Hoja De Calculo'!AT$16&lt;'Hoja De Calculo'!AS$16,0,'Credit issuance TYA'!AS22-('Credit issuance TYA'!$B$21*'Credit issuance TYA'!$B$2)))</f>
        <v>-2944.84</v>
      </c>
      <c r="AT22" s="265">
        <f>IF(ISBLANK('Hoja De Calculo'!AU$13),'Credit issuance TYA'!AT22-('Credit issuance TYA'!$B$21*'Credit issuance TYA'!$B$2),IF('Hoja De Calculo'!AU$16&lt;'Hoja De Calculo'!AT$16,0,'Credit issuance TYA'!AT22-('Credit issuance TYA'!$B$21*'Credit issuance TYA'!$B$2)))</f>
        <v>-2944.84</v>
      </c>
      <c r="AU22" s="265">
        <f>IF(ISBLANK('Hoja De Calculo'!AV$13),'Credit issuance TYA'!AU22-('Credit issuance TYA'!$B$21*'Credit issuance TYA'!$B$2),IF('Hoja De Calculo'!AV$16&lt;'Hoja De Calculo'!AU$16,0,'Credit issuance TYA'!AU22-('Credit issuance TYA'!$B$21*'Credit issuance TYA'!$B$2)))</f>
        <v>-2944.84</v>
      </c>
      <c r="AV22" s="265">
        <f>IF(ISBLANK('Hoja De Calculo'!AW$13),'Credit issuance TYA'!AV22-('Credit issuance TYA'!$B$21*'Credit issuance TYA'!$B$2),IF('Hoja De Calculo'!AW$16&lt;'Hoja De Calculo'!AV$16,0,'Credit issuance TYA'!AV22-('Credit issuance TYA'!$B$21*'Credit issuance TYA'!$B$2)))</f>
        <v>-2944.84</v>
      </c>
      <c r="AW22" s="265">
        <f>IF(ISBLANK('Hoja De Calculo'!AX$13),'Credit issuance TYA'!AW22-('Credit issuance TYA'!$B$21*'Credit issuance TYA'!$B$2),IF('Hoja De Calculo'!AX$16&lt;'Hoja De Calculo'!AW$16,0,'Credit issuance TYA'!AW22-('Credit issuance TYA'!$B$21*'Credit issuance TYA'!$B$2)))</f>
        <v>-2944.84</v>
      </c>
      <c r="AX22" s="265">
        <f>IF(ISBLANK('Hoja De Calculo'!AY$13),'Credit issuance TYA'!AX22-('Credit issuance TYA'!$B$21*'Credit issuance TYA'!$B$2),IF('Hoja De Calculo'!AY$16&lt;'Hoja De Calculo'!AX$16,0,'Credit issuance TYA'!AX22-('Credit issuance TYA'!$B$21*'Credit issuance TYA'!$B$2)))</f>
        <v>-2944.84</v>
      </c>
      <c r="AY22" s="265">
        <f>IF(ISBLANK('Hoja De Calculo'!AZ$13),'Credit issuance TYA'!AY22-('Credit issuance TYA'!$B$21*'Credit issuance TYA'!$B$2),IF('Hoja De Calculo'!AZ$16&lt;'Hoja De Calculo'!AY$16,0,'Credit issuance TYA'!AY22-('Credit issuance TYA'!$B$21*'Credit issuance TYA'!$B$2)))</f>
        <v>-2944.84</v>
      </c>
      <c r="AZ22" s="265">
        <f>IF(ISBLANK('Hoja De Calculo'!BA$13),'Credit issuance TYA'!AZ22-('Credit issuance TYA'!$B$21*'Credit issuance TYA'!$B$2),IF('Hoja De Calculo'!BA$16&lt;'Hoja De Calculo'!AZ$16,0,'Credit issuance TYA'!AZ22-('Credit issuance TYA'!$B$21*'Credit issuance TYA'!$B$2)))</f>
        <v>-2944.84</v>
      </c>
      <c r="BA22" s="265">
        <f>IF(ISBLANK('Hoja De Calculo'!BB$13),'Credit issuance TYA'!BA22-('Credit issuance TYA'!$B$21*'Credit issuance TYA'!$B$2),IF('Hoja De Calculo'!BB$16&lt;'Hoja De Calculo'!BA$16,0,'Credit issuance TYA'!BA22-('Credit issuance TYA'!$B$21*'Credit issuance TYA'!$B$2)))</f>
        <v>-2944.84</v>
      </c>
      <c r="BB22" s="265">
        <f>IF(ISBLANK('Hoja De Calculo'!BC$13),'Credit issuance TYA'!BB22-('Credit issuance TYA'!$B$21*'Credit issuance TYA'!$B$2),IF('Hoja De Calculo'!BC$16&lt;'Hoja De Calculo'!BB$16,0,'Credit issuance TYA'!BB22-('Credit issuance TYA'!$B$21*'Credit issuance TYA'!$B$2)))</f>
        <v>-2944.84</v>
      </c>
      <c r="BC22" s="265">
        <f>IF(ISBLANK('Hoja De Calculo'!BD$13),'Credit issuance TYA'!BC22-('Credit issuance TYA'!$B$21*'Credit issuance TYA'!$B$2),IF('Hoja De Calculo'!BD$16&lt;'Hoja De Calculo'!BC$16,0,'Credit issuance TYA'!BC22-('Credit issuance TYA'!$B$21*'Credit issuance TYA'!$B$2)))</f>
        <v>-2944.84</v>
      </c>
      <c r="BD22" s="265">
        <f>IF(ISBLANK('Hoja De Calculo'!BE$13),'Credit issuance TYA'!BD22-('Credit issuance TYA'!$B$21*'Credit issuance TYA'!$B$2),IF('Hoja De Calculo'!BE$16&lt;'Hoja De Calculo'!BD$16,0,'Credit issuance TYA'!BD22-('Credit issuance TYA'!$B$21*'Credit issuance TYA'!$B$2)))</f>
        <v>-2944.84</v>
      </c>
      <c r="BE22" s="265">
        <f>IF(ISBLANK('Hoja De Calculo'!BF$13),'Credit issuance TYA'!BE22-('Credit issuance TYA'!$B$21*'Credit issuance TYA'!$B$2),IF('Hoja De Calculo'!BF$16&lt;'Hoja De Calculo'!BE$16,0,'Credit issuance TYA'!BE22-('Credit issuance TYA'!$B$21*'Credit issuance TYA'!$B$2)))</f>
        <v>-2944.84</v>
      </c>
      <c r="BF22" s="265">
        <f>IF(ISBLANK('Hoja De Calculo'!BG$13),'Credit issuance TYA'!BF22-('Credit issuance TYA'!$B$21*'Credit issuance TYA'!$B$2),IF('Hoja De Calculo'!BG$16&lt;'Hoja De Calculo'!BF$16,0,'Credit issuance TYA'!BF22-('Credit issuance TYA'!$B$21*'Credit issuance TYA'!$B$2)))</f>
        <v>-2944.84</v>
      </c>
      <c r="BG22" s="265">
        <f>IF(ISBLANK('Hoja De Calculo'!BH$13),'Credit issuance TYA'!BG22-('Credit issuance TYA'!$B$21*'Credit issuance TYA'!$B$2),IF('Hoja De Calculo'!BH$16&lt;'Hoja De Calculo'!BG$16,0,'Credit issuance TYA'!BG22-('Credit issuance TYA'!$B$21*'Credit issuance TYA'!$B$2)))</f>
        <v>-2944.84</v>
      </c>
      <c r="BH22" s="265">
        <f>IF(ISBLANK('Hoja De Calculo'!BI$13),'Credit issuance TYA'!BH22-('Credit issuance TYA'!$B$21*'Credit issuance TYA'!$B$2),IF('Hoja De Calculo'!BI$16&lt;'Hoja De Calculo'!BH$16,0,'Credit issuance TYA'!BH22-('Credit issuance TYA'!$B$21*'Credit issuance TYA'!$B$2)))</f>
        <v>-2944.84</v>
      </c>
      <c r="BI22" s="265">
        <f>IF(ISBLANK('Hoja De Calculo'!BJ$13),'Credit issuance TYA'!BI22-('Credit issuance TYA'!$B$21*'Credit issuance TYA'!$B$2),IF('Hoja De Calculo'!BJ$16&lt;'Hoja De Calculo'!BI$16,0,'Credit issuance TYA'!BI22-('Credit issuance TYA'!$B$21*'Credit issuance TYA'!$B$2)))</f>
        <v>-2944.84</v>
      </c>
      <c r="BJ22" s="265">
        <f>IF(ISBLANK('Hoja De Calculo'!BK$13),'Credit issuance TYA'!BJ22-('Credit issuance TYA'!$B$21*'Credit issuance TYA'!$B$2),IF('Hoja De Calculo'!BK$16&lt;'Hoja De Calculo'!BJ$16,0,'Credit issuance TYA'!BJ22-('Credit issuance TYA'!$B$21*'Credit issuance TYA'!$B$2)))</f>
        <v>-2944.84</v>
      </c>
      <c r="BK22" s="265">
        <f>IF(ISBLANK('Hoja De Calculo'!BL$13),'Credit issuance TYA'!BK22-('Credit issuance TYA'!$B$21*'Credit issuance TYA'!$B$2),IF('Hoja De Calculo'!BL$16&lt;'Hoja De Calculo'!BK$16,0,'Credit issuance TYA'!BK22-('Credit issuance TYA'!$B$21*'Credit issuance TYA'!$B$2)))</f>
        <v>-2944.84</v>
      </c>
      <c r="BL22" s="265">
        <f>IF(ISBLANK('Hoja De Calculo'!BM$13),'Credit issuance TYA'!BL22-('Credit issuance TYA'!$B$21*'Credit issuance TYA'!$B$2),IF('Hoja De Calculo'!BM$16&lt;'Hoja De Calculo'!BL$16,0,'Credit issuance TYA'!BL22-('Credit issuance TYA'!$B$21*'Credit issuance TYA'!$B$2)))</f>
        <v>-2944.84</v>
      </c>
      <c r="BM22" s="265">
        <f>IF(ISBLANK('Hoja De Calculo'!BN$13),'Credit issuance TYA'!BM22-('Credit issuance TYA'!$B$21*'Credit issuance TYA'!$B$2),IF('Hoja De Calculo'!BN$16&lt;'Hoja De Calculo'!BM$16,0,'Credit issuance TYA'!BM22-('Credit issuance TYA'!$B$21*'Credit issuance TYA'!$B$2)))</f>
        <v>-2944.84</v>
      </c>
      <c r="BN22" s="265">
        <f>IF(ISBLANK('Hoja De Calculo'!BO$13),'Credit issuance TYA'!BN22-('Credit issuance TYA'!$B$21*'Credit issuance TYA'!$B$2),IF('Hoja De Calculo'!BO$16&lt;'Hoja De Calculo'!BN$16,0,'Credit issuance TYA'!BN22-('Credit issuance TYA'!$B$21*'Credit issuance TYA'!$B$2)))</f>
        <v>-2944.84</v>
      </c>
      <c r="BO22" s="265">
        <f>IF(ISBLANK('Hoja De Calculo'!BP$13),'Credit issuance TYA'!BO22-('Credit issuance TYA'!$B$21*'Credit issuance TYA'!$B$2),IF('Hoja De Calculo'!BP$16&lt;'Hoja De Calculo'!BO$16,0,'Credit issuance TYA'!BO22-('Credit issuance TYA'!$B$21*'Credit issuance TYA'!$B$2)))</f>
        <v>-2944.84</v>
      </c>
      <c r="BP22" s="265">
        <f>IF(ISBLANK('Hoja De Calculo'!BQ$13),'Credit issuance TYA'!BP22-('Credit issuance TYA'!$B$21*'Credit issuance TYA'!$B$2),IF('Hoja De Calculo'!BQ$16&lt;'Hoja De Calculo'!BP$16,0,'Credit issuance TYA'!BP22-('Credit issuance TYA'!$B$21*'Credit issuance TYA'!$B$2)))</f>
        <v>-2944.84</v>
      </c>
      <c r="BQ22" s="265">
        <f>IF(ISBLANK('Hoja De Calculo'!BR$13),'Credit issuance TYA'!BQ22-('Credit issuance TYA'!$B$21*'Credit issuance TYA'!$B$2),IF('Hoja De Calculo'!BR$16&lt;'Hoja De Calculo'!BQ$16,0,'Credit issuance TYA'!BQ22-('Credit issuance TYA'!$B$21*'Credit issuance TYA'!$B$2)))</f>
        <v>-2944.84</v>
      </c>
      <c r="BR22" s="265">
        <f>IF(ISBLANK('Hoja De Calculo'!BS$13),'Credit issuance TYA'!BR22-('Credit issuance TYA'!$B$21*'Credit issuance TYA'!$B$2),IF('Hoja De Calculo'!BS$16&lt;'Hoja De Calculo'!BR$16,0,'Credit issuance TYA'!BR22-('Credit issuance TYA'!$B$21*'Credit issuance TYA'!$B$2)))</f>
        <v>-2944.84</v>
      </c>
      <c r="BS22" s="265">
        <f>IF(ISBLANK('Hoja De Calculo'!BT$13),'Credit issuance TYA'!BS22-('Credit issuance TYA'!$B$21*'Credit issuance TYA'!$B$2),IF('Hoja De Calculo'!BT$16&lt;'Hoja De Calculo'!BS$16,0,'Credit issuance TYA'!BS22-('Credit issuance TYA'!$B$21*'Credit issuance TYA'!$B$2)))</f>
        <v>-2944.84</v>
      </c>
      <c r="BT22" s="265">
        <f>IF(ISBLANK('Hoja De Calculo'!BU$13),'Credit issuance TYA'!BT22-('Credit issuance TYA'!$B$21*'Credit issuance TYA'!$B$2),IF('Hoja De Calculo'!BU$16&lt;'Hoja De Calculo'!BT$16,0,'Credit issuance TYA'!BT22-('Credit issuance TYA'!$B$21*'Credit issuance TYA'!$B$2)))</f>
        <v>-2944.84</v>
      </c>
      <c r="BU22" s="265">
        <f>IF(ISBLANK('Hoja De Calculo'!BV$13),'Credit issuance TYA'!BU22-('Credit issuance TYA'!$B$21*'Credit issuance TYA'!$B$2),IF('Hoja De Calculo'!BV$16&lt;'Hoja De Calculo'!BU$16,0,'Credit issuance TYA'!BU22-('Credit issuance TYA'!$B$21*'Credit issuance TYA'!$B$2)))</f>
        <v>-2944.84</v>
      </c>
      <c r="BV22" s="265">
        <f>IF(ISBLANK('Hoja De Calculo'!BW$13),'Credit issuance TYA'!BV22-('Credit issuance TYA'!$B$21*'Credit issuance TYA'!$B$2),IF('Hoja De Calculo'!BW$16&lt;'Hoja De Calculo'!BV$16,0,'Credit issuance TYA'!BV22-('Credit issuance TYA'!$B$21*'Credit issuance TYA'!$B$2)))</f>
        <v>-2944.84</v>
      </c>
      <c r="BW22" s="265">
        <f>IF(ISBLANK('Hoja De Calculo'!BX$13),'Credit issuance TYA'!BW22-('Credit issuance TYA'!$B$21*'Credit issuance TYA'!$B$2),IF('Hoja De Calculo'!BX$16&lt;'Hoja De Calculo'!BW$16,0,'Credit issuance TYA'!BW22-('Credit issuance TYA'!$B$21*'Credit issuance TYA'!$B$2)))</f>
        <v>-2944.84</v>
      </c>
      <c r="BX22" s="265">
        <f>IF(ISBLANK('Hoja De Calculo'!BY$13),'Credit issuance TYA'!BX22-('Credit issuance TYA'!$B$21*'Credit issuance TYA'!$B$2),IF('Hoja De Calculo'!BY$16&lt;'Hoja De Calculo'!BX$16,0,'Credit issuance TYA'!BX22-('Credit issuance TYA'!$B$21*'Credit issuance TYA'!$B$2)))</f>
        <v>-2944.84</v>
      </c>
      <c r="BY22" s="265">
        <f>IF(ISBLANK('Hoja De Calculo'!BZ$13),'Credit issuance TYA'!BY22-('Credit issuance TYA'!$B$21*'Credit issuance TYA'!$B$2),IF('Hoja De Calculo'!BZ$16&lt;'Hoja De Calculo'!BY$16,0,'Credit issuance TYA'!BY22-('Credit issuance TYA'!$B$21*'Credit issuance TYA'!$B$2)))</f>
        <v>-2944.84</v>
      </c>
      <c r="BZ22" s="265">
        <f>IF(ISBLANK('Hoja De Calculo'!CA$13),'Credit issuance TYA'!BZ22-('Credit issuance TYA'!$B$21*'Credit issuance TYA'!$B$2),IF('Hoja De Calculo'!CA$16&lt;'Hoja De Calculo'!BZ$16,0,'Credit issuance TYA'!BZ22-('Credit issuance TYA'!$B$21*'Credit issuance TYA'!$B$2)))</f>
        <v>-2944.84</v>
      </c>
      <c r="CA22" s="265">
        <f>IF(ISBLANK('Hoja De Calculo'!CB$13),'Credit issuance TYA'!CA22-('Credit issuance TYA'!$B$21*'Credit issuance TYA'!$B$2),IF('Hoja De Calculo'!CB$16&lt;'Hoja De Calculo'!CA$16,0,'Credit issuance TYA'!CA22-('Credit issuance TYA'!$B$21*'Credit issuance TYA'!$B$2)))</f>
        <v>-2944.84</v>
      </c>
      <c r="CB22" s="265">
        <f>IF(ISBLANK('Hoja De Calculo'!CC$13),'Credit issuance TYA'!CB22-('Credit issuance TYA'!$B$21*'Credit issuance TYA'!$B$2),IF('Hoja De Calculo'!CC$16&lt;'Hoja De Calculo'!CB$16,0,'Credit issuance TYA'!CB22-('Credit issuance TYA'!$B$21*'Credit issuance TYA'!$B$2)))</f>
        <v>-2944.84</v>
      </c>
      <c r="CC22" s="265">
        <f>IF(ISBLANK('Hoja De Calculo'!CD$13),'Credit issuance TYA'!CC22-('Credit issuance TYA'!$B$21*'Credit issuance TYA'!$B$2),IF('Hoja De Calculo'!CD$16&lt;'Hoja De Calculo'!CC$16,0,'Credit issuance TYA'!CC22-('Credit issuance TYA'!$B$21*'Credit issuance TYA'!$B$2)))</f>
        <v>-2944.84</v>
      </c>
      <c r="CD22" s="265">
        <f>IF(ISBLANK('Hoja De Calculo'!CE$13),'Credit issuance TYA'!CD22-('Credit issuance TYA'!$B$21*'Credit issuance TYA'!$B$2),IF('Hoja De Calculo'!CE$16&lt;'Hoja De Calculo'!CD$16,0,'Credit issuance TYA'!CD22-('Credit issuance TYA'!$B$21*'Credit issuance TYA'!$B$2)))</f>
        <v>-2944.84</v>
      </c>
      <c r="CE22" s="265">
        <f>IF(ISBLANK('Hoja De Calculo'!CF$13),'Credit issuance TYA'!CE22-('Credit issuance TYA'!$B$21*'Credit issuance TYA'!$B$2),IF('Hoja De Calculo'!CF$16&lt;'Hoja De Calculo'!CE$16,0,'Credit issuance TYA'!CE22-('Credit issuance TYA'!$B$21*'Credit issuance TYA'!$B$2)))</f>
        <v>-2944.84</v>
      </c>
      <c r="CF22" s="265">
        <f>IF(ISBLANK('Hoja De Calculo'!CG$13),'Credit issuance TYA'!CF22-('Credit issuance TYA'!$B$21*'Credit issuance TYA'!$B$2),IF('Hoja De Calculo'!CG$16&lt;'Hoja De Calculo'!CF$16,0,'Credit issuance TYA'!CF22-('Credit issuance TYA'!$B$21*'Credit issuance TYA'!$B$2)))</f>
        <v>-2944.84</v>
      </c>
      <c r="CG22" s="265">
        <f>IF(ISBLANK('Hoja De Calculo'!CH$13),'Credit issuance TYA'!CG22-('Credit issuance TYA'!$B$21*'Credit issuance TYA'!$B$2),IF('Hoja De Calculo'!CH$16&lt;'Hoja De Calculo'!CG$16,0,'Credit issuance TYA'!CG22-('Credit issuance TYA'!$B$21*'Credit issuance TYA'!$B$2)))</f>
        <v>-2944.84</v>
      </c>
      <c r="CH22" s="265">
        <f>IF(ISBLANK('Hoja De Calculo'!CI$13),'Credit issuance TYA'!CH22-('Credit issuance TYA'!$B$21*'Credit issuance TYA'!$B$2),IF('Hoja De Calculo'!CI$16&lt;'Hoja De Calculo'!CH$16,0,'Credit issuance TYA'!CH22-('Credit issuance TYA'!$B$21*'Credit issuance TYA'!$B$2)))</f>
        <v>-2944.84</v>
      </c>
      <c r="CI22" s="265">
        <f>IF(ISBLANK('Hoja De Calculo'!CJ$13),'Credit issuance TYA'!CI22-('Credit issuance TYA'!$B$21*'Credit issuance TYA'!$B$2),IF('Hoja De Calculo'!CJ$16&lt;'Hoja De Calculo'!CI$16,0,'Credit issuance TYA'!CI22-('Credit issuance TYA'!$B$21*'Credit issuance TYA'!$B$2)))</f>
        <v>-2944.84</v>
      </c>
      <c r="CJ22" s="265">
        <f>IF(ISBLANK('Hoja De Calculo'!CK$13),'Credit issuance TYA'!CJ22-('Credit issuance TYA'!$B$21*'Credit issuance TYA'!$B$2),IF('Hoja De Calculo'!CK$16&lt;'Hoja De Calculo'!CJ$16,0,'Credit issuance TYA'!CJ22-('Credit issuance TYA'!$B$21*'Credit issuance TYA'!$B$2)))</f>
        <v>-2944.84</v>
      </c>
      <c r="CK22" s="265">
        <f>IF(ISBLANK('Hoja De Calculo'!CL$13),'Credit issuance TYA'!CK22-('Credit issuance TYA'!$B$21*'Credit issuance TYA'!$B$2),IF('Hoja De Calculo'!CL$16&lt;'Hoja De Calculo'!CK$16,0,'Credit issuance TYA'!CK22-('Credit issuance TYA'!$B$21*'Credit issuance TYA'!$B$2)))</f>
        <v>-2944.84</v>
      </c>
      <c r="CL22" s="265">
        <f>IF(ISBLANK('Hoja De Calculo'!CM$13),'Credit issuance TYA'!CL22-('Credit issuance TYA'!$B$21*'Credit issuance TYA'!$B$2),IF('Hoja De Calculo'!CM$16&lt;'Hoja De Calculo'!CL$16,0,'Credit issuance TYA'!CL22-('Credit issuance TYA'!$B$21*'Credit issuance TYA'!$B$2)))</f>
        <v>-2944.84</v>
      </c>
      <c r="CM22" s="265">
        <f>IF(ISBLANK('Hoja De Calculo'!CN$13),'Credit issuance TYA'!CM22-('Credit issuance TYA'!$B$21*'Credit issuance TYA'!$B$2),IF('Hoja De Calculo'!CN$16&lt;'Hoja De Calculo'!CM$16,0,'Credit issuance TYA'!CM22-('Credit issuance TYA'!$B$21*'Credit issuance TYA'!$B$2)))</f>
        <v>-2944.84</v>
      </c>
      <c r="CN22" s="265">
        <f>IF(ISBLANK('Hoja De Calculo'!CO$13),'Credit issuance TYA'!CN22-('Credit issuance TYA'!$B$21*'Credit issuance TYA'!$B$2),IF('Hoja De Calculo'!CO$16&lt;'Hoja De Calculo'!CN$16,0,'Credit issuance TYA'!CN22-('Credit issuance TYA'!$B$21*'Credit issuance TYA'!$B$2)))</f>
        <v>-2944.84</v>
      </c>
      <c r="CO22" s="265">
        <f>IF(ISBLANK('Hoja De Calculo'!CP$13),'Credit issuance TYA'!CO22-('Credit issuance TYA'!$B$21*'Credit issuance TYA'!$B$2),IF('Hoja De Calculo'!CP$16&lt;'Hoja De Calculo'!CO$16,0,'Credit issuance TYA'!CO22-('Credit issuance TYA'!$B$21*'Credit issuance TYA'!$B$2)))</f>
        <v>-2944.84</v>
      </c>
      <c r="CP22" s="265">
        <f>IF(ISBLANK('Hoja De Calculo'!CQ$13),'Credit issuance TYA'!CP22-('Credit issuance TYA'!$B$21*'Credit issuance TYA'!$B$2),IF('Hoja De Calculo'!CQ$16&lt;'Hoja De Calculo'!CP$16,0,'Credit issuance TYA'!CP22-('Credit issuance TYA'!$B$21*'Credit issuance TYA'!$B$2)))</f>
        <v>-2944.84</v>
      </c>
      <c r="CQ22" s="265">
        <f>IF(ISBLANK('Hoja De Calculo'!CR$13),'Credit issuance TYA'!CQ22-('Credit issuance TYA'!$B$21*'Credit issuance TYA'!$B$2),IF('Hoja De Calculo'!CR$16&lt;'Hoja De Calculo'!CQ$16,0,'Credit issuance TYA'!CQ22-('Credit issuance TYA'!$B$21*'Credit issuance TYA'!$B$2)))</f>
        <v>-2944.84</v>
      </c>
      <c r="CR22" s="265">
        <f>IF(ISBLANK('Hoja De Calculo'!CS$13),'Credit issuance TYA'!CR22-('Credit issuance TYA'!$B$21*'Credit issuance TYA'!$B$2),IF('Hoja De Calculo'!CS$16&lt;'Hoja De Calculo'!CR$16,0,'Credit issuance TYA'!CR22-('Credit issuance TYA'!$B$21*'Credit issuance TYA'!$B$2)))</f>
        <v>-2944.84</v>
      </c>
      <c r="CS22" s="265">
        <f>IF(ISBLANK('Hoja De Calculo'!CT$13),'Credit issuance TYA'!CS22-('Credit issuance TYA'!$B$21*'Credit issuance TYA'!$B$2),IF('Hoja De Calculo'!CT$16&lt;'Hoja De Calculo'!CS$16,0,'Credit issuance TYA'!CS22-('Credit issuance TYA'!$B$21*'Credit issuance TYA'!$B$2)))</f>
        <v>-2944.84</v>
      </c>
      <c r="CT22" s="265">
        <f>IF(ISBLANK('Hoja De Calculo'!CU$13),'Credit issuance TYA'!CT22-('Credit issuance TYA'!$B$21*'Credit issuance TYA'!$B$2),IF('Hoja De Calculo'!CU$16&lt;'Hoja De Calculo'!CT$16,0,'Credit issuance TYA'!CT22-('Credit issuance TYA'!$B$21*'Credit issuance TYA'!$B$2)))</f>
        <v>-2944.84</v>
      </c>
      <c r="CU22" s="265">
        <f>IF(ISBLANK('Hoja De Calculo'!CV$13),'Credit issuance TYA'!CU22-('Credit issuance TYA'!$B$21*'Credit issuance TYA'!$B$2),IF('Hoja De Calculo'!CV$16&lt;'Hoja De Calculo'!CU$16,0,'Credit issuance TYA'!CU22-('Credit issuance TYA'!$B$21*'Credit issuance TYA'!$B$2)))</f>
        <v>-2944.84</v>
      </c>
      <c r="CV22" s="265">
        <f>IF(ISBLANK('Hoja De Calculo'!CW$13),'Credit issuance TYA'!CV22-('Credit issuance TYA'!$B$21*'Credit issuance TYA'!$B$2),IF('Hoja De Calculo'!CW$16&lt;'Hoja De Calculo'!CV$16,0,'Credit issuance TYA'!CV22-('Credit issuance TYA'!$B$21*'Credit issuance TYA'!$B$2)))</f>
        <v>-2944.84</v>
      </c>
      <c r="CW22" s="265">
        <f>IF(ISBLANK('Hoja De Calculo'!CX$13),'Credit issuance TYA'!CW22-('Credit issuance TYA'!$B$21*'Credit issuance TYA'!$B$2),IF('Hoja De Calculo'!CX$16&lt;'Hoja De Calculo'!CW$16,0,'Credit issuance TYA'!CW22-('Credit issuance TYA'!$B$21*'Credit issuance TYA'!$B$2)))</f>
        <v>-2944.84</v>
      </c>
    </row>
    <row r="23" spans="1:101" x14ac:dyDescent="0.25">
      <c r="A23" t="s">
        <v>160</v>
      </c>
      <c r="B23" s="271"/>
      <c r="C23" s="272">
        <f>'Credit issuance TYA'!C23-('Credit issuance TYA'!$C21*'Credit issuance TYA'!$B$2)</f>
        <v>308694.87</v>
      </c>
      <c r="D23" s="272">
        <f>IF(ISBLANK('Hoja De Calculo'!E$13),'Credit issuance TYA'!D23-('Credit issuance TYA'!$C$21*'Credit issuance TYA'!$B$2),IF('Hoja De Calculo'!E$16&lt;'Hoja De Calculo'!D$16,0,'Credit issuance TYA'!D23-('Credit issuance TYA'!$C$21*'Credit issuance TYA'!$B$2)))</f>
        <v>-3118.13</v>
      </c>
      <c r="E23" s="272">
        <f>IF(ISBLANK('Hoja De Calculo'!F$13),'Credit issuance TYA'!E23-('Credit issuance TYA'!$C$21*'Credit issuance TYA'!$B$2),IF('Hoja De Calculo'!F$16&lt;'Hoja De Calculo'!E$16,0,'Credit issuance TYA'!E23-('Credit issuance TYA'!$C$21*'Credit issuance TYA'!$B$2)))</f>
        <v>-3118.13</v>
      </c>
      <c r="F23" s="272">
        <f>IF(ISBLANK('Hoja De Calculo'!G$13),'Credit issuance TYA'!F23-('Credit issuance TYA'!$C$21*'Credit issuance TYA'!$B$2),IF('Hoja De Calculo'!G$16&lt;'Hoja De Calculo'!F$16,0,'Credit issuance TYA'!F23-('Credit issuance TYA'!$C$21*'Credit issuance TYA'!$B$2)))</f>
        <v>-3118.13</v>
      </c>
      <c r="G23" s="272">
        <f>IF(ISBLANK('Hoja De Calculo'!H$13),'Credit issuance TYA'!G23-('Credit issuance TYA'!$C$21*'Credit issuance TYA'!$B$2),IF('Hoja De Calculo'!H$16&lt;'Hoja De Calculo'!G$16,0,'Credit issuance TYA'!G23-('Credit issuance TYA'!$C$21*'Credit issuance TYA'!$B$2)))</f>
        <v>-3118.13</v>
      </c>
      <c r="H23" s="272">
        <f>IF(ISBLANK('Hoja De Calculo'!I$13),'Credit issuance TYA'!H23-('Credit issuance TYA'!$C$21*'Credit issuance TYA'!$B$2),IF('Hoja De Calculo'!I$16&lt;'Hoja De Calculo'!H$16,0,'Credit issuance TYA'!H23-('Credit issuance TYA'!$C$21*'Credit issuance TYA'!$B$2)))</f>
        <v>-3118.13</v>
      </c>
      <c r="I23" s="272">
        <f>IF(ISBLANK('Hoja De Calculo'!J$13),'Credit issuance TYA'!I23-('Credit issuance TYA'!$C$21*'Credit issuance TYA'!$B$2),IF('Hoja De Calculo'!J$16&lt;'Hoja De Calculo'!I$16,0,'Credit issuance TYA'!I23-('Credit issuance TYA'!$C$21*'Credit issuance TYA'!$B$2)))</f>
        <v>-3118.13</v>
      </c>
      <c r="J23" s="272">
        <f>IF(ISBLANK('Hoja De Calculo'!K$13),'Credit issuance TYA'!J23-('Credit issuance TYA'!$C$21*'Credit issuance TYA'!$B$2),IF('Hoja De Calculo'!K$16&lt;'Hoja De Calculo'!J$16,0,'Credit issuance TYA'!J23-('Credit issuance TYA'!$C$21*'Credit issuance TYA'!$B$2)))</f>
        <v>-3118.13</v>
      </c>
      <c r="K23" s="272">
        <f>IF(ISBLANK('Hoja De Calculo'!L$13),'Credit issuance TYA'!K23-('Credit issuance TYA'!$C$21*'Credit issuance TYA'!$B$2),IF('Hoja De Calculo'!L$16&lt;'Hoja De Calculo'!K$16,0,'Credit issuance TYA'!K23-('Credit issuance TYA'!$C$21*'Credit issuance TYA'!$B$2)))</f>
        <v>-3118.13</v>
      </c>
      <c r="L23" s="272">
        <f>IF(ISBLANK('Hoja De Calculo'!M$13),'Credit issuance TYA'!L23-('Credit issuance TYA'!$C$21*'Credit issuance TYA'!$B$2),IF('Hoja De Calculo'!M$16&lt;'Hoja De Calculo'!L$16,0,'Credit issuance TYA'!L23-('Credit issuance TYA'!$C$21*'Credit issuance TYA'!$B$2)))</f>
        <v>-3118.13</v>
      </c>
      <c r="M23" s="272">
        <f>IF(ISBLANK('Hoja De Calculo'!N$13),'Credit issuance TYA'!M23-('Credit issuance TYA'!$C$21*'Credit issuance TYA'!$B$2),IF('Hoja De Calculo'!N$16&lt;'Hoja De Calculo'!M$16,0,'Credit issuance TYA'!M23-('Credit issuance TYA'!$C$21*'Credit issuance TYA'!$B$2)))</f>
        <v>-3118.13</v>
      </c>
      <c r="N23" s="272">
        <f>IF(ISBLANK('Hoja De Calculo'!O$13),'Credit issuance TYA'!N23-('Credit issuance TYA'!$C$21*'Credit issuance TYA'!$B$2),IF('Hoja De Calculo'!O$16&lt;'Hoja De Calculo'!N$16,0,'Credit issuance TYA'!N23-('Credit issuance TYA'!$C$21*'Credit issuance TYA'!$B$2)))</f>
        <v>-3118.13</v>
      </c>
      <c r="O23" s="272">
        <f>IF(ISBLANK('Hoja De Calculo'!P$13),'Credit issuance TYA'!O23-('Credit issuance TYA'!$C$21*'Credit issuance TYA'!$B$2),IF('Hoja De Calculo'!P$16&lt;'Hoja De Calculo'!O$16,0,'Credit issuance TYA'!O23-('Credit issuance TYA'!$C$21*'Credit issuance TYA'!$B$2)))</f>
        <v>-3118.13</v>
      </c>
      <c r="P23" s="272">
        <f>IF(ISBLANK('Hoja De Calculo'!Q$13),'Credit issuance TYA'!P23-('Credit issuance TYA'!$C$21*'Credit issuance TYA'!$B$2),IF('Hoja De Calculo'!Q$16&lt;'Hoja De Calculo'!P$16,0,'Credit issuance TYA'!P23-('Credit issuance TYA'!$C$21*'Credit issuance TYA'!$B$2)))</f>
        <v>-3118.13</v>
      </c>
      <c r="Q23" s="272">
        <f>IF(ISBLANK('Hoja De Calculo'!R$13),'Credit issuance TYA'!Q23-('Credit issuance TYA'!$C$21*'Credit issuance TYA'!$B$2),IF('Hoja De Calculo'!R$16&lt;'Hoja De Calculo'!Q$16,0,'Credit issuance TYA'!Q23-('Credit issuance TYA'!$C$21*'Credit issuance TYA'!$B$2)))</f>
        <v>-3118.13</v>
      </c>
      <c r="R23" s="272">
        <f>IF(ISBLANK('Hoja De Calculo'!S$13),'Credit issuance TYA'!R23-('Credit issuance TYA'!$C$21*'Credit issuance TYA'!$B$2),IF('Hoja De Calculo'!S$16&lt;'Hoja De Calculo'!R$16,0,'Credit issuance TYA'!R23-('Credit issuance TYA'!$C$21*'Credit issuance TYA'!$B$2)))</f>
        <v>-3118.13</v>
      </c>
      <c r="S23" s="272">
        <f>IF(ISBLANK('Hoja De Calculo'!T$13),'Credit issuance TYA'!S23-('Credit issuance TYA'!$C$21*'Credit issuance TYA'!$B$2),IF('Hoja De Calculo'!T$16&lt;'Hoja De Calculo'!S$16,0,'Credit issuance TYA'!S23-('Credit issuance TYA'!$C$21*'Credit issuance TYA'!$B$2)))</f>
        <v>-3118.13</v>
      </c>
      <c r="T23" s="272">
        <f>IF(ISBLANK('Hoja De Calculo'!U$13),'Credit issuance TYA'!T23-('Credit issuance TYA'!$C$21*'Credit issuance TYA'!$B$2),IF('Hoja De Calculo'!U$16&lt;'Hoja De Calculo'!T$16,0,'Credit issuance TYA'!T23-('Credit issuance TYA'!$C$21*'Credit issuance TYA'!$B$2)))</f>
        <v>-3118.13</v>
      </c>
      <c r="U23" s="272">
        <f>IF(ISBLANK('Hoja De Calculo'!V$13),'Credit issuance TYA'!U23-('Credit issuance TYA'!$C$21*'Credit issuance TYA'!$B$2),IF('Hoja De Calculo'!V$16&lt;'Hoja De Calculo'!U$16,0,'Credit issuance TYA'!U23-('Credit issuance TYA'!$C$21*'Credit issuance TYA'!$B$2)))</f>
        <v>-3118.13</v>
      </c>
      <c r="V23" s="272">
        <f>IF(ISBLANK('Hoja De Calculo'!W$13),'Credit issuance TYA'!V23-('Credit issuance TYA'!$C$21*'Credit issuance TYA'!$B$2),IF('Hoja De Calculo'!W$16&lt;'Hoja De Calculo'!V$16,0,'Credit issuance TYA'!V23-('Credit issuance TYA'!$C$21*'Credit issuance TYA'!$B$2)))</f>
        <v>-3118.13</v>
      </c>
      <c r="W23" s="272">
        <f>IF(ISBLANK('Hoja De Calculo'!X$13),'Credit issuance TYA'!W23-('Credit issuance TYA'!$C$21*'Credit issuance TYA'!$B$2),IF('Hoja De Calculo'!X$16&lt;'Hoja De Calculo'!W$16,0,'Credit issuance TYA'!W23-('Credit issuance TYA'!$C$21*'Credit issuance TYA'!$B$2)))</f>
        <v>-3118.13</v>
      </c>
      <c r="X23" s="272">
        <f>IF(ISBLANK('Hoja De Calculo'!Y$13),'Credit issuance TYA'!X23-('Credit issuance TYA'!$C$21*'Credit issuance TYA'!$B$2),IF('Hoja De Calculo'!Y$16&lt;'Hoja De Calculo'!X$16,0,'Credit issuance TYA'!X23-('Credit issuance TYA'!$C$21*'Credit issuance TYA'!$B$2)))</f>
        <v>-3118.13</v>
      </c>
      <c r="Y23" s="272">
        <f>IF(ISBLANK('Hoja De Calculo'!Z$13),'Credit issuance TYA'!Y23-('Credit issuance TYA'!$C$21*'Credit issuance TYA'!$B$2),IF('Hoja De Calculo'!Z$16&lt;'Hoja De Calculo'!Y$16,0,'Credit issuance TYA'!Y23-('Credit issuance TYA'!$C$21*'Credit issuance TYA'!$B$2)))</f>
        <v>-3118.13</v>
      </c>
      <c r="Z23" s="272">
        <f>IF(ISBLANK('Hoja De Calculo'!AA$13),'Credit issuance TYA'!Z23-('Credit issuance TYA'!$C$21*'Credit issuance TYA'!$B$2),IF('Hoja De Calculo'!AA$16&lt;'Hoja De Calculo'!Z$16,0,'Credit issuance TYA'!Z23-('Credit issuance TYA'!$C$21*'Credit issuance TYA'!$B$2)))</f>
        <v>-3118.13</v>
      </c>
      <c r="AA23" s="272">
        <f>IF(ISBLANK('Hoja De Calculo'!AB$13),'Credit issuance TYA'!AA23-('Credit issuance TYA'!$C$21*'Credit issuance TYA'!$B$2),IF('Hoja De Calculo'!AB$16&lt;'Hoja De Calculo'!AA$16,0,'Credit issuance TYA'!AA23-('Credit issuance TYA'!$C$21*'Credit issuance TYA'!$B$2)))</f>
        <v>-3118.13</v>
      </c>
      <c r="AB23" s="272">
        <f>IF(ISBLANK('Hoja De Calculo'!AC$13),'Credit issuance TYA'!AB23-('Credit issuance TYA'!$C$21*'Credit issuance TYA'!$B$2),IF('Hoja De Calculo'!AC$16&lt;'Hoja De Calculo'!AB$16,0,'Credit issuance TYA'!AB23-('Credit issuance TYA'!$C$21*'Credit issuance TYA'!$B$2)))</f>
        <v>-3118.13</v>
      </c>
      <c r="AC23" s="272">
        <f>IF(ISBLANK('Hoja De Calculo'!AD$13),'Credit issuance TYA'!AC23-('Credit issuance TYA'!$C$21*'Credit issuance TYA'!$B$2),IF('Hoja De Calculo'!AD$16&lt;'Hoja De Calculo'!AC$16,0,'Credit issuance TYA'!AC23-('Credit issuance TYA'!$C$21*'Credit issuance TYA'!$B$2)))</f>
        <v>-3118.13</v>
      </c>
      <c r="AD23" s="272">
        <f>IF(ISBLANK('Hoja De Calculo'!AE$13),'Credit issuance TYA'!AD23-('Credit issuance TYA'!$C$21*'Credit issuance TYA'!$B$2),IF('Hoja De Calculo'!AE$16&lt;'Hoja De Calculo'!AD$16,0,'Credit issuance TYA'!AD23-('Credit issuance TYA'!$C$21*'Credit issuance TYA'!$B$2)))</f>
        <v>-3118.13</v>
      </c>
      <c r="AE23" s="272">
        <f>IF(ISBLANK('Hoja De Calculo'!AF$13),'Credit issuance TYA'!AE23-('Credit issuance TYA'!$C$21*'Credit issuance TYA'!$B$2),IF('Hoja De Calculo'!AF$16&lt;'Hoja De Calculo'!AE$16,0,'Credit issuance TYA'!AE23-('Credit issuance TYA'!$C$21*'Credit issuance TYA'!$B$2)))</f>
        <v>-3118.13</v>
      </c>
      <c r="AF23" s="272">
        <f>IF(ISBLANK('Hoja De Calculo'!AG$13),'Credit issuance TYA'!AF23-('Credit issuance TYA'!$C$21*'Credit issuance TYA'!$B$2),IF('Hoja De Calculo'!AG$16&lt;'Hoja De Calculo'!AF$16,0,'Credit issuance TYA'!AF23-('Credit issuance TYA'!$C$21*'Credit issuance TYA'!$B$2)))</f>
        <v>-3118.13</v>
      </c>
      <c r="AG23" s="272">
        <f>IF(ISBLANK('Hoja De Calculo'!AH$13),'Credit issuance TYA'!AG23-('Credit issuance TYA'!$C$21*'Credit issuance TYA'!$B$2),IF('Hoja De Calculo'!AH$16&lt;'Hoja De Calculo'!AG$16,0,'Credit issuance TYA'!AG23-('Credit issuance TYA'!$C$21*'Credit issuance TYA'!$B$2)))</f>
        <v>-3118.13</v>
      </c>
      <c r="AH23" s="272">
        <f>IF(ISBLANK('Hoja De Calculo'!AI$13),'Credit issuance TYA'!AH23-('Credit issuance TYA'!$C$21*'Credit issuance TYA'!$B$2),IF('Hoja De Calculo'!AI$16&lt;'Hoja De Calculo'!AH$16,0,'Credit issuance TYA'!AH23-('Credit issuance TYA'!$C$21*'Credit issuance TYA'!$B$2)))</f>
        <v>-3118.13</v>
      </c>
      <c r="AI23" s="272">
        <f>IF(ISBLANK('Hoja De Calculo'!AJ$13),'Credit issuance TYA'!AI23-('Credit issuance TYA'!$C$21*'Credit issuance TYA'!$B$2),IF('Hoja De Calculo'!AJ$16&lt;'Hoja De Calculo'!AI$16,0,'Credit issuance TYA'!AI23-('Credit issuance TYA'!$C$21*'Credit issuance TYA'!$B$2)))</f>
        <v>-3118.13</v>
      </c>
      <c r="AJ23" s="272">
        <f>IF(ISBLANK('Hoja De Calculo'!AK$13),'Credit issuance TYA'!AJ23-('Credit issuance TYA'!$C$21*'Credit issuance TYA'!$B$2),IF('Hoja De Calculo'!AK$16&lt;'Hoja De Calculo'!AJ$16,0,'Credit issuance TYA'!AJ23-('Credit issuance TYA'!$C$21*'Credit issuance TYA'!$B$2)))</f>
        <v>-3118.13</v>
      </c>
      <c r="AK23" s="272">
        <f>IF(ISBLANK('Hoja De Calculo'!AL$13),'Credit issuance TYA'!AK23-('Credit issuance TYA'!$C$21*'Credit issuance TYA'!$B$2),IF('Hoja De Calculo'!AL$16&lt;'Hoja De Calculo'!AK$16,0,'Credit issuance TYA'!AK23-('Credit issuance TYA'!$C$21*'Credit issuance TYA'!$B$2)))</f>
        <v>-3118.13</v>
      </c>
      <c r="AL23" s="272">
        <f>IF(ISBLANK('Hoja De Calculo'!AM$13),'Credit issuance TYA'!AL23-('Credit issuance TYA'!$C$21*'Credit issuance TYA'!$B$2),IF('Hoja De Calculo'!AM$16&lt;'Hoja De Calculo'!AL$16,0,'Credit issuance TYA'!AL23-('Credit issuance TYA'!$C$21*'Credit issuance TYA'!$B$2)))</f>
        <v>-3118.13</v>
      </c>
      <c r="AM23" s="272">
        <f>IF(ISBLANK('Hoja De Calculo'!AN$13),'Credit issuance TYA'!AM23-('Credit issuance TYA'!$C$21*'Credit issuance TYA'!$B$2),IF('Hoja De Calculo'!AN$16&lt;'Hoja De Calculo'!AM$16,0,'Credit issuance TYA'!AM23-('Credit issuance TYA'!$C$21*'Credit issuance TYA'!$B$2)))</f>
        <v>-3118.13</v>
      </c>
      <c r="AN23" s="272">
        <f>IF(ISBLANK('Hoja De Calculo'!AO$13),'Credit issuance TYA'!AN23-('Credit issuance TYA'!$C$21*'Credit issuance TYA'!$B$2),IF('Hoja De Calculo'!AO$16&lt;'Hoja De Calculo'!AN$16,0,'Credit issuance TYA'!AN23-('Credit issuance TYA'!$C$21*'Credit issuance TYA'!$B$2)))</f>
        <v>-3118.13</v>
      </c>
      <c r="AO23" s="272">
        <f>IF(ISBLANK('Hoja De Calculo'!AP$13),'Credit issuance TYA'!AO23-('Credit issuance TYA'!$C$21*'Credit issuance TYA'!$B$2),IF('Hoja De Calculo'!AP$16&lt;'Hoja De Calculo'!AO$16,0,'Credit issuance TYA'!AO23-('Credit issuance TYA'!$C$21*'Credit issuance TYA'!$B$2)))</f>
        <v>-3118.13</v>
      </c>
      <c r="AP23" s="272">
        <f>IF(ISBLANK('Hoja De Calculo'!AQ$13),'Credit issuance TYA'!AP23-('Credit issuance TYA'!$C$21*'Credit issuance TYA'!$B$2),IF('Hoja De Calculo'!AQ$16&lt;'Hoja De Calculo'!AP$16,0,'Credit issuance TYA'!AP23-('Credit issuance TYA'!$C$21*'Credit issuance TYA'!$B$2)))</f>
        <v>-3118.13</v>
      </c>
      <c r="AQ23" s="272">
        <f>IF(ISBLANK('Hoja De Calculo'!AR$13),'Credit issuance TYA'!AQ23-('Credit issuance TYA'!$C$21*'Credit issuance TYA'!$B$2),IF('Hoja De Calculo'!AR$16&lt;'Hoja De Calculo'!AQ$16,0,'Credit issuance TYA'!AQ23-('Credit issuance TYA'!$C$21*'Credit issuance TYA'!$B$2)))</f>
        <v>-3118.13</v>
      </c>
      <c r="AR23" s="272">
        <f>IF(ISBLANK('Hoja De Calculo'!AS$13),'Credit issuance TYA'!AR23-('Credit issuance TYA'!$C$21*'Credit issuance TYA'!$B$2),IF('Hoja De Calculo'!AS$16&lt;'Hoja De Calculo'!AR$16,0,'Credit issuance TYA'!AR23-('Credit issuance TYA'!$C$21*'Credit issuance TYA'!$B$2)))</f>
        <v>-3118.13</v>
      </c>
      <c r="AS23" s="272">
        <f>IF(ISBLANK('Hoja De Calculo'!AT$13),'Credit issuance TYA'!AS23-('Credit issuance TYA'!$C$21*'Credit issuance TYA'!$B$2),IF('Hoja De Calculo'!AT$16&lt;'Hoja De Calculo'!AS$16,0,'Credit issuance TYA'!AS23-('Credit issuance TYA'!$C$21*'Credit issuance TYA'!$B$2)))</f>
        <v>-3118.13</v>
      </c>
      <c r="AT23" s="272">
        <f>IF(ISBLANK('Hoja De Calculo'!AU$13),'Credit issuance TYA'!AT23-('Credit issuance TYA'!$C$21*'Credit issuance TYA'!$B$2),IF('Hoja De Calculo'!AU$16&lt;'Hoja De Calculo'!AT$16,0,'Credit issuance TYA'!AT23-('Credit issuance TYA'!$C$21*'Credit issuance TYA'!$B$2)))</f>
        <v>-3118.13</v>
      </c>
      <c r="AU23" s="272">
        <f>IF(ISBLANK('Hoja De Calculo'!AV$13),'Credit issuance TYA'!AU23-('Credit issuance TYA'!$C$21*'Credit issuance TYA'!$B$2),IF('Hoja De Calculo'!AV$16&lt;'Hoja De Calculo'!AU$16,0,'Credit issuance TYA'!AU23-('Credit issuance TYA'!$C$21*'Credit issuance TYA'!$B$2)))</f>
        <v>-3118.13</v>
      </c>
      <c r="AV23" s="272">
        <f>IF(ISBLANK('Hoja De Calculo'!AW$13),'Credit issuance TYA'!AV23-('Credit issuance TYA'!$C$21*'Credit issuance TYA'!$B$2),IF('Hoja De Calculo'!AW$16&lt;'Hoja De Calculo'!AV$16,0,'Credit issuance TYA'!AV23-('Credit issuance TYA'!$C$21*'Credit issuance TYA'!$B$2)))</f>
        <v>-3118.13</v>
      </c>
      <c r="AW23" s="272">
        <f>IF(ISBLANK('Hoja De Calculo'!AX$13),'Credit issuance TYA'!AW23-('Credit issuance TYA'!$C$21*'Credit issuance TYA'!$B$2),IF('Hoja De Calculo'!AX$16&lt;'Hoja De Calculo'!AW$16,0,'Credit issuance TYA'!AW23-('Credit issuance TYA'!$C$21*'Credit issuance TYA'!$B$2)))</f>
        <v>-3118.13</v>
      </c>
      <c r="AX23" s="272">
        <f>IF(ISBLANK('Hoja De Calculo'!AY$13),'Credit issuance TYA'!AX23-('Credit issuance TYA'!$C$21*'Credit issuance TYA'!$B$2),IF('Hoja De Calculo'!AY$16&lt;'Hoja De Calculo'!AX$16,0,'Credit issuance TYA'!AX23-('Credit issuance TYA'!$C$21*'Credit issuance TYA'!$B$2)))</f>
        <v>-3118.13</v>
      </c>
      <c r="AY23" s="272">
        <f>IF(ISBLANK('Hoja De Calculo'!AZ$13),'Credit issuance TYA'!AY23-('Credit issuance TYA'!$C$21*'Credit issuance TYA'!$B$2),IF('Hoja De Calculo'!AZ$16&lt;'Hoja De Calculo'!AY$16,0,'Credit issuance TYA'!AY23-('Credit issuance TYA'!$C$21*'Credit issuance TYA'!$B$2)))</f>
        <v>-3118.13</v>
      </c>
      <c r="AZ23" s="272">
        <f>IF(ISBLANK('Hoja De Calculo'!BA$13),'Credit issuance TYA'!AZ23-('Credit issuance TYA'!$C$21*'Credit issuance TYA'!$B$2),IF('Hoja De Calculo'!BA$16&lt;'Hoja De Calculo'!AZ$16,0,'Credit issuance TYA'!AZ23-('Credit issuance TYA'!$C$21*'Credit issuance TYA'!$B$2)))</f>
        <v>-3118.13</v>
      </c>
      <c r="BA23" s="272">
        <f>IF(ISBLANK('Hoja De Calculo'!BB$13),'Credit issuance TYA'!BA23-('Credit issuance TYA'!$C$21*'Credit issuance TYA'!$B$2),IF('Hoja De Calculo'!BB$16&lt;'Hoja De Calculo'!BA$16,0,'Credit issuance TYA'!BA23-('Credit issuance TYA'!$C$21*'Credit issuance TYA'!$B$2)))</f>
        <v>-3118.13</v>
      </c>
      <c r="BB23" s="272">
        <f>IF(ISBLANK('Hoja De Calculo'!BC$13),'Credit issuance TYA'!BB23-('Credit issuance TYA'!$C$21*'Credit issuance TYA'!$B$2),IF('Hoja De Calculo'!BC$16&lt;'Hoja De Calculo'!BB$16,0,'Credit issuance TYA'!BB23-('Credit issuance TYA'!$C$21*'Credit issuance TYA'!$B$2)))</f>
        <v>-3118.13</v>
      </c>
      <c r="BC23" s="272">
        <f>IF(ISBLANK('Hoja De Calculo'!BD$13),'Credit issuance TYA'!BC23-('Credit issuance TYA'!$C$21*'Credit issuance TYA'!$B$2),IF('Hoja De Calculo'!BD$16&lt;'Hoja De Calculo'!BC$16,0,'Credit issuance TYA'!BC23-('Credit issuance TYA'!$C$21*'Credit issuance TYA'!$B$2)))</f>
        <v>-3118.13</v>
      </c>
      <c r="BD23" s="272">
        <f>IF(ISBLANK('Hoja De Calculo'!BE$13),'Credit issuance TYA'!BD23-('Credit issuance TYA'!$C$21*'Credit issuance TYA'!$B$2),IF('Hoja De Calculo'!BE$16&lt;'Hoja De Calculo'!BD$16,0,'Credit issuance TYA'!BD23-('Credit issuance TYA'!$C$21*'Credit issuance TYA'!$B$2)))</f>
        <v>-3118.13</v>
      </c>
      <c r="BE23" s="272">
        <f>IF(ISBLANK('Hoja De Calculo'!BF$13),'Credit issuance TYA'!BE23-('Credit issuance TYA'!$C$21*'Credit issuance TYA'!$B$2),IF('Hoja De Calculo'!BF$16&lt;'Hoja De Calculo'!BE$16,0,'Credit issuance TYA'!BE23-('Credit issuance TYA'!$C$21*'Credit issuance TYA'!$B$2)))</f>
        <v>-3118.13</v>
      </c>
      <c r="BF23" s="272">
        <f>IF(ISBLANK('Hoja De Calculo'!BG$13),'Credit issuance TYA'!BF23-('Credit issuance TYA'!$C$21*'Credit issuance TYA'!$B$2),IF('Hoja De Calculo'!BG$16&lt;'Hoja De Calculo'!BF$16,0,'Credit issuance TYA'!BF23-('Credit issuance TYA'!$C$21*'Credit issuance TYA'!$B$2)))</f>
        <v>-3118.13</v>
      </c>
      <c r="BG23" s="272">
        <f>IF(ISBLANK('Hoja De Calculo'!BH$13),'Credit issuance TYA'!BG23-('Credit issuance TYA'!$C$21*'Credit issuance TYA'!$B$2),IF('Hoja De Calculo'!BH$16&lt;'Hoja De Calculo'!BG$16,0,'Credit issuance TYA'!BG23-('Credit issuance TYA'!$C$21*'Credit issuance TYA'!$B$2)))</f>
        <v>-3118.13</v>
      </c>
      <c r="BH23" s="272">
        <f>IF(ISBLANK('Hoja De Calculo'!BI$13),'Credit issuance TYA'!BH23-('Credit issuance TYA'!$C$21*'Credit issuance TYA'!$B$2),IF('Hoja De Calculo'!BI$16&lt;'Hoja De Calculo'!BH$16,0,'Credit issuance TYA'!BH23-('Credit issuance TYA'!$C$21*'Credit issuance TYA'!$B$2)))</f>
        <v>-3118.13</v>
      </c>
      <c r="BI23" s="272">
        <f>IF(ISBLANK('Hoja De Calculo'!BJ$13),'Credit issuance TYA'!BI23-('Credit issuance TYA'!$C$21*'Credit issuance TYA'!$B$2),IF('Hoja De Calculo'!BJ$16&lt;'Hoja De Calculo'!BI$16,0,'Credit issuance TYA'!BI23-('Credit issuance TYA'!$C$21*'Credit issuance TYA'!$B$2)))</f>
        <v>-3118.13</v>
      </c>
      <c r="BJ23" s="272">
        <f>IF(ISBLANK('Hoja De Calculo'!BK$13),'Credit issuance TYA'!BJ23-('Credit issuance TYA'!$C$21*'Credit issuance TYA'!$B$2),IF('Hoja De Calculo'!BK$16&lt;'Hoja De Calculo'!BJ$16,0,'Credit issuance TYA'!BJ23-('Credit issuance TYA'!$C$21*'Credit issuance TYA'!$B$2)))</f>
        <v>-3118.13</v>
      </c>
      <c r="BK23" s="272">
        <f>IF(ISBLANK('Hoja De Calculo'!BL$13),'Credit issuance TYA'!BK23-('Credit issuance TYA'!$C$21*'Credit issuance TYA'!$B$2),IF('Hoja De Calculo'!BL$16&lt;'Hoja De Calculo'!BK$16,0,'Credit issuance TYA'!BK23-('Credit issuance TYA'!$C$21*'Credit issuance TYA'!$B$2)))</f>
        <v>-3118.13</v>
      </c>
      <c r="BL23" s="272">
        <f>IF(ISBLANK('Hoja De Calculo'!BM$13),'Credit issuance TYA'!BL23-('Credit issuance TYA'!$C$21*'Credit issuance TYA'!$B$2),IF('Hoja De Calculo'!BM$16&lt;'Hoja De Calculo'!BL$16,0,'Credit issuance TYA'!BL23-('Credit issuance TYA'!$C$21*'Credit issuance TYA'!$B$2)))</f>
        <v>-3118.13</v>
      </c>
      <c r="BM23" s="272">
        <f>IF(ISBLANK('Hoja De Calculo'!BN$13),'Credit issuance TYA'!BM23-('Credit issuance TYA'!$C$21*'Credit issuance TYA'!$B$2),IF('Hoja De Calculo'!BN$16&lt;'Hoja De Calculo'!BM$16,0,'Credit issuance TYA'!BM23-('Credit issuance TYA'!$C$21*'Credit issuance TYA'!$B$2)))</f>
        <v>-3118.13</v>
      </c>
      <c r="BN23" s="272">
        <f>IF(ISBLANK('Hoja De Calculo'!BO$13),'Credit issuance TYA'!BN23-('Credit issuance TYA'!$C$21*'Credit issuance TYA'!$B$2),IF('Hoja De Calculo'!BO$16&lt;'Hoja De Calculo'!BN$16,0,'Credit issuance TYA'!BN23-('Credit issuance TYA'!$C$21*'Credit issuance TYA'!$B$2)))</f>
        <v>-3118.13</v>
      </c>
      <c r="BO23" s="272">
        <f>IF(ISBLANK('Hoja De Calculo'!BP$13),'Credit issuance TYA'!BO23-('Credit issuance TYA'!$C$21*'Credit issuance TYA'!$B$2),IF('Hoja De Calculo'!BP$16&lt;'Hoja De Calculo'!BO$16,0,'Credit issuance TYA'!BO23-('Credit issuance TYA'!$C$21*'Credit issuance TYA'!$B$2)))</f>
        <v>-3118.13</v>
      </c>
      <c r="BP23" s="272">
        <f>IF(ISBLANK('Hoja De Calculo'!BQ$13),'Credit issuance TYA'!BP23-('Credit issuance TYA'!$C$21*'Credit issuance TYA'!$B$2),IF('Hoja De Calculo'!BQ$16&lt;'Hoja De Calculo'!BP$16,0,'Credit issuance TYA'!BP23-('Credit issuance TYA'!$C$21*'Credit issuance TYA'!$B$2)))</f>
        <v>-3118.13</v>
      </c>
      <c r="BQ23" s="272">
        <f>IF(ISBLANK('Hoja De Calculo'!BR$13),'Credit issuance TYA'!BQ23-('Credit issuance TYA'!$C$21*'Credit issuance TYA'!$B$2),IF('Hoja De Calculo'!BR$16&lt;'Hoja De Calculo'!BQ$16,0,'Credit issuance TYA'!BQ23-('Credit issuance TYA'!$C$21*'Credit issuance TYA'!$B$2)))</f>
        <v>-3118.13</v>
      </c>
      <c r="BR23" s="272">
        <f>IF(ISBLANK('Hoja De Calculo'!BS$13),'Credit issuance TYA'!BR23-('Credit issuance TYA'!$C$21*'Credit issuance TYA'!$B$2),IF('Hoja De Calculo'!BS$16&lt;'Hoja De Calculo'!BR$16,0,'Credit issuance TYA'!BR23-('Credit issuance TYA'!$C$21*'Credit issuance TYA'!$B$2)))</f>
        <v>-3118.13</v>
      </c>
      <c r="BS23" s="272">
        <f>IF(ISBLANK('Hoja De Calculo'!BT$13),'Credit issuance TYA'!BS23-('Credit issuance TYA'!$C$21*'Credit issuance TYA'!$B$2),IF('Hoja De Calculo'!BT$16&lt;'Hoja De Calculo'!BS$16,0,'Credit issuance TYA'!BS23-('Credit issuance TYA'!$C$21*'Credit issuance TYA'!$B$2)))</f>
        <v>-3118.13</v>
      </c>
      <c r="BT23" s="272">
        <f>IF(ISBLANK('Hoja De Calculo'!BU$13),'Credit issuance TYA'!BT23-('Credit issuance TYA'!$C$21*'Credit issuance TYA'!$B$2),IF('Hoja De Calculo'!BU$16&lt;'Hoja De Calculo'!BT$16,0,'Credit issuance TYA'!BT23-('Credit issuance TYA'!$C$21*'Credit issuance TYA'!$B$2)))</f>
        <v>-3118.13</v>
      </c>
      <c r="BU23" s="272">
        <f>IF(ISBLANK('Hoja De Calculo'!BV$13),'Credit issuance TYA'!BU23-('Credit issuance TYA'!$C$21*'Credit issuance TYA'!$B$2),IF('Hoja De Calculo'!BV$16&lt;'Hoja De Calculo'!BU$16,0,'Credit issuance TYA'!BU23-('Credit issuance TYA'!$C$21*'Credit issuance TYA'!$B$2)))</f>
        <v>-3118.13</v>
      </c>
      <c r="BV23" s="272">
        <f>IF(ISBLANK('Hoja De Calculo'!BW$13),'Credit issuance TYA'!BV23-('Credit issuance TYA'!$C$21*'Credit issuance TYA'!$B$2),IF('Hoja De Calculo'!BW$16&lt;'Hoja De Calculo'!BV$16,0,'Credit issuance TYA'!BV23-('Credit issuance TYA'!$C$21*'Credit issuance TYA'!$B$2)))</f>
        <v>-3118.13</v>
      </c>
      <c r="BW23" s="272">
        <f>IF(ISBLANK('Hoja De Calculo'!BX$13),'Credit issuance TYA'!BW23-('Credit issuance TYA'!$C$21*'Credit issuance TYA'!$B$2),IF('Hoja De Calculo'!BX$16&lt;'Hoja De Calculo'!BW$16,0,'Credit issuance TYA'!BW23-('Credit issuance TYA'!$C$21*'Credit issuance TYA'!$B$2)))</f>
        <v>-3118.13</v>
      </c>
      <c r="BX23" s="272">
        <f>IF(ISBLANK('Hoja De Calculo'!BY$13),'Credit issuance TYA'!BX23-('Credit issuance TYA'!$C$21*'Credit issuance TYA'!$B$2),IF('Hoja De Calculo'!BY$16&lt;'Hoja De Calculo'!BX$16,0,'Credit issuance TYA'!BX23-('Credit issuance TYA'!$C$21*'Credit issuance TYA'!$B$2)))</f>
        <v>-3118.13</v>
      </c>
      <c r="BY23" s="272">
        <f>IF(ISBLANK('Hoja De Calculo'!BZ$13),'Credit issuance TYA'!BY23-('Credit issuance TYA'!$C$21*'Credit issuance TYA'!$B$2),IF('Hoja De Calculo'!BZ$16&lt;'Hoja De Calculo'!BY$16,0,'Credit issuance TYA'!BY23-('Credit issuance TYA'!$C$21*'Credit issuance TYA'!$B$2)))</f>
        <v>-3118.13</v>
      </c>
      <c r="BZ23" s="272">
        <f>IF(ISBLANK('Hoja De Calculo'!CA$13),'Credit issuance TYA'!BZ23-('Credit issuance TYA'!$C$21*'Credit issuance TYA'!$B$2),IF('Hoja De Calculo'!CA$16&lt;'Hoja De Calculo'!BZ$16,0,'Credit issuance TYA'!BZ23-('Credit issuance TYA'!$C$21*'Credit issuance TYA'!$B$2)))</f>
        <v>-3118.13</v>
      </c>
      <c r="CA23" s="272">
        <f>IF(ISBLANK('Hoja De Calculo'!CB$13),'Credit issuance TYA'!CA23-('Credit issuance TYA'!$C$21*'Credit issuance TYA'!$B$2),IF('Hoja De Calculo'!CB$16&lt;'Hoja De Calculo'!CA$16,0,'Credit issuance TYA'!CA23-('Credit issuance TYA'!$C$21*'Credit issuance TYA'!$B$2)))</f>
        <v>-3118.13</v>
      </c>
      <c r="CB23" s="272">
        <f>IF(ISBLANK('Hoja De Calculo'!CC$13),'Credit issuance TYA'!CB23-('Credit issuance TYA'!$C$21*'Credit issuance TYA'!$B$2),IF('Hoja De Calculo'!CC$16&lt;'Hoja De Calculo'!CB$16,0,'Credit issuance TYA'!CB23-('Credit issuance TYA'!$C$21*'Credit issuance TYA'!$B$2)))</f>
        <v>-3118.13</v>
      </c>
      <c r="CC23" s="272">
        <f>IF(ISBLANK('Hoja De Calculo'!CD$13),'Credit issuance TYA'!CC23-('Credit issuance TYA'!$C$21*'Credit issuance TYA'!$B$2),IF('Hoja De Calculo'!CD$16&lt;'Hoja De Calculo'!CC$16,0,'Credit issuance TYA'!CC23-('Credit issuance TYA'!$C$21*'Credit issuance TYA'!$B$2)))</f>
        <v>-3118.13</v>
      </c>
      <c r="CD23" s="272">
        <f>IF(ISBLANK('Hoja De Calculo'!CE$13),'Credit issuance TYA'!CD23-('Credit issuance TYA'!$C$21*'Credit issuance TYA'!$B$2),IF('Hoja De Calculo'!CE$16&lt;'Hoja De Calculo'!CD$16,0,'Credit issuance TYA'!CD23-('Credit issuance TYA'!$C$21*'Credit issuance TYA'!$B$2)))</f>
        <v>-3118.13</v>
      </c>
      <c r="CE23" s="272">
        <f>IF(ISBLANK('Hoja De Calculo'!CF$13),'Credit issuance TYA'!CE23-('Credit issuance TYA'!$C$21*'Credit issuance TYA'!$B$2),IF('Hoja De Calculo'!CF$16&lt;'Hoja De Calculo'!CE$16,0,'Credit issuance TYA'!CE23-('Credit issuance TYA'!$C$21*'Credit issuance TYA'!$B$2)))</f>
        <v>-3118.13</v>
      </c>
      <c r="CF23" s="272">
        <f>IF(ISBLANK('Hoja De Calculo'!CG$13),'Credit issuance TYA'!CF23-('Credit issuance TYA'!$C$21*'Credit issuance TYA'!$B$2),IF('Hoja De Calculo'!CG$16&lt;'Hoja De Calculo'!CF$16,0,'Credit issuance TYA'!CF23-('Credit issuance TYA'!$C$21*'Credit issuance TYA'!$B$2)))</f>
        <v>-3118.13</v>
      </c>
      <c r="CG23" s="272">
        <f>IF(ISBLANK('Hoja De Calculo'!CH$13),'Credit issuance TYA'!CG23-('Credit issuance TYA'!$C$21*'Credit issuance TYA'!$B$2),IF('Hoja De Calculo'!CH$16&lt;'Hoja De Calculo'!CG$16,0,'Credit issuance TYA'!CG23-('Credit issuance TYA'!$C$21*'Credit issuance TYA'!$B$2)))</f>
        <v>-3118.13</v>
      </c>
      <c r="CH23" s="272">
        <f>IF(ISBLANK('Hoja De Calculo'!CI$13),'Credit issuance TYA'!CH23-('Credit issuance TYA'!$C$21*'Credit issuance TYA'!$B$2),IF('Hoja De Calculo'!CI$16&lt;'Hoja De Calculo'!CH$16,0,'Credit issuance TYA'!CH23-('Credit issuance TYA'!$C$21*'Credit issuance TYA'!$B$2)))</f>
        <v>-3118.13</v>
      </c>
      <c r="CI23" s="272">
        <f>IF(ISBLANK('Hoja De Calculo'!CJ$13),'Credit issuance TYA'!CI23-('Credit issuance TYA'!$C$21*'Credit issuance TYA'!$B$2),IF('Hoja De Calculo'!CJ$16&lt;'Hoja De Calculo'!CI$16,0,'Credit issuance TYA'!CI23-('Credit issuance TYA'!$C$21*'Credit issuance TYA'!$B$2)))</f>
        <v>-3118.13</v>
      </c>
      <c r="CJ23" s="272">
        <f>IF(ISBLANK('Hoja De Calculo'!CK$13),'Credit issuance TYA'!CJ23-('Credit issuance TYA'!$C$21*'Credit issuance TYA'!$B$2),IF('Hoja De Calculo'!CK$16&lt;'Hoja De Calculo'!CJ$16,0,'Credit issuance TYA'!CJ23-('Credit issuance TYA'!$C$21*'Credit issuance TYA'!$B$2)))</f>
        <v>-3118.13</v>
      </c>
      <c r="CK23" s="272">
        <f>IF(ISBLANK('Hoja De Calculo'!CL$13),'Credit issuance TYA'!CK23-('Credit issuance TYA'!$C$21*'Credit issuance TYA'!$B$2),IF('Hoja De Calculo'!CL$16&lt;'Hoja De Calculo'!CK$16,0,'Credit issuance TYA'!CK23-('Credit issuance TYA'!$C$21*'Credit issuance TYA'!$B$2)))</f>
        <v>-3118.13</v>
      </c>
      <c r="CL23" s="272">
        <f>IF(ISBLANK('Hoja De Calculo'!CM$13),'Credit issuance TYA'!CL23-('Credit issuance TYA'!$C$21*'Credit issuance TYA'!$B$2),IF('Hoja De Calculo'!CM$16&lt;'Hoja De Calculo'!CL$16,0,'Credit issuance TYA'!CL23-('Credit issuance TYA'!$C$21*'Credit issuance TYA'!$B$2)))</f>
        <v>-3118.13</v>
      </c>
      <c r="CM23" s="272">
        <f>IF(ISBLANK('Hoja De Calculo'!CN$13),'Credit issuance TYA'!CM23-('Credit issuance TYA'!$C$21*'Credit issuance TYA'!$B$2),IF('Hoja De Calculo'!CN$16&lt;'Hoja De Calculo'!CM$16,0,'Credit issuance TYA'!CM23-('Credit issuance TYA'!$C$21*'Credit issuance TYA'!$B$2)))</f>
        <v>-3118.13</v>
      </c>
      <c r="CN23" s="272">
        <f>IF(ISBLANK('Hoja De Calculo'!CO$13),'Credit issuance TYA'!CN23-('Credit issuance TYA'!$C$21*'Credit issuance TYA'!$B$2),IF('Hoja De Calculo'!CO$16&lt;'Hoja De Calculo'!CN$16,0,'Credit issuance TYA'!CN23-('Credit issuance TYA'!$C$21*'Credit issuance TYA'!$B$2)))</f>
        <v>-3118.13</v>
      </c>
      <c r="CO23" s="272">
        <f>IF(ISBLANK('Hoja De Calculo'!CP$13),'Credit issuance TYA'!CO23-('Credit issuance TYA'!$C$21*'Credit issuance TYA'!$B$2),IF('Hoja De Calculo'!CP$16&lt;'Hoja De Calculo'!CO$16,0,'Credit issuance TYA'!CO23-('Credit issuance TYA'!$C$21*'Credit issuance TYA'!$B$2)))</f>
        <v>-3118.13</v>
      </c>
      <c r="CP23" s="272">
        <f>IF(ISBLANK('Hoja De Calculo'!CQ$13),'Credit issuance TYA'!CP23-('Credit issuance TYA'!$C$21*'Credit issuance TYA'!$B$2),IF('Hoja De Calculo'!CQ$16&lt;'Hoja De Calculo'!CP$16,0,'Credit issuance TYA'!CP23-('Credit issuance TYA'!$C$21*'Credit issuance TYA'!$B$2)))</f>
        <v>-3118.13</v>
      </c>
      <c r="CQ23" s="272">
        <f>IF(ISBLANK('Hoja De Calculo'!CR$13),'Credit issuance TYA'!CQ23-('Credit issuance TYA'!$C$21*'Credit issuance TYA'!$B$2),IF('Hoja De Calculo'!CR$16&lt;'Hoja De Calculo'!CQ$16,0,'Credit issuance TYA'!CQ23-('Credit issuance TYA'!$C$21*'Credit issuance TYA'!$B$2)))</f>
        <v>-3118.13</v>
      </c>
      <c r="CR23" s="272">
        <f>IF(ISBLANK('Hoja De Calculo'!CS$13),'Credit issuance TYA'!CR23-('Credit issuance TYA'!$C$21*'Credit issuance TYA'!$B$2),IF('Hoja De Calculo'!CS$16&lt;'Hoja De Calculo'!CR$16,0,'Credit issuance TYA'!CR23-('Credit issuance TYA'!$C$21*'Credit issuance TYA'!$B$2)))</f>
        <v>-3118.13</v>
      </c>
      <c r="CS23" s="272">
        <f>IF(ISBLANK('Hoja De Calculo'!CT$13),'Credit issuance TYA'!CS23-('Credit issuance TYA'!$C$21*'Credit issuance TYA'!$B$2),IF('Hoja De Calculo'!CT$16&lt;'Hoja De Calculo'!CS$16,0,'Credit issuance TYA'!CS23-('Credit issuance TYA'!$C$21*'Credit issuance TYA'!$B$2)))</f>
        <v>-3118.13</v>
      </c>
      <c r="CT23" s="272">
        <f>IF(ISBLANK('Hoja De Calculo'!CU$13),'Credit issuance TYA'!CT23-('Credit issuance TYA'!$C$21*'Credit issuance TYA'!$B$2),IF('Hoja De Calculo'!CU$16&lt;'Hoja De Calculo'!CT$16,0,'Credit issuance TYA'!CT23-('Credit issuance TYA'!$C$21*'Credit issuance TYA'!$B$2)))</f>
        <v>-3118.13</v>
      </c>
      <c r="CU23" s="272">
        <f>IF(ISBLANK('Hoja De Calculo'!CV$13),'Credit issuance TYA'!CU23-('Credit issuance TYA'!$C$21*'Credit issuance TYA'!$B$2),IF('Hoja De Calculo'!CV$16&lt;'Hoja De Calculo'!CU$16,0,'Credit issuance TYA'!CU23-('Credit issuance TYA'!$C$21*'Credit issuance TYA'!$B$2)))</f>
        <v>-3118.13</v>
      </c>
      <c r="CV23" s="272">
        <f>IF(ISBLANK('Hoja De Calculo'!CW$13),'Credit issuance TYA'!CV23-('Credit issuance TYA'!$C$21*'Credit issuance TYA'!$B$2),IF('Hoja De Calculo'!CW$16&lt;'Hoja De Calculo'!CV$16,0,'Credit issuance TYA'!CV23-('Credit issuance TYA'!$C$21*'Credit issuance TYA'!$B$2)))</f>
        <v>-3118.13</v>
      </c>
      <c r="CW23" s="272">
        <f>IF(ISBLANK('Hoja De Calculo'!CX$13),'Credit issuance TYA'!CW23-('Credit issuance TYA'!$C$21*'Credit issuance TYA'!$B$2),IF('Hoja De Calculo'!CX$16&lt;'Hoja De Calculo'!CW$16,0,'Credit issuance TYA'!CW23-('Credit issuance TYA'!$C$21*'Credit issuance TYA'!$B$2)))</f>
        <v>-3118.13</v>
      </c>
    </row>
    <row r="24" spans="1:101" x14ac:dyDescent="0.25">
      <c r="A24" t="s">
        <v>161</v>
      </c>
      <c r="B24" s="271"/>
      <c r="C24" s="278"/>
      <c r="D24" s="279">
        <f>'Credit issuance TYA'!D24-('Credit issuance TYA'!$D21*'Credit issuance TYA'!$B$2)</f>
        <v>222161.45674999073</v>
      </c>
      <c r="E24" s="279">
        <f>IF(ISBLANK('Hoja De Calculo'!F$13),'Credit issuance TYA'!E24-('Credit issuance TYA'!$D$21*'Credit issuance TYA'!$B$2),IF('Hoja De Calculo'!F$16&lt;'Hoja De Calculo'!E$16,0,'Credit issuance TYA'!E24-('Credit issuance TYA'!$D$21*'Credit issuance TYA'!$B$2)))</f>
        <v>-2244.0551186867751</v>
      </c>
      <c r="F24" s="279">
        <f>IF(ISBLANK('Hoja De Calculo'!G$13),'Credit issuance TYA'!F24-('Credit issuance TYA'!$D$21*'Credit issuance TYA'!$B$2),IF('Hoja De Calculo'!G$16&lt;'Hoja De Calculo'!F$16,0,'Credit issuance TYA'!F24-('Credit issuance TYA'!$D$21*'Credit issuance TYA'!$B$2)))</f>
        <v>-2244.0551186867751</v>
      </c>
      <c r="G24" s="279">
        <f>IF(ISBLANK('Hoja De Calculo'!H$13),'Credit issuance TYA'!G24-('Credit issuance TYA'!$D$21*'Credit issuance TYA'!$B$2),IF('Hoja De Calculo'!H$16&lt;'Hoja De Calculo'!G$16,0,'Credit issuance TYA'!G24-('Credit issuance TYA'!$D$21*'Credit issuance TYA'!$B$2)))</f>
        <v>-2244.0551186867751</v>
      </c>
      <c r="H24" s="279">
        <f>IF(ISBLANK('Hoja De Calculo'!I$13),'Credit issuance TYA'!H24-('Credit issuance TYA'!$D$21*'Credit issuance TYA'!$B$2),IF('Hoja De Calculo'!I$16&lt;'Hoja De Calculo'!H$16,0,'Credit issuance TYA'!H24-('Credit issuance TYA'!$D$21*'Credit issuance TYA'!$B$2)))</f>
        <v>-2244.0551186867751</v>
      </c>
      <c r="I24" s="279">
        <f>IF(ISBLANK('Hoja De Calculo'!J$13),'Credit issuance TYA'!I24-('Credit issuance TYA'!$D$21*'Credit issuance TYA'!$B$2),IF('Hoja De Calculo'!J$16&lt;'Hoja De Calculo'!I$16,0,'Credit issuance TYA'!I24-('Credit issuance TYA'!$D$21*'Credit issuance TYA'!$B$2)))</f>
        <v>-2244.0551186867751</v>
      </c>
      <c r="J24" s="279">
        <f>IF(ISBLANK('Hoja De Calculo'!K$13),'Credit issuance TYA'!J24-('Credit issuance TYA'!$D$21*'Credit issuance TYA'!$B$2),IF('Hoja De Calculo'!K$16&lt;'Hoja De Calculo'!J$16,0,'Credit issuance TYA'!J24-('Credit issuance TYA'!$D$21*'Credit issuance TYA'!$B$2)))</f>
        <v>-2244.0551186867751</v>
      </c>
      <c r="K24" s="279">
        <f>IF(ISBLANK('Hoja De Calculo'!L$13),'Credit issuance TYA'!K24-('Credit issuance TYA'!$D$21*'Credit issuance TYA'!$B$2),IF('Hoja De Calculo'!L$16&lt;'Hoja De Calculo'!K$16,0,'Credit issuance TYA'!K24-('Credit issuance TYA'!$D$21*'Credit issuance TYA'!$B$2)))</f>
        <v>-2244.0551186867751</v>
      </c>
      <c r="L24" s="279">
        <f>IF(ISBLANK('Hoja De Calculo'!M$13),'Credit issuance TYA'!L24-('Credit issuance TYA'!$D$21*'Credit issuance TYA'!$B$2),IF('Hoja De Calculo'!M$16&lt;'Hoja De Calculo'!L$16,0,'Credit issuance TYA'!L24-('Credit issuance TYA'!$D$21*'Credit issuance TYA'!$B$2)))</f>
        <v>-2244.0551186867751</v>
      </c>
      <c r="M24" s="279">
        <f>IF(ISBLANK('Hoja De Calculo'!N$13),'Credit issuance TYA'!M24-('Credit issuance TYA'!$D$21*'Credit issuance TYA'!$B$2),IF('Hoja De Calculo'!N$16&lt;'Hoja De Calculo'!M$16,0,'Credit issuance TYA'!M24-('Credit issuance TYA'!$D$21*'Credit issuance TYA'!$B$2)))</f>
        <v>-2244.0551186867751</v>
      </c>
      <c r="N24" s="279">
        <f>IF(ISBLANK('Hoja De Calculo'!O$13),'Credit issuance TYA'!N24-('Credit issuance TYA'!$D$21*'Credit issuance TYA'!$B$2),IF('Hoja De Calculo'!O$16&lt;'Hoja De Calculo'!N$16,0,'Credit issuance TYA'!N24-('Credit issuance TYA'!$D$21*'Credit issuance TYA'!$B$2)))</f>
        <v>-2244.0551186867751</v>
      </c>
      <c r="O24" s="279">
        <f>IF(ISBLANK('Hoja De Calculo'!P$13),'Credit issuance TYA'!O24-('Credit issuance TYA'!$D$21*'Credit issuance TYA'!$B$2),IF('Hoja De Calculo'!P$16&lt;'Hoja De Calculo'!O$16,0,'Credit issuance TYA'!O24-('Credit issuance TYA'!$D$21*'Credit issuance TYA'!$B$2)))</f>
        <v>-2244.0551186867751</v>
      </c>
      <c r="P24" s="279">
        <f>IF(ISBLANK('Hoja De Calculo'!Q$13),'Credit issuance TYA'!P24-('Credit issuance TYA'!$D$21*'Credit issuance TYA'!$B$2),IF('Hoja De Calculo'!Q$16&lt;'Hoja De Calculo'!P$16,0,'Credit issuance TYA'!P24-('Credit issuance TYA'!$D$21*'Credit issuance TYA'!$B$2)))</f>
        <v>-2244.0551186867751</v>
      </c>
      <c r="Q24" s="279">
        <f>IF(ISBLANK('Hoja De Calculo'!R$13),'Credit issuance TYA'!Q24-('Credit issuance TYA'!$D$21*'Credit issuance TYA'!$B$2),IF('Hoja De Calculo'!R$16&lt;'Hoja De Calculo'!Q$16,0,'Credit issuance TYA'!Q24-('Credit issuance TYA'!$D$21*'Credit issuance TYA'!$B$2)))</f>
        <v>-2244.0551186867751</v>
      </c>
      <c r="R24" s="279">
        <f>IF(ISBLANK('Hoja De Calculo'!S$13),'Credit issuance TYA'!R24-('Credit issuance TYA'!$D$21*'Credit issuance TYA'!$B$2),IF('Hoja De Calculo'!S$16&lt;'Hoja De Calculo'!R$16,0,'Credit issuance TYA'!R24-('Credit issuance TYA'!$D$21*'Credit issuance TYA'!$B$2)))</f>
        <v>-2244.0551186867751</v>
      </c>
      <c r="S24" s="279">
        <f>IF(ISBLANK('Hoja De Calculo'!T$13),'Credit issuance TYA'!S24-('Credit issuance TYA'!$D$21*'Credit issuance TYA'!$B$2),IF('Hoja De Calculo'!T$16&lt;'Hoja De Calculo'!S$16,0,'Credit issuance TYA'!S24-('Credit issuance TYA'!$D$21*'Credit issuance TYA'!$B$2)))</f>
        <v>-2244.0551186867751</v>
      </c>
      <c r="T24" s="279">
        <f>IF(ISBLANK('Hoja De Calculo'!U$13),'Credit issuance TYA'!T24-('Credit issuance TYA'!$D$21*'Credit issuance TYA'!$B$2),IF('Hoja De Calculo'!U$16&lt;'Hoja De Calculo'!T$16,0,'Credit issuance TYA'!T24-('Credit issuance TYA'!$D$21*'Credit issuance TYA'!$B$2)))</f>
        <v>-2244.0551186867751</v>
      </c>
      <c r="U24" s="279">
        <f>IF(ISBLANK('Hoja De Calculo'!V$13),'Credit issuance TYA'!U24-('Credit issuance TYA'!$D$21*'Credit issuance TYA'!$B$2),IF('Hoja De Calculo'!V$16&lt;'Hoja De Calculo'!U$16,0,'Credit issuance TYA'!U24-('Credit issuance TYA'!$D$21*'Credit issuance TYA'!$B$2)))</f>
        <v>-2244.0551186867751</v>
      </c>
      <c r="V24" s="279">
        <f>IF(ISBLANK('Hoja De Calculo'!W$13),'Credit issuance TYA'!V24-('Credit issuance TYA'!$D$21*'Credit issuance TYA'!$B$2),IF('Hoja De Calculo'!W$16&lt;'Hoja De Calculo'!V$16,0,'Credit issuance TYA'!V24-('Credit issuance TYA'!$D$21*'Credit issuance TYA'!$B$2)))</f>
        <v>-2244.0551186867751</v>
      </c>
      <c r="W24" s="279">
        <f>IF(ISBLANK('Hoja De Calculo'!X$13),'Credit issuance TYA'!W24-('Credit issuance TYA'!$D$21*'Credit issuance TYA'!$B$2),IF('Hoja De Calculo'!X$16&lt;'Hoja De Calculo'!W$16,0,'Credit issuance TYA'!W24-('Credit issuance TYA'!$D$21*'Credit issuance TYA'!$B$2)))</f>
        <v>-2244.0551186867751</v>
      </c>
      <c r="X24" s="279">
        <f>IF(ISBLANK('Hoja De Calculo'!Y$13),'Credit issuance TYA'!X24-('Credit issuance TYA'!$D$21*'Credit issuance TYA'!$B$2),IF('Hoja De Calculo'!Y$16&lt;'Hoja De Calculo'!X$16,0,'Credit issuance TYA'!X24-('Credit issuance TYA'!$D$21*'Credit issuance TYA'!$B$2)))</f>
        <v>-2244.0551186867751</v>
      </c>
      <c r="Y24" s="279">
        <f>IF(ISBLANK('Hoja De Calculo'!Z$13),'Credit issuance TYA'!Y24-('Credit issuance TYA'!$D$21*'Credit issuance TYA'!$B$2),IF('Hoja De Calculo'!Z$16&lt;'Hoja De Calculo'!Y$16,0,'Credit issuance TYA'!Y24-('Credit issuance TYA'!$D$21*'Credit issuance TYA'!$B$2)))</f>
        <v>-2244.0551186867751</v>
      </c>
      <c r="Z24" s="279">
        <f>IF(ISBLANK('Hoja De Calculo'!AA$13),'Credit issuance TYA'!Z24-('Credit issuance TYA'!$D$21*'Credit issuance TYA'!$B$2),IF('Hoja De Calculo'!AA$16&lt;'Hoja De Calculo'!Z$16,0,'Credit issuance TYA'!Z24-('Credit issuance TYA'!$D$21*'Credit issuance TYA'!$B$2)))</f>
        <v>-2244.0551186867751</v>
      </c>
      <c r="AA24" s="279">
        <f>IF(ISBLANK('Hoja De Calculo'!AB$13),'Credit issuance TYA'!AA24-('Credit issuance TYA'!$D$21*'Credit issuance TYA'!$B$2),IF('Hoja De Calculo'!AB$16&lt;'Hoja De Calculo'!AA$16,0,'Credit issuance TYA'!AA24-('Credit issuance TYA'!$D$21*'Credit issuance TYA'!$B$2)))</f>
        <v>-2244.0551186867751</v>
      </c>
      <c r="AB24" s="279">
        <f>IF(ISBLANK('Hoja De Calculo'!AC$13),'Credit issuance TYA'!AB24-('Credit issuance TYA'!$D$21*'Credit issuance TYA'!$B$2),IF('Hoja De Calculo'!AC$16&lt;'Hoja De Calculo'!AB$16,0,'Credit issuance TYA'!AB24-('Credit issuance TYA'!$D$21*'Credit issuance TYA'!$B$2)))</f>
        <v>-2244.0551186867751</v>
      </c>
      <c r="AC24" s="279">
        <f>IF(ISBLANK('Hoja De Calculo'!AD$13),'Credit issuance TYA'!AC24-('Credit issuance TYA'!$D$21*'Credit issuance TYA'!$B$2),IF('Hoja De Calculo'!AD$16&lt;'Hoja De Calculo'!AC$16,0,'Credit issuance TYA'!AC24-('Credit issuance TYA'!$D$21*'Credit issuance TYA'!$B$2)))</f>
        <v>-2244.0551186867751</v>
      </c>
      <c r="AD24" s="279">
        <f>IF(ISBLANK('Hoja De Calculo'!AE$13),'Credit issuance TYA'!AD24-('Credit issuance TYA'!$D$21*'Credit issuance TYA'!$B$2),IF('Hoja De Calculo'!AE$16&lt;'Hoja De Calculo'!AD$16,0,'Credit issuance TYA'!AD24-('Credit issuance TYA'!$D$21*'Credit issuance TYA'!$B$2)))</f>
        <v>-2244.0551186867751</v>
      </c>
      <c r="AE24" s="279">
        <f>IF(ISBLANK('Hoja De Calculo'!AF$13),'Credit issuance TYA'!AE24-('Credit issuance TYA'!$D$21*'Credit issuance TYA'!$B$2),IF('Hoja De Calculo'!AF$16&lt;'Hoja De Calculo'!AE$16,0,'Credit issuance TYA'!AE24-('Credit issuance TYA'!$D$21*'Credit issuance TYA'!$B$2)))</f>
        <v>-2244.0551186867751</v>
      </c>
      <c r="AF24" s="279">
        <f>IF(ISBLANK('Hoja De Calculo'!AG$13),'Credit issuance TYA'!AF24-('Credit issuance TYA'!$D$21*'Credit issuance TYA'!$B$2),IF('Hoja De Calculo'!AG$16&lt;'Hoja De Calculo'!AF$16,0,'Credit issuance TYA'!AF24-('Credit issuance TYA'!$D$21*'Credit issuance TYA'!$B$2)))</f>
        <v>-2244.0551186867751</v>
      </c>
      <c r="AG24" s="279">
        <f>IF(ISBLANK('Hoja De Calculo'!AH$13),'Credit issuance TYA'!AG24-('Credit issuance TYA'!$D$21*'Credit issuance TYA'!$B$2),IF('Hoja De Calculo'!AH$16&lt;'Hoja De Calculo'!AG$16,0,'Credit issuance TYA'!AG24-('Credit issuance TYA'!$D$21*'Credit issuance TYA'!$B$2)))</f>
        <v>-2244.0551186867751</v>
      </c>
      <c r="AH24" s="279">
        <f>IF(ISBLANK('Hoja De Calculo'!AI$13),'Credit issuance TYA'!AH24-('Credit issuance TYA'!$D$21*'Credit issuance TYA'!$B$2),IF('Hoja De Calculo'!AI$16&lt;'Hoja De Calculo'!AH$16,0,'Credit issuance TYA'!AH24-('Credit issuance TYA'!$D$21*'Credit issuance TYA'!$B$2)))</f>
        <v>-2244.0551186867751</v>
      </c>
      <c r="AI24" s="279">
        <f>IF(ISBLANK('Hoja De Calculo'!AJ$13),'Credit issuance TYA'!AI24-('Credit issuance TYA'!$D$21*'Credit issuance TYA'!$B$2),IF('Hoja De Calculo'!AJ$16&lt;'Hoja De Calculo'!AI$16,0,'Credit issuance TYA'!AI24-('Credit issuance TYA'!$D$21*'Credit issuance TYA'!$B$2)))</f>
        <v>-2244.0551186867751</v>
      </c>
      <c r="AJ24" s="279">
        <f>IF(ISBLANK('Hoja De Calculo'!AK$13),'Credit issuance TYA'!AJ24-('Credit issuance TYA'!$D$21*'Credit issuance TYA'!$B$2),IF('Hoja De Calculo'!AK$16&lt;'Hoja De Calculo'!AJ$16,0,'Credit issuance TYA'!AJ24-('Credit issuance TYA'!$D$21*'Credit issuance TYA'!$B$2)))</f>
        <v>-2244.0551186867751</v>
      </c>
      <c r="AK24" s="279">
        <f>IF(ISBLANK('Hoja De Calculo'!AL$13),'Credit issuance TYA'!AK24-('Credit issuance TYA'!$D$21*'Credit issuance TYA'!$B$2),IF('Hoja De Calculo'!AL$16&lt;'Hoja De Calculo'!AK$16,0,'Credit issuance TYA'!AK24-('Credit issuance TYA'!$D$21*'Credit issuance TYA'!$B$2)))</f>
        <v>-2244.0551186867751</v>
      </c>
      <c r="AL24" s="279">
        <f>IF(ISBLANK('Hoja De Calculo'!AM$13),'Credit issuance TYA'!AL24-('Credit issuance TYA'!$D$21*'Credit issuance TYA'!$B$2),IF('Hoja De Calculo'!AM$16&lt;'Hoja De Calculo'!AL$16,0,'Credit issuance TYA'!AL24-('Credit issuance TYA'!$D$21*'Credit issuance TYA'!$B$2)))</f>
        <v>-2244.0551186867751</v>
      </c>
      <c r="AM24" s="279">
        <f>IF(ISBLANK('Hoja De Calculo'!AN$13),'Credit issuance TYA'!AM24-('Credit issuance TYA'!$D$21*'Credit issuance TYA'!$B$2),IF('Hoja De Calculo'!AN$16&lt;'Hoja De Calculo'!AM$16,0,'Credit issuance TYA'!AM24-('Credit issuance TYA'!$D$21*'Credit issuance TYA'!$B$2)))</f>
        <v>-2244.0551186867751</v>
      </c>
      <c r="AN24" s="279">
        <f>IF(ISBLANK('Hoja De Calculo'!AO$13),'Credit issuance TYA'!AN24-('Credit issuance TYA'!$D$21*'Credit issuance TYA'!$B$2),IF('Hoja De Calculo'!AO$16&lt;'Hoja De Calculo'!AN$16,0,'Credit issuance TYA'!AN24-('Credit issuance TYA'!$D$21*'Credit issuance TYA'!$B$2)))</f>
        <v>-2244.0551186867751</v>
      </c>
      <c r="AO24" s="279">
        <f>IF(ISBLANK('Hoja De Calculo'!AP$13),'Credit issuance TYA'!AO24-('Credit issuance TYA'!$D$21*'Credit issuance TYA'!$B$2),IF('Hoja De Calculo'!AP$16&lt;'Hoja De Calculo'!AO$16,0,'Credit issuance TYA'!AO24-('Credit issuance TYA'!$D$21*'Credit issuance TYA'!$B$2)))</f>
        <v>-2244.0551186867751</v>
      </c>
      <c r="AP24" s="279">
        <f>IF(ISBLANK('Hoja De Calculo'!AQ$13),'Credit issuance TYA'!AP24-('Credit issuance TYA'!$D$21*'Credit issuance TYA'!$B$2),IF('Hoja De Calculo'!AQ$16&lt;'Hoja De Calculo'!AP$16,0,'Credit issuance TYA'!AP24-('Credit issuance TYA'!$D$21*'Credit issuance TYA'!$B$2)))</f>
        <v>-2244.0551186867751</v>
      </c>
      <c r="AQ24" s="279">
        <f>IF(ISBLANK('Hoja De Calculo'!AR$13),'Credit issuance TYA'!AQ24-('Credit issuance TYA'!$D$21*'Credit issuance TYA'!$B$2),IF('Hoja De Calculo'!AR$16&lt;'Hoja De Calculo'!AQ$16,0,'Credit issuance TYA'!AQ24-('Credit issuance TYA'!$D$21*'Credit issuance TYA'!$B$2)))</f>
        <v>-2244.0551186867751</v>
      </c>
      <c r="AR24" s="279">
        <f>IF(ISBLANK('Hoja De Calculo'!AS$13),'Credit issuance TYA'!AR24-('Credit issuance TYA'!$D$21*'Credit issuance TYA'!$B$2),IF('Hoja De Calculo'!AS$16&lt;'Hoja De Calculo'!AR$16,0,'Credit issuance TYA'!AR24-('Credit issuance TYA'!$D$21*'Credit issuance TYA'!$B$2)))</f>
        <v>-2244.0551186867751</v>
      </c>
      <c r="AS24" s="279">
        <f>IF(ISBLANK('Hoja De Calculo'!AT$13),'Credit issuance TYA'!AS24-('Credit issuance TYA'!$D$21*'Credit issuance TYA'!$B$2),IF('Hoja De Calculo'!AT$16&lt;'Hoja De Calculo'!AS$16,0,'Credit issuance TYA'!AS24-('Credit issuance TYA'!$D$21*'Credit issuance TYA'!$B$2)))</f>
        <v>-2244.0551186867751</v>
      </c>
      <c r="AT24" s="279">
        <f>IF(ISBLANK('Hoja De Calculo'!AU$13),'Credit issuance TYA'!AT24-('Credit issuance TYA'!$D$21*'Credit issuance TYA'!$B$2),IF('Hoja De Calculo'!AU$16&lt;'Hoja De Calculo'!AT$16,0,'Credit issuance TYA'!AT24-('Credit issuance TYA'!$D$21*'Credit issuance TYA'!$B$2)))</f>
        <v>-2244.0551186867751</v>
      </c>
      <c r="AU24" s="279">
        <f>IF(ISBLANK('Hoja De Calculo'!AV$13),'Credit issuance TYA'!AU24-('Credit issuance TYA'!$D$21*'Credit issuance TYA'!$B$2),IF('Hoja De Calculo'!AV$16&lt;'Hoja De Calculo'!AU$16,0,'Credit issuance TYA'!AU24-('Credit issuance TYA'!$D$21*'Credit issuance TYA'!$B$2)))</f>
        <v>-2244.0551186867751</v>
      </c>
      <c r="AV24" s="279">
        <f>IF(ISBLANK('Hoja De Calculo'!AW$13),'Credit issuance TYA'!AV24-('Credit issuance TYA'!$D$21*'Credit issuance TYA'!$B$2),IF('Hoja De Calculo'!AW$16&lt;'Hoja De Calculo'!AV$16,0,'Credit issuance TYA'!AV24-('Credit issuance TYA'!$D$21*'Credit issuance TYA'!$B$2)))</f>
        <v>-2244.0551186867751</v>
      </c>
      <c r="AW24" s="279">
        <f>IF(ISBLANK('Hoja De Calculo'!AX$13),'Credit issuance TYA'!AW24-('Credit issuance TYA'!$D$21*'Credit issuance TYA'!$B$2),IF('Hoja De Calculo'!AX$16&lt;'Hoja De Calculo'!AW$16,0,'Credit issuance TYA'!AW24-('Credit issuance TYA'!$D$21*'Credit issuance TYA'!$B$2)))</f>
        <v>-2244.0551186867751</v>
      </c>
      <c r="AX24" s="279">
        <f>IF(ISBLANK('Hoja De Calculo'!AY$13),'Credit issuance TYA'!AX24-('Credit issuance TYA'!$D$21*'Credit issuance TYA'!$B$2),IF('Hoja De Calculo'!AY$16&lt;'Hoja De Calculo'!AX$16,0,'Credit issuance TYA'!AX24-('Credit issuance TYA'!$D$21*'Credit issuance TYA'!$B$2)))</f>
        <v>-2244.0551186867751</v>
      </c>
      <c r="AY24" s="279">
        <f>IF(ISBLANK('Hoja De Calculo'!AZ$13),'Credit issuance TYA'!AY24-('Credit issuance TYA'!$D$21*'Credit issuance TYA'!$B$2),IF('Hoja De Calculo'!AZ$16&lt;'Hoja De Calculo'!AY$16,0,'Credit issuance TYA'!AY24-('Credit issuance TYA'!$D$21*'Credit issuance TYA'!$B$2)))</f>
        <v>-2244.0551186867751</v>
      </c>
      <c r="AZ24" s="279">
        <f>IF(ISBLANK('Hoja De Calculo'!BA$13),'Credit issuance TYA'!AZ24-('Credit issuance TYA'!$D$21*'Credit issuance TYA'!$B$2),IF('Hoja De Calculo'!BA$16&lt;'Hoja De Calculo'!AZ$16,0,'Credit issuance TYA'!AZ24-('Credit issuance TYA'!$D$21*'Credit issuance TYA'!$B$2)))</f>
        <v>-2244.0551186867751</v>
      </c>
      <c r="BA24" s="279">
        <f>IF(ISBLANK('Hoja De Calculo'!BB$13),'Credit issuance TYA'!BA24-('Credit issuance TYA'!$D$21*'Credit issuance TYA'!$B$2),IF('Hoja De Calculo'!BB$16&lt;'Hoja De Calculo'!BA$16,0,'Credit issuance TYA'!BA24-('Credit issuance TYA'!$D$21*'Credit issuance TYA'!$B$2)))</f>
        <v>-2244.0551186867751</v>
      </c>
      <c r="BB24" s="279">
        <f>IF(ISBLANK('Hoja De Calculo'!BC$13),'Credit issuance TYA'!BB24-('Credit issuance TYA'!$D$21*'Credit issuance TYA'!$B$2),IF('Hoja De Calculo'!BC$16&lt;'Hoja De Calculo'!BB$16,0,'Credit issuance TYA'!BB24-('Credit issuance TYA'!$D$21*'Credit issuance TYA'!$B$2)))</f>
        <v>-2244.0551186867751</v>
      </c>
      <c r="BC24" s="279">
        <f>IF(ISBLANK('Hoja De Calculo'!BD$13),'Credit issuance TYA'!BC24-('Credit issuance TYA'!$D$21*'Credit issuance TYA'!$B$2),IF('Hoja De Calculo'!BD$16&lt;'Hoja De Calculo'!BC$16,0,'Credit issuance TYA'!BC24-('Credit issuance TYA'!$D$21*'Credit issuance TYA'!$B$2)))</f>
        <v>-2244.0551186867751</v>
      </c>
      <c r="BD24" s="279">
        <f>IF(ISBLANK('Hoja De Calculo'!BE$13),'Credit issuance TYA'!BD24-('Credit issuance TYA'!$D$21*'Credit issuance TYA'!$B$2),IF('Hoja De Calculo'!BE$16&lt;'Hoja De Calculo'!BD$16,0,'Credit issuance TYA'!BD24-('Credit issuance TYA'!$D$21*'Credit issuance TYA'!$B$2)))</f>
        <v>-2244.0551186867751</v>
      </c>
      <c r="BE24" s="279">
        <f>IF(ISBLANK('Hoja De Calculo'!BF$13),'Credit issuance TYA'!BE24-('Credit issuance TYA'!$D$21*'Credit issuance TYA'!$B$2),IF('Hoja De Calculo'!BF$16&lt;'Hoja De Calculo'!BE$16,0,'Credit issuance TYA'!BE24-('Credit issuance TYA'!$D$21*'Credit issuance TYA'!$B$2)))</f>
        <v>-2244.0551186867751</v>
      </c>
      <c r="BF24" s="279">
        <f>IF(ISBLANK('Hoja De Calculo'!BG$13),'Credit issuance TYA'!BF24-('Credit issuance TYA'!$D$21*'Credit issuance TYA'!$B$2),IF('Hoja De Calculo'!BG$16&lt;'Hoja De Calculo'!BF$16,0,'Credit issuance TYA'!BF24-('Credit issuance TYA'!$D$21*'Credit issuance TYA'!$B$2)))</f>
        <v>-2244.0551186867751</v>
      </c>
      <c r="BG24" s="279">
        <f>IF(ISBLANK('Hoja De Calculo'!BH$13),'Credit issuance TYA'!BG24-('Credit issuance TYA'!$D$21*'Credit issuance TYA'!$B$2),IF('Hoja De Calculo'!BH$16&lt;'Hoja De Calculo'!BG$16,0,'Credit issuance TYA'!BG24-('Credit issuance TYA'!$D$21*'Credit issuance TYA'!$B$2)))</f>
        <v>-2244.0551186867751</v>
      </c>
      <c r="BH24" s="279">
        <f>IF(ISBLANK('Hoja De Calculo'!BI$13),'Credit issuance TYA'!BH24-('Credit issuance TYA'!$D$21*'Credit issuance TYA'!$B$2),IF('Hoja De Calculo'!BI$16&lt;'Hoja De Calculo'!BH$16,0,'Credit issuance TYA'!BH24-('Credit issuance TYA'!$D$21*'Credit issuance TYA'!$B$2)))</f>
        <v>-2244.0551186867751</v>
      </c>
      <c r="BI24" s="279">
        <f>IF(ISBLANK('Hoja De Calculo'!BJ$13),'Credit issuance TYA'!BI24-('Credit issuance TYA'!$D$21*'Credit issuance TYA'!$B$2),IF('Hoja De Calculo'!BJ$16&lt;'Hoja De Calculo'!BI$16,0,'Credit issuance TYA'!BI24-('Credit issuance TYA'!$D$21*'Credit issuance TYA'!$B$2)))</f>
        <v>-2244.0551186867751</v>
      </c>
      <c r="BJ24" s="279">
        <f>IF(ISBLANK('Hoja De Calculo'!BK$13),'Credit issuance TYA'!BJ24-('Credit issuance TYA'!$D$21*'Credit issuance TYA'!$B$2),IF('Hoja De Calculo'!BK$16&lt;'Hoja De Calculo'!BJ$16,0,'Credit issuance TYA'!BJ24-('Credit issuance TYA'!$D$21*'Credit issuance TYA'!$B$2)))</f>
        <v>-2244.0551186867751</v>
      </c>
      <c r="BK24" s="279">
        <f>IF(ISBLANK('Hoja De Calculo'!BL$13),'Credit issuance TYA'!BK24-('Credit issuance TYA'!$D$21*'Credit issuance TYA'!$B$2),IF('Hoja De Calculo'!BL$16&lt;'Hoja De Calculo'!BK$16,0,'Credit issuance TYA'!BK24-('Credit issuance TYA'!$D$21*'Credit issuance TYA'!$B$2)))</f>
        <v>-2244.0551186867751</v>
      </c>
      <c r="BL24" s="279">
        <f>IF(ISBLANK('Hoja De Calculo'!BM$13),'Credit issuance TYA'!BL24-('Credit issuance TYA'!$D$21*'Credit issuance TYA'!$B$2),IF('Hoja De Calculo'!BM$16&lt;'Hoja De Calculo'!BL$16,0,'Credit issuance TYA'!BL24-('Credit issuance TYA'!$D$21*'Credit issuance TYA'!$B$2)))</f>
        <v>-2244.0551186867751</v>
      </c>
      <c r="BM24" s="279">
        <f>IF(ISBLANK('Hoja De Calculo'!BN$13),'Credit issuance TYA'!BM24-('Credit issuance TYA'!$D$21*'Credit issuance TYA'!$B$2),IF('Hoja De Calculo'!BN$16&lt;'Hoja De Calculo'!BM$16,0,'Credit issuance TYA'!BM24-('Credit issuance TYA'!$D$21*'Credit issuance TYA'!$B$2)))</f>
        <v>-2244.0551186867751</v>
      </c>
      <c r="BN24" s="279">
        <f>IF(ISBLANK('Hoja De Calculo'!BO$13),'Credit issuance TYA'!BN24-('Credit issuance TYA'!$D$21*'Credit issuance TYA'!$B$2),IF('Hoja De Calculo'!BO$16&lt;'Hoja De Calculo'!BN$16,0,'Credit issuance TYA'!BN24-('Credit issuance TYA'!$D$21*'Credit issuance TYA'!$B$2)))</f>
        <v>-2244.0551186867751</v>
      </c>
      <c r="BO24" s="279">
        <f>IF(ISBLANK('Hoja De Calculo'!BP$13),'Credit issuance TYA'!BO24-('Credit issuance TYA'!$D$21*'Credit issuance TYA'!$B$2),IF('Hoja De Calculo'!BP$16&lt;'Hoja De Calculo'!BO$16,0,'Credit issuance TYA'!BO24-('Credit issuance TYA'!$D$21*'Credit issuance TYA'!$B$2)))</f>
        <v>-2244.0551186867751</v>
      </c>
      <c r="BP24" s="279">
        <f>IF(ISBLANK('Hoja De Calculo'!BQ$13),'Credit issuance TYA'!BP24-('Credit issuance TYA'!$D$21*'Credit issuance TYA'!$B$2),IF('Hoja De Calculo'!BQ$16&lt;'Hoja De Calculo'!BP$16,0,'Credit issuance TYA'!BP24-('Credit issuance TYA'!$D$21*'Credit issuance TYA'!$B$2)))</f>
        <v>-2244.0551186867751</v>
      </c>
      <c r="BQ24" s="279">
        <f>IF(ISBLANK('Hoja De Calculo'!BR$13),'Credit issuance TYA'!BQ24-('Credit issuance TYA'!$D$21*'Credit issuance TYA'!$B$2),IF('Hoja De Calculo'!BR$16&lt;'Hoja De Calculo'!BQ$16,0,'Credit issuance TYA'!BQ24-('Credit issuance TYA'!$D$21*'Credit issuance TYA'!$B$2)))</f>
        <v>-2244.0551186867751</v>
      </c>
      <c r="BR24" s="279">
        <f>IF(ISBLANK('Hoja De Calculo'!BS$13),'Credit issuance TYA'!BR24-('Credit issuance TYA'!$D$21*'Credit issuance TYA'!$B$2),IF('Hoja De Calculo'!BS$16&lt;'Hoja De Calculo'!BR$16,0,'Credit issuance TYA'!BR24-('Credit issuance TYA'!$D$21*'Credit issuance TYA'!$B$2)))</f>
        <v>-2244.0551186867751</v>
      </c>
      <c r="BS24" s="279">
        <f>IF(ISBLANK('Hoja De Calculo'!BT$13),'Credit issuance TYA'!BS24-('Credit issuance TYA'!$D$21*'Credit issuance TYA'!$B$2),IF('Hoja De Calculo'!BT$16&lt;'Hoja De Calculo'!BS$16,0,'Credit issuance TYA'!BS24-('Credit issuance TYA'!$D$21*'Credit issuance TYA'!$B$2)))</f>
        <v>-2244.0551186867751</v>
      </c>
      <c r="BT24" s="279">
        <f>IF(ISBLANK('Hoja De Calculo'!BU$13),'Credit issuance TYA'!BT24-('Credit issuance TYA'!$D$21*'Credit issuance TYA'!$B$2),IF('Hoja De Calculo'!BU$16&lt;'Hoja De Calculo'!BT$16,0,'Credit issuance TYA'!BT24-('Credit issuance TYA'!$D$21*'Credit issuance TYA'!$B$2)))</f>
        <v>-2244.0551186867751</v>
      </c>
      <c r="BU24" s="279">
        <f>IF(ISBLANK('Hoja De Calculo'!BV$13),'Credit issuance TYA'!BU24-('Credit issuance TYA'!$D$21*'Credit issuance TYA'!$B$2),IF('Hoja De Calculo'!BV$16&lt;'Hoja De Calculo'!BU$16,0,'Credit issuance TYA'!BU24-('Credit issuance TYA'!$D$21*'Credit issuance TYA'!$B$2)))</f>
        <v>-2244.0551186867751</v>
      </c>
      <c r="BV24" s="279">
        <f>IF(ISBLANK('Hoja De Calculo'!BW$13),'Credit issuance TYA'!BV24-('Credit issuance TYA'!$D$21*'Credit issuance TYA'!$B$2),IF('Hoja De Calculo'!BW$16&lt;'Hoja De Calculo'!BV$16,0,'Credit issuance TYA'!BV24-('Credit issuance TYA'!$D$21*'Credit issuance TYA'!$B$2)))</f>
        <v>-2244.0551186867751</v>
      </c>
      <c r="BW24" s="279">
        <f>IF(ISBLANK('Hoja De Calculo'!BX$13),'Credit issuance TYA'!BW24-('Credit issuance TYA'!$D$21*'Credit issuance TYA'!$B$2),IF('Hoja De Calculo'!BX$16&lt;'Hoja De Calculo'!BW$16,0,'Credit issuance TYA'!BW24-('Credit issuance TYA'!$D$21*'Credit issuance TYA'!$B$2)))</f>
        <v>-2244.0551186867751</v>
      </c>
      <c r="BX24" s="279">
        <f>IF(ISBLANK('Hoja De Calculo'!BY$13),'Credit issuance TYA'!BX24-('Credit issuance TYA'!$D$21*'Credit issuance TYA'!$B$2),IF('Hoja De Calculo'!BY$16&lt;'Hoja De Calculo'!BX$16,0,'Credit issuance TYA'!BX24-('Credit issuance TYA'!$D$21*'Credit issuance TYA'!$B$2)))</f>
        <v>-2244.0551186867751</v>
      </c>
      <c r="BY24" s="279">
        <f>IF(ISBLANK('Hoja De Calculo'!BZ$13),'Credit issuance TYA'!BY24-('Credit issuance TYA'!$D$21*'Credit issuance TYA'!$B$2),IF('Hoja De Calculo'!BZ$16&lt;'Hoja De Calculo'!BY$16,0,'Credit issuance TYA'!BY24-('Credit issuance TYA'!$D$21*'Credit issuance TYA'!$B$2)))</f>
        <v>-2244.0551186867751</v>
      </c>
      <c r="BZ24" s="279">
        <f>IF(ISBLANK('Hoja De Calculo'!CA$13),'Credit issuance TYA'!BZ24-('Credit issuance TYA'!$D$21*'Credit issuance TYA'!$B$2),IF('Hoja De Calculo'!CA$16&lt;'Hoja De Calculo'!BZ$16,0,'Credit issuance TYA'!BZ24-('Credit issuance TYA'!$D$21*'Credit issuance TYA'!$B$2)))</f>
        <v>-2244.0551186867751</v>
      </c>
      <c r="CA24" s="279">
        <f>IF(ISBLANK('Hoja De Calculo'!CB$13),'Credit issuance TYA'!CA24-('Credit issuance TYA'!$D$21*'Credit issuance TYA'!$B$2),IF('Hoja De Calculo'!CB$16&lt;'Hoja De Calculo'!CA$16,0,'Credit issuance TYA'!CA24-('Credit issuance TYA'!$D$21*'Credit issuance TYA'!$B$2)))</f>
        <v>-2244.0551186867751</v>
      </c>
      <c r="CB24" s="279">
        <f>IF(ISBLANK('Hoja De Calculo'!CC$13),'Credit issuance TYA'!CB24-('Credit issuance TYA'!$D$21*'Credit issuance TYA'!$B$2),IF('Hoja De Calculo'!CC$16&lt;'Hoja De Calculo'!CB$16,0,'Credit issuance TYA'!CB24-('Credit issuance TYA'!$D$21*'Credit issuance TYA'!$B$2)))</f>
        <v>-2244.0551186867751</v>
      </c>
      <c r="CC24" s="279">
        <f>IF(ISBLANK('Hoja De Calculo'!CD$13),'Credit issuance TYA'!CC24-('Credit issuance TYA'!$D$21*'Credit issuance TYA'!$B$2),IF('Hoja De Calculo'!CD$16&lt;'Hoja De Calculo'!CC$16,0,'Credit issuance TYA'!CC24-('Credit issuance TYA'!$D$21*'Credit issuance TYA'!$B$2)))</f>
        <v>-2244.0551186867751</v>
      </c>
      <c r="CD24" s="279">
        <f>IF(ISBLANK('Hoja De Calculo'!CE$13),'Credit issuance TYA'!CD24-('Credit issuance TYA'!$D$21*'Credit issuance TYA'!$B$2),IF('Hoja De Calculo'!CE$16&lt;'Hoja De Calculo'!CD$16,0,'Credit issuance TYA'!CD24-('Credit issuance TYA'!$D$21*'Credit issuance TYA'!$B$2)))</f>
        <v>-2244.0551186867751</v>
      </c>
      <c r="CE24" s="279">
        <f>IF(ISBLANK('Hoja De Calculo'!CF$13),'Credit issuance TYA'!CE24-('Credit issuance TYA'!$D$21*'Credit issuance TYA'!$B$2),IF('Hoja De Calculo'!CF$16&lt;'Hoja De Calculo'!CE$16,0,'Credit issuance TYA'!CE24-('Credit issuance TYA'!$D$21*'Credit issuance TYA'!$B$2)))</f>
        <v>-2244.0551186867751</v>
      </c>
      <c r="CF24" s="279">
        <f>IF(ISBLANK('Hoja De Calculo'!CG$13),'Credit issuance TYA'!CF24-('Credit issuance TYA'!$D$21*'Credit issuance TYA'!$B$2),IF('Hoja De Calculo'!CG$16&lt;'Hoja De Calculo'!CF$16,0,'Credit issuance TYA'!CF24-('Credit issuance TYA'!$D$21*'Credit issuance TYA'!$B$2)))</f>
        <v>-2244.0551186867751</v>
      </c>
      <c r="CG24" s="279">
        <f>IF(ISBLANK('Hoja De Calculo'!CH$13),'Credit issuance TYA'!CG24-('Credit issuance TYA'!$D$21*'Credit issuance TYA'!$B$2),IF('Hoja De Calculo'!CH$16&lt;'Hoja De Calculo'!CG$16,0,'Credit issuance TYA'!CG24-('Credit issuance TYA'!$D$21*'Credit issuance TYA'!$B$2)))</f>
        <v>-2244.0551186867751</v>
      </c>
      <c r="CH24" s="279">
        <f>IF(ISBLANK('Hoja De Calculo'!CI$13),'Credit issuance TYA'!CH24-('Credit issuance TYA'!$D$21*'Credit issuance TYA'!$B$2),IF('Hoja De Calculo'!CI$16&lt;'Hoja De Calculo'!CH$16,0,'Credit issuance TYA'!CH24-('Credit issuance TYA'!$D$21*'Credit issuance TYA'!$B$2)))</f>
        <v>-2244.0551186867751</v>
      </c>
      <c r="CI24" s="279">
        <f>IF(ISBLANK('Hoja De Calculo'!CJ$13),'Credit issuance TYA'!CI24-('Credit issuance TYA'!$D$21*'Credit issuance TYA'!$B$2),IF('Hoja De Calculo'!CJ$16&lt;'Hoja De Calculo'!CI$16,0,'Credit issuance TYA'!CI24-('Credit issuance TYA'!$D$21*'Credit issuance TYA'!$B$2)))</f>
        <v>-2244.0551186867751</v>
      </c>
      <c r="CJ24" s="279">
        <f>IF(ISBLANK('Hoja De Calculo'!CK$13),'Credit issuance TYA'!CJ24-('Credit issuance TYA'!$D$21*'Credit issuance TYA'!$B$2),IF('Hoja De Calculo'!CK$16&lt;'Hoja De Calculo'!CJ$16,0,'Credit issuance TYA'!CJ24-('Credit issuance TYA'!$D$21*'Credit issuance TYA'!$B$2)))</f>
        <v>-2244.0551186867751</v>
      </c>
      <c r="CK24" s="279">
        <f>IF(ISBLANK('Hoja De Calculo'!CL$13),'Credit issuance TYA'!CK24-('Credit issuance TYA'!$D$21*'Credit issuance TYA'!$B$2),IF('Hoja De Calculo'!CL$16&lt;'Hoja De Calculo'!CK$16,0,'Credit issuance TYA'!CK24-('Credit issuance TYA'!$D$21*'Credit issuance TYA'!$B$2)))</f>
        <v>-2244.0551186867751</v>
      </c>
      <c r="CL24" s="279">
        <f>IF(ISBLANK('Hoja De Calculo'!CM$13),'Credit issuance TYA'!CL24-('Credit issuance TYA'!$D$21*'Credit issuance TYA'!$B$2),IF('Hoja De Calculo'!CM$16&lt;'Hoja De Calculo'!CL$16,0,'Credit issuance TYA'!CL24-('Credit issuance TYA'!$D$21*'Credit issuance TYA'!$B$2)))</f>
        <v>-2244.0551186867751</v>
      </c>
      <c r="CM24" s="279">
        <f>IF(ISBLANK('Hoja De Calculo'!CN$13),'Credit issuance TYA'!CM24-('Credit issuance TYA'!$D$21*'Credit issuance TYA'!$B$2),IF('Hoja De Calculo'!CN$16&lt;'Hoja De Calculo'!CM$16,0,'Credit issuance TYA'!CM24-('Credit issuance TYA'!$D$21*'Credit issuance TYA'!$B$2)))</f>
        <v>-2244.0551186867751</v>
      </c>
      <c r="CN24" s="279">
        <f>IF(ISBLANK('Hoja De Calculo'!CO$13),'Credit issuance TYA'!CN24-('Credit issuance TYA'!$D$21*'Credit issuance TYA'!$B$2),IF('Hoja De Calculo'!CO$16&lt;'Hoja De Calculo'!CN$16,0,'Credit issuance TYA'!CN24-('Credit issuance TYA'!$D$21*'Credit issuance TYA'!$B$2)))</f>
        <v>-2244.0551186867751</v>
      </c>
      <c r="CO24" s="279">
        <f>IF(ISBLANK('Hoja De Calculo'!CP$13),'Credit issuance TYA'!CO24-('Credit issuance TYA'!$D$21*'Credit issuance TYA'!$B$2),IF('Hoja De Calculo'!CP$16&lt;'Hoja De Calculo'!CO$16,0,'Credit issuance TYA'!CO24-('Credit issuance TYA'!$D$21*'Credit issuance TYA'!$B$2)))</f>
        <v>-2244.0551186867751</v>
      </c>
      <c r="CP24" s="279">
        <f>IF(ISBLANK('Hoja De Calculo'!CQ$13),'Credit issuance TYA'!CP24-('Credit issuance TYA'!$D$21*'Credit issuance TYA'!$B$2),IF('Hoja De Calculo'!CQ$16&lt;'Hoja De Calculo'!CP$16,0,'Credit issuance TYA'!CP24-('Credit issuance TYA'!$D$21*'Credit issuance TYA'!$B$2)))</f>
        <v>-2244.0551186867751</v>
      </c>
      <c r="CQ24" s="279">
        <f>IF(ISBLANK('Hoja De Calculo'!CR$13),'Credit issuance TYA'!CQ24-('Credit issuance TYA'!$D$21*'Credit issuance TYA'!$B$2),IF('Hoja De Calculo'!CR$16&lt;'Hoja De Calculo'!CQ$16,0,'Credit issuance TYA'!CQ24-('Credit issuance TYA'!$D$21*'Credit issuance TYA'!$B$2)))</f>
        <v>-2244.0551186867751</v>
      </c>
      <c r="CR24" s="279">
        <f>IF(ISBLANK('Hoja De Calculo'!CS$13),'Credit issuance TYA'!CR24-('Credit issuance TYA'!$D$21*'Credit issuance TYA'!$B$2),IF('Hoja De Calculo'!CS$16&lt;'Hoja De Calculo'!CR$16,0,'Credit issuance TYA'!CR24-('Credit issuance TYA'!$D$21*'Credit issuance TYA'!$B$2)))</f>
        <v>-2244.0551186867751</v>
      </c>
      <c r="CS24" s="279">
        <f>IF(ISBLANK('Hoja De Calculo'!CT$13),'Credit issuance TYA'!CS24-('Credit issuance TYA'!$D$21*'Credit issuance TYA'!$B$2),IF('Hoja De Calculo'!CT$16&lt;'Hoja De Calculo'!CS$16,0,'Credit issuance TYA'!CS24-('Credit issuance TYA'!$D$21*'Credit issuance TYA'!$B$2)))</f>
        <v>-2244.0551186867751</v>
      </c>
      <c r="CT24" s="279">
        <f>IF(ISBLANK('Hoja De Calculo'!CU$13),'Credit issuance TYA'!CT24-('Credit issuance TYA'!$D$21*'Credit issuance TYA'!$B$2),IF('Hoja De Calculo'!CU$16&lt;'Hoja De Calculo'!CT$16,0,'Credit issuance TYA'!CT24-('Credit issuance TYA'!$D$21*'Credit issuance TYA'!$B$2)))</f>
        <v>-2244.0551186867751</v>
      </c>
      <c r="CU24" s="279">
        <f>IF(ISBLANK('Hoja De Calculo'!CV$13),'Credit issuance TYA'!CU24-('Credit issuance TYA'!$D$21*'Credit issuance TYA'!$B$2),IF('Hoja De Calculo'!CV$16&lt;'Hoja De Calculo'!CU$16,0,'Credit issuance TYA'!CU24-('Credit issuance TYA'!$D$21*'Credit issuance TYA'!$B$2)))</f>
        <v>-2244.0551186867751</v>
      </c>
      <c r="CV24" s="279">
        <f>IF(ISBLANK('Hoja De Calculo'!CW$13),'Credit issuance TYA'!CV24-('Credit issuance TYA'!$D$21*'Credit issuance TYA'!$B$2),IF('Hoja De Calculo'!CW$16&lt;'Hoja De Calculo'!CV$16,0,'Credit issuance TYA'!CV24-('Credit issuance TYA'!$D$21*'Credit issuance TYA'!$B$2)))</f>
        <v>-2244.0551186867751</v>
      </c>
      <c r="CW24" s="279">
        <f>IF(ISBLANK('Hoja De Calculo'!CX$13),'Credit issuance TYA'!CW24-('Credit issuance TYA'!$D$21*'Credit issuance TYA'!$B$2),IF('Hoja De Calculo'!CX$16&lt;'Hoja De Calculo'!CW$16,0,'Credit issuance TYA'!CW24-('Credit issuance TYA'!$D$21*'Credit issuance TYA'!$B$2)))</f>
        <v>-2244.0551186867751</v>
      </c>
    </row>
    <row r="25" spans="1:101" x14ac:dyDescent="0.25">
      <c r="A25" t="s">
        <v>162</v>
      </c>
      <c r="B25" s="271"/>
      <c r="C25" s="278"/>
      <c r="D25" s="278"/>
      <c r="E25" s="285">
        <f>'Credit issuance TYA'!E25-('Credit issuance TYA'!$E21*'Credit issuance TYA'!$B$2)</f>
        <v>197413.08571666357</v>
      </c>
      <c r="F25" s="285">
        <f>IF(ISBLANK('Hoja De Calculo'!G$13),'Credit issuance TYA'!F25-('Credit issuance TYA'!$E$21*'Credit issuance TYA'!$B$2),IF('Hoja De Calculo'!G$16&lt;'Hoja De Calculo'!F$16,0,'Credit issuance TYA'!F25-('Credit issuance TYA'!$E$21*'Credit issuance TYA'!$B$2)))</f>
        <v>-1994.0715728955918</v>
      </c>
      <c r="G25" s="285">
        <f>IF(ISBLANK('Hoja De Calculo'!H$13),'Credit issuance TYA'!G25-('Credit issuance TYA'!$E$21*'Credit issuance TYA'!$B$2),IF('Hoja De Calculo'!H$16&lt;'Hoja De Calculo'!G$16,0,'Credit issuance TYA'!G25-('Credit issuance TYA'!$E$21*'Credit issuance TYA'!$B$2)))</f>
        <v>-1994.0715728955918</v>
      </c>
      <c r="H25" s="285">
        <f>IF(ISBLANK('Hoja De Calculo'!I$13),'Credit issuance TYA'!H25-('Credit issuance TYA'!$E$21*'Credit issuance TYA'!$B$2),IF('Hoja De Calculo'!I$16&lt;'Hoja De Calculo'!H$16,0,'Credit issuance TYA'!H25-('Credit issuance TYA'!$E$21*'Credit issuance TYA'!$B$2)))</f>
        <v>-1994.0715728955918</v>
      </c>
      <c r="I25" s="285">
        <f>IF(ISBLANK('Hoja De Calculo'!J$13),'Credit issuance TYA'!I25-('Credit issuance TYA'!$E$21*'Credit issuance TYA'!$B$2),IF('Hoja De Calculo'!J$16&lt;'Hoja De Calculo'!I$16,0,'Credit issuance TYA'!I25-('Credit issuance TYA'!$E$21*'Credit issuance TYA'!$B$2)))</f>
        <v>-1994.0715728955918</v>
      </c>
      <c r="J25" s="285">
        <f>IF(ISBLANK('Hoja De Calculo'!K$13),'Credit issuance TYA'!J25-('Credit issuance TYA'!$E$21*'Credit issuance TYA'!$B$2),IF('Hoja De Calculo'!K$16&lt;'Hoja De Calculo'!J$16,0,'Credit issuance TYA'!J25-('Credit issuance TYA'!$E$21*'Credit issuance TYA'!$B$2)))</f>
        <v>-1994.0715728955918</v>
      </c>
      <c r="K25" s="285">
        <f>IF(ISBLANK('Hoja De Calculo'!L$13),'Credit issuance TYA'!K25-('Credit issuance TYA'!$E$21*'Credit issuance TYA'!$B$2),IF('Hoja De Calculo'!L$16&lt;'Hoja De Calculo'!K$16,0,'Credit issuance TYA'!K25-('Credit issuance TYA'!$E$21*'Credit issuance TYA'!$B$2)))</f>
        <v>-1994.0715728955918</v>
      </c>
      <c r="L25" s="285">
        <f>IF(ISBLANK('Hoja De Calculo'!M$13),'Credit issuance TYA'!L25-('Credit issuance TYA'!$E$21*'Credit issuance TYA'!$B$2),IF('Hoja De Calculo'!M$16&lt;'Hoja De Calculo'!L$16,0,'Credit issuance TYA'!L25-('Credit issuance TYA'!$E$21*'Credit issuance TYA'!$B$2)))</f>
        <v>-1994.0715728955918</v>
      </c>
      <c r="M25" s="285">
        <f>IF(ISBLANK('Hoja De Calculo'!N$13),'Credit issuance TYA'!M25-('Credit issuance TYA'!$E$21*'Credit issuance TYA'!$B$2),IF('Hoja De Calculo'!N$16&lt;'Hoja De Calculo'!M$16,0,'Credit issuance TYA'!M25-('Credit issuance TYA'!$E$21*'Credit issuance TYA'!$B$2)))</f>
        <v>-1994.0715728955918</v>
      </c>
      <c r="N25" s="285">
        <f>IF(ISBLANK('Hoja De Calculo'!O$13),'Credit issuance TYA'!N25-('Credit issuance TYA'!$E$21*'Credit issuance TYA'!$B$2),IF('Hoja De Calculo'!O$16&lt;'Hoja De Calculo'!N$16,0,'Credit issuance TYA'!N25-('Credit issuance TYA'!$E$21*'Credit issuance TYA'!$B$2)))</f>
        <v>-1994.0715728955918</v>
      </c>
      <c r="O25" s="285">
        <f>IF(ISBLANK('Hoja De Calculo'!P$13),'Credit issuance TYA'!O25-('Credit issuance TYA'!$E$21*'Credit issuance TYA'!$B$2),IF('Hoja De Calculo'!P$16&lt;'Hoja De Calculo'!O$16,0,'Credit issuance TYA'!O25-('Credit issuance TYA'!$E$21*'Credit issuance TYA'!$B$2)))</f>
        <v>-1994.0715728955918</v>
      </c>
      <c r="P25" s="285">
        <f>IF(ISBLANK('Hoja De Calculo'!Q$13),'Credit issuance TYA'!P25-('Credit issuance TYA'!$E$21*'Credit issuance TYA'!$B$2),IF('Hoja De Calculo'!Q$16&lt;'Hoja De Calculo'!P$16,0,'Credit issuance TYA'!P25-('Credit issuance TYA'!$E$21*'Credit issuance TYA'!$B$2)))</f>
        <v>-1994.0715728955918</v>
      </c>
      <c r="Q25" s="285">
        <f>IF(ISBLANK('Hoja De Calculo'!R$13),'Credit issuance TYA'!Q25-('Credit issuance TYA'!$E$21*'Credit issuance TYA'!$B$2),IF('Hoja De Calculo'!R$16&lt;'Hoja De Calculo'!Q$16,0,'Credit issuance TYA'!Q25-('Credit issuance TYA'!$E$21*'Credit issuance TYA'!$B$2)))</f>
        <v>-1994.0715728955918</v>
      </c>
      <c r="R25" s="285">
        <f>IF(ISBLANK('Hoja De Calculo'!S$13),'Credit issuance TYA'!R25-('Credit issuance TYA'!$E$21*'Credit issuance TYA'!$B$2),IF('Hoja De Calculo'!S$16&lt;'Hoja De Calculo'!R$16,0,'Credit issuance TYA'!R25-('Credit issuance TYA'!$E$21*'Credit issuance TYA'!$B$2)))</f>
        <v>-1994.0715728955918</v>
      </c>
      <c r="S25" s="285">
        <f>IF(ISBLANK('Hoja De Calculo'!T$13),'Credit issuance TYA'!S25-('Credit issuance TYA'!$E$21*'Credit issuance TYA'!$B$2),IF('Hoja De Calculo'!T$16&lt;'Hoja De Calculo'!S$16,0,'Credit issuance TYA'!S25-('Credit issuance TYA'!$E$21*'Credit issuance TYA'!$B$2)))</f>
        <v>-1994.0715728955918</v>
      </c>
      <c r="T25" s="285">
        <f>IF(ISBLANK('Hoja De Calculo'!U$13),'Credit issuance TYA'!T25-('Credit issuance TYA'!$E$21*'Credit issuance TYA'!$B$2),IF('Hoja De Calculo'!U$16&lt;'Hoja De Calculo'!T$16,0,'Credit issuance TYA'!T25-('Credit issuance TYA'!$E$21*'Credit issuance TYA'!$B$2)))</f>
        <v>-1994.0715728955918</v>
      </c>
      <c r="U25" s="285">
        <f>IF(ISBLANK('Hoja De Calculo'!V$13),'Credit issuance TYA'!U25-('Credit issuance TYA'!$E$21*'Credit issuance TYA'!$B$2),IF('Hoja De Calculo'!V$16&lt;'Hoja De Calculo'!U$16,0,'Credit issuance TYA'!U25-('Credit issuance TYA'!$E$21*'Credit issuance TYA'!$B$2)))</f>
        <v>-1994.0715728955918</v>
      </c>
      <c r="V25" s="285">
        <f>IF(ISBLANK('Hoja De Calculo'!W$13),'Credit issuance TYA'!V25-('Credit issuance TYA'!$E$21*'Credit issuance TYA'!$B$2),IF('Hoja De Calculo'!W$16&lt;'Hoja De Calculo'!V$16,0,'Credit issuance TYA'!V25-('Credit issuance TYA'!$E$21*'Credit issuance TYA'!$B$2)))</f>
        <v>-1994.0715728955918</v>
      </c>
      <c r="W25" s="285">
        <f>IF(ISBLANK('Hoja De Calculo'!X$13),'Credit issuance TYA'!W25-('Credit issuance TYA'!$E$21*'Credit issuance TYA'!$B$2),IF('Hoja De Calculo'!X$16&lt;'Hoja De Calculo'!W$16,0,'Credit issuance TYA'!W25-('Credit issuance TYA'!$E$21*'Credit issuance TYA'!$B$2)))</f>
        <v>-1994.0715728955918</v>
      </c>
      <c r="X25" s="285">
        <f>IF(ISBLANK('Hoja De Calculo'!Y$13),'Credit issuance TYA'!X25-('Credit issuance TYA'!$E$21*'Credit issuance TYA'!$B$2),IF('Hoja De Calculo'!Y$16&lt;'Hoja De Calculo'!X$16,0,'Credit issuance TYA'!X25-('Credit issuance TYA'!$E$21*'Credit issuance TYA'!$B$2)))</f>
        <v>-1994.0715728955918</v>
      </c>
      <c r="Y25" s="285">
        <f>IF(ISBLANK('Hoja De Calculo'!Z$13),'Credit issuance TYA'!Y25-('Credit issuance TYA'!$E$21*'Credit issuance TYA'!$B$2),IF('Hoja De Calculo'!Z$16&lt;'Hoja De Calculo'!Y$16,0,'Credit issuance TYA'!Y25-('Credit issuance TYA'!$E$21*'Credit issuance TYA'!$B$2)))</f>
        <v>-1994.0715728955918</v>
      </c>
      <c r="Z25" s="285">
        <f>IF(ISBLANK('Hoja De Calculo'!AA$13),'Credit issuance TYA'!Z25-('Credit issuance TYA'!$E$21*'Credit issuance TYA'!$B$2),IF('Hoja De Calculo'!AA$16&lt;'Hoja De Calculo'!Z$16,0,'Credit issuance TYA'!Z25-('Credit issuance TYA'!$E$21*'Credit issuance TYA'!$B$2)))</f>
        <v>-1994.0715728955918</v>
      </c>
      <c r="AA25" s="285">
        <f>IF(ISBLANK('Hoja De Calculo'!AB$13),'Credit issuance TYA'!AA25-('Credit issuance TYA'!$E$21*'Credit issuance TYA'!$B$2),IF('Hoja De Calculo'!AB$16&lt;'Hoja De Calculo'!AA$16,0,'Credit issuance TYA'!AA25-('Credit issuance TYA'!$E$21*'Credit issuance TYA'!$B$2)))</f>
        <v>-1994.0715728955918</v>
      </c>
      <c r="AB25" s="285">
        <f>IF(ISBLANK('Hoja De Calculo'!AC$13),'Credit issuance TYA'!AB25-('Credit issuance TYA'!$E$21*'Credit issuance TYA'!$B$2),IF('Hoja De Calculo'!AC$16&lt;'Hoja De Calculo'!AB$16,0,'Credit issuance TYA'!AB25-('Credit issuance TYA'!$E$21*'Credit issuance TYA'!$B$2)))</f>
        <v>-1994.0715728955918</v>
      </c>
      <c r="AC25" s="285">
        <f>IF(ISBLANK('Hoja De Calculo'!AD$13),'Credit issuance TYA'!AC25-('Credit issuance TYA'!$E$21*'Credit issuance TYA'!$B$2),IF('Hoja De Calculo'!AD$16&lt;'Hoja De Calculo'!AC$16,0,'Credit issuance TYA'!AC25-('Credit issuance TYA'!$E$21*'Credit issuance TYA'!$B$2)))</f>
        <v>-1994.0715728955918</v>
      </c>
      <c r="AD25" s="285">
        <f>IF(ISBLANK('Hoja De Calculo'!AE$13),'Credit issuance TYA'!AD25-('Credit issuance TYA'!$E$21*'Credit issuance TYA'!$B$2),IF('Hoja De Calculo'!AE$16&lt;'Hoja De Calculo'!AD$16,0,'Credit issuance TYA'!AD25-('Credit issuance TYA'!$E$21*'Credit issuance TYA'!$B$2)))</f>
        <v>-1994.0715728955918</v>
      </c>
      <c r="AE25" s="285">
        <f>IF(ISBLANK('Hoja De Calculo'!AF$13),'Credit issuance TYA'!AE25-('Credit issuance TYA'!$E$21*'Credit issuance TYA'!$B$2),IF('Hoja De Calculo'!AF$16&lt;'Hoja De Calculo'!AE$16,0,'Credit issuance TYA'!AE25-('Credit issuance TYA'!$E$21*'Credit issuance TYA'!$B$2)))</f>
        <v>-1994.0715728955918</v>
      </c>
      <c r="AF25" s="285">
        <f>IF(ISBLANK('Hoja De Calculo'!AG$13),'Credit issuance TYA'!AF25-('Credit issuance TYA'!$E$21*'Credit issuance TYA'!$B$2),IF('Hoja De Calculo'!AG$16&lt;'Hoja De Calculo'!AF$16,0,'Credit issuance TYA'!AF25-('Credit issuance TYA'!$E$21*'Credit issuance TYA'!$B$2)))</f>
        <v>-1994.0715728955918</v>
      </c>
      <c r="AG25" s="285">
        <f>IF(ISBLANK('Hoja De Calculo'!AH$13),'Credit issuance TYA'!AG25-('Credit issuance TYA'!$E$21*'Credit issuance TYA'!$B$2),IF('Hoja De Calculo'!AH$16&lt;'Hoja De Calculo'!AG$16,0,'Credit issuance TYA'!AG25-('Credit issuance TYA'!$E$21*'Credit issuance TYA'!$B$2)))</f>
        <v>-1994.0715728955918</v>
      </c>
      <c r="AH25" s="285">
        <f>IF(ISBLANK('Hoja De Calculo'!AI$13),'Credit issuance TYA'!AH25-('Credit issuance TYA'!$E$21*'Credit issuance TYA'!$B$2),IF('Hoja De Calculo'!AI$16&lt;'Hoja De Calculo'!AH$16,0,'Credit issuance TYA'!AH25-('Credit issuance TYA'!$E$21*'Credit issuance TYA'!$B$2)))</f>
        <v>-1994.0715728955918</v>
      </c>
      <c r="AI25" s="285">
        <f>IF(ISBLANK('Hoja De Calculo'!AJ$13),'Credit issuance TYA'!AI25-('Credit issuance TYA'!$E$21*'Credit issuance TYA'!$B$2),IF('Hoja De Calculo'!AJ$16&lt;'Hoja De Calculo'!AI$16,0,'Credit issuance TYA'!AI25-('Credit issuance TYA'!$E$21*'Credit issuance TYA'!$B$2)))</f>
        <v>-1994.0715728955918</v>
      </c>
      <c r="AJ25" s="285">
        <f>IF(ISBLANK('Hoja De Calculo'!AK$13),'Credit issuance TYA'!AJ25-('Credit issuance TYA'!$E$21*'Credit issuance TYA'!$B$2),IF('Hoja De Calculo'!AK$16&lt;'Hoja De Calculo'!AJ$16,0,'Credit issuance TYA'!AJ25-('Credit issuance TYA'!$E$21*'Credit issuance TYA'!$B$2)))</f>
        <v>-1994.0715728955918</v>
      </c>
      <c r="AK25" s="285">
        <f>IF(ISBLANK('Hoja De Calculo'!AL$13),'Credit issuance TYA'!AK25-('Credit issuance TYA'!$E$21*'Credit issuance TYA'!$B$2),IF('Hoja De Calculo'!AL$16&lt;'Hoja De Calculo'!AK$16,0,'Credit issuance TYA'!AK25-('Credit issuance TYA'!$E$21*'Credit issuance TYA'!$B$2)))</f>
        <v>-1994.0715728955918</v>
      </c>
      <c r="AL25" s="285">
        <f>IF(ISBLANK('Hoja De Calculo'!AM$13),'Credit issuance TYA'!AL25-('Credit issuance TYA'!$E$21*'Credit issuance TYA'!$B$2),IF('Hoja De Calculo'!AM$16&lt;'Hoja De Calculo'!AL$16,0,'Credit issuance TYA'!AL25-('Credit issuance TYA'!$E$21*'Credit issuance TYA'!$B$2)))</f>
        <v>-1994.0715728955918</v>
      </c>
      <c r="AM25" s="285">
        <f>IF(ISBLANK('Hoja De Calculo'!AN$13),'Credit issuance TYA'!AM25-('Credit issuance TYA'!$E$21*'Credit issuance TYA'!$B$2),IF('Hoja De Calculo'!AN$16&lt;'Hoja De Calculo'!AM$16,0,'Credit issuance TYA'!AM25-('Credit issuance TYA'!$E$21*'Credit issuance TYA'!$B$2)))</f>
        <v>-1994.0715728955918</v>
      </c>
      <c r="AN25" s="285">
        <f>IF(ISBLANK('Hoja De Calculo'!AO$13),'Credit issuance TYA'!AN25-('Credit issuance TYA'!$E$21*'Credit issuance TYA'!$B$2),IF('Hoja De Calculo'!AO$16&lt;'Hoja De Calculo'!AN$16,0,'Credit issuance TYA'!AN25-('Credit issuance TYA'!$E$21*'Credit issuance TYA'!$B$2)))</f>
        <v>-1994.0715728955918</v>
      </c>
      <c r="AO25" s="285">
        <f>IF(ISBLANK('Hoja De Calculo'!AP$13),'Credit issuance TYA'!AO25-('Credit issuance TYA'!$E$21*'Credit issuance TYA'!$B$2),IF('Hoja De Calculo'!AP$16&lt;'Hoja De Calculo'!AO$16,0,'Credit issuance TYA'!AO25-('Credit issuance TYA'!$E$21*'Credit issuance TYA'!$B$2)))</f>
        <v>-1994.0715728955918</v>
      </c>
      <c r="AP25" s="285">
        <f>IF(ISBLANK('Hoja De Calculo'!AQ$13),'Credit issuance TYA'!AP25-('Credit issuance TYA'!$E$21*'Credit issuance TYA'!$B$2),IF('Hoja De Calculo'!AQ$16&lt;'Hoja De Calculo'!AP$16,0,'Credit issuance TYA'!AP25-('Credit issuance TYA'!$E$21*'Credit issuance TYA'!$B$2)))</f>
        <v>-1994.0715728955918</v>
      </c>
      <c r="AQ25" s="285">
        <f>IF(ISBLANK('Hoja De Calculo'!AR$13),'Credit issuance TYA'!AQ25-('Credit issuance TYA'!$E$21*'Credit issuance TYA'!$B$2),IF('Hoja De Calculo'!AR$16&lt;'Hoja De Calculo'!AQ$16,0,'Credit issuance TYA'!AQ25-('Credit issuance TYA'!$E$21*'Credit issuance TYA'!$B$2)))</f>
        <v>-1994.0715728955918</v>
      </c>
      <c r="AR25" s="285">
        <f>IF(ISBLANK('Hoja De Calculo'!AS$13),'Credit issuance TYA'!AR25-('Credit issuance TYA'!$E$21*'Credit issuance TYA'!$B$2),IF('Hoja De Calculo'!AS$16&lt;'Hoja De Calculo'!AR$16,0,'Credit issuance TYA'!AR25-('Credit issuance TYA'!$E$21*'Credit issuance TYA'!$B$2)))</f>
        <v>-1994.0715728955918</v>
      </c>
      <c r="AS25" s="285">
        <f>IF(ISBLANK('Hoja De Calculo'!AT$13),'Credit issuance TYA'!AS25-('Credit issuance TYA'!$E$21*'Credit issuance TYA'!$B$2),IF('Hoja De Calculo'!AT$16&lt;'Hoja De Calculo'!AS$16,0,'Credit issuance TYA'!AS25-('Credit issuance TYA'!$E$21*'Credit issuance TYA'!$B$2)))</f>
        <v>-1994.0715728955918</v>
      </c>
      <c r="AT25" s="285">
        <f>IF(ISBLANK('Hoja De Calculo'!AU$13),'Credit issuance TYA'!AT25-('Credit issuance TYA'!$E$21*'Credit issuance TYA'!$B$2),IF('Hoja De Calculo'!AU$16&lt;'Hoja De Calculo'!AT$16,0,'Credit issuance TYA'!AT25-('Credit issuance TYA'!$E$21*'Credit issuance TYA'!$B$2)))</f>
        <v>-1994.0715728955918</v>
      </c>
      <c r="AU25" s="285">
        <f>IF(ISBLANK('Hoja De Calculo'!AV$13),'Credit issuance TYA'!AU25-('Credit issuance TYA'!$E$21*'Credit issuance TYA'!$B$2),IF('Hoja De Calculo'!AV$16&lt;'Hoja De Calculo'!AU$16,0,'Credit issuance TYA'!AU25-('Credit issuance TYA'!$E$21*'Credit issuance TYA'!$B$2)))</f>
        <v>-1994.0715728955918</v>
      </c>
      <c r="AV25" s="285">
        <f>IF(ISBLANK('Hoja De Calculo'!AW$13),'Credit issuance TYA'!AV25-('Credit issuance TYA'!$E$21*'Credit issuance TYA'!$B$2),IF('Hoja De Calculo'!AW$16&lt;'Hoja De Calculo'!AV$16,0,'Credit issuance TYA'!AV25-('Credit issuance TYA'!$E$21*'Credit issuance TYA'!$B$2)))</f>
        <v>-1994.0715728955918</v>
      </c>
      <c r="AW25" s="285">
        <f>IF(ISBLANK('Hoja De Calculo'!AX$13),'Credit issuance TYA'!AW25-('Credit issuance TYA'!$E$21*'Credit issuance TYA'!$B$2),IF('Hoja De Calculo'!AX$16&lt;'Hoja De Calculo'!AW$16,0,'Credit issuance TYA'!AW25-('Credit issuance TYA'!$E$21*'Credit issuance TYA'!$B$2)))</f>
        <v>-1994.0715728955918</v>
      </c>
      <c r="AX25" s="285">
        <f>IF(ISBLANK('Hoja De Calculo'!AY$13),'Credit issuance TYA'!AX25-('Credit issuance TYA'!$E$21*'Credit issuance TYA'!$B$2),IF('Hoja De Calculo'!AY$16&lt;'Hoja De Calculo'!AX$16,0,'Credit issuance TYA'!AX25-('Credit issuance TYA'!$E$21*'Credit issuance TYA'!$B$2)))</f>
        <v>-1994.0715728955918</v>
      </c>
      <c r="AY25" s="285">
        <f>IF(ISBLANK('Hoja De Calculo'!AZ$13),'Credit issuance TYA'!AY25-('Credit issuance TYA'!$E$21*'Credit issuance TYA'!$B$2),IF('Hoja De Calculo'!AZ$16&lt;'Hoja De Calculo'!AY$16,0,'Credit issuance TYA'!AY25-('Credit issuance TYA'!$E$21*'Credit issuance TYA'!$B$2)))</f>
        <v>-1994.0715728955918</v>
      </c>
      <c r="AZ25" s="285">
        <f>IF(ISBLANK('Hoja De Calculo'!BA$13),'Credit issuance TYA'!AZ25-('Credit issuance TYA'!$E$21*'Credit issuance TYA'!$B$2),IF('Hoja De Calculo'!BA$16&lt;'Hoja De Calculo'!AZ$16,0,'Credit issuance TYA'!AZ25-('Credit issuance TYA'!$E$21*'Credit issuance TYA'!$B$2)))</f>
        <v>-1994.0715728955918</v>
      </c>
      <c r="BA25" s="285">
        <f>IF(ISBLANK('Hoja De Calculo'!BB$13),'Credit issuance TYA'!BA25-('Credit issuance TYA'!$E$21*'Credit issuance TYA'!$B$2),IF('Hoja De Calculo'!BB$16&lt;'Hoja De Calculo'!BA$16,0,'Credit issuance TYA'!BA25-('Credit issuance TYA'!$E$21*'Credit issuance TYA'!$B$2)))</f>
        <v>-1994.0715728955918</v>
      </c>
      <c r="BB25" s="285">
        <f>IF(ISBLANK('Hoja De Calculo'!BC$13),'Credit issuance TYA'!BB25-('Credit issuance TYA'!$E$21*'Credit issuance TYA'!$B$2),IF('Hoja De Calculo'!BC$16&lt;'Hoja De Calculo'!BB$16,0,'Credit issuance TYA'!BB25-('Credit issuance TYA'!$E$21*'Credit issuance TYA'!$B$2)))</f>
        <v>-1994.0715728955918</v>
      </c>
      <c r="BC25" s="285">
        <f>IF(ISBLANK('Hoja De Calculo'!BD$13),'Credit issuance TYA'!BC25-('Credit issuance TYA'!$E$21*'Credit issuance TYA'!$B$2),IF('Hoja De Calculo'!BD$16&lt;'Hoja De Calculo'!BC$16,0,'Credit issuance TYA'!BC25-('Credit issuance TYA'!$E$21*'Credit issuance TYA'!$B$2)))</f>
        <v>-1994.0715728955918</v>
      </c>
      <c r="BD25" s="285">
        <f>IF(ISBLANK('Hoja De Calculo'!BE$13),'Credit issuance TYA'!BD25-('Credit issuance TYA'!$E$21*'Credit issuance TYA'!$B$2),IF('Hoja De Calculo'!BE$16&lt;'Hoja De Calculo'!BD$16,0,'Credit issuance TYA'!BD25-('Credit issuance TYA'!$E$21*'Credit issuance TYA'!$B$2)))</f>
        <v>-1994.0715728955918</v>
      </c>
      <c r="BE25" s="285">
        <f>IF(ISBLANK('Hoja De Calculo'!BF$13),'Credit issuance TYA'!BE25-('Credit issuance TYA'!$E$21*'Credit issuance TYA'!$B$2),IF('Hoja De Calculo'!BF$16&lt;'Hoja De Calculo'!BE$16,0,'Credit issuance TYA'!BE25-('Credit issuance TYA'!$E$21*'Credit issuance TYA'!$B$2)))</f>
        <v>-1994.0715728955918</v>
      </c>
      <c r="BF25" s="285">
        <f>IF(ISBLANK('Hoja De Calculo'!BG$13),'Credit issuance TYA'!BF25-('Credit issuance TYA'!$E$21*'Credit issuance TYA'!$B$2),IF('Hoja De Calculo'!BG$16&lt;'Hoja De Calculo'!BF$16,0,'Credit issuance TYA'!BF25-('Credit issuance TYA'!$E$21*'Credit issuance TYA'!$B$2)))</f>
        <v>-1994.0715728955918</v>
      </c>
      <c r="BG25" s="285">
        <f>IF(ISBLANK('Hoja De Calculo'!BH$13),'Credit issuance TYA'!BG25-('Credit issuance TYA'!$E$21*'Credit issuance TYA'!$B$2),IF('Hoja De Calculo'!BH$16&lt;'Hoja De Calculo'!BG$16,0,'Credit issuance TYA'!BG25-('Credit issuance TYA'!$E$21*'Credit issuance TYA'!$B$2)))</f>
        <v>-1994.0715728955918</v>
      </c>
      <c r="BH25" s="285">
        <f>IF(ISBLANK('Hoja De Calculo'!BI$13),'Credit issuance TYA'!BH25-('Credit issuance TYA'!$E$21*'Credit issuance TYA'!$B$2),IF('Hoja De Calculo'!BI$16&lt;'Hoja De Calculo'!BH$16,0,'Credit issuance TYA'!BH25-('Credit issuance TYA'!$E$21*'Credit issuance TYA'!$B$2)))</f>
        <v>-1994.0715728955918</v>
      </c>
      <c r="BI25" s="285">
        <f>IF(ISBLANK('Hoja De Calculo'!BJ$13),'Credit issuance TYA'!BI25-('Credit issuance TYA'!$E$21*'Credit issuance TYA'!$B$2),IF('Hoja De Calculo'!BJ$16&lt;'Hoja De Calculo'!BI$16,0,'Credit issuance TYA'!BI25-('Credit issuance TYA'!$E$21*'Credit issuance TYA'!$B$2)))</f>
        <v>-1994.0715728955918</v>
      </c>
      <c r="BJ25" s="285">
        <f>IF(ISBLANK('Hoja De Calculo'!BK$13),'Credit issuance TYA'!BJ25-('Credit issuance TYA'!$E$21*'Credit issuance TYA'!$B$2),IF('Hoja De Calculo'!BK$16&lt;'Hoja De Calculo'!BJ$16,0,'Credit issuance TYA'!BJ25-('Credit issuance TYA'!$E$21*'Credit issuance TYA'!$B$2)))</f>
        <v>-1994.0715728955918</v>
      </c>
      <c r="BK25" s="285">
        <f>IF(ISBLANK('Hoja De Calculo'!BL$13),'Credit issuance TYA'!BK25-('Credit issuance TYA'!$E$21*'Credit issuance TYA'!$B$2),IF('Hoja De Calculo'!BL$16&lt;'Hoja De Calculo'!BK$16,0,'Credit issuance TYA'!BK25-('Credit issuance TYA'!$E$21*'Credit issuance TYA'!$B$2)))</f>
        <v>-1994.0715728955918</v>
      </c>
      <c r="BL25" s="285">
        <f>IF(ISBLANK('Hoja De Calculo'!BM$13),'Credit issuance TYA'!BL25-('Credit issuance TYA'!$E$21*'Credit issuance TYA'!$B$2),IF('Hoja De Calculo'!BM$16&lt;'Hoja De Calculo'!BL$16,0,'Credit issuance TYA'!BL25-('Credit issuance TYA'!$E$21*'Credit issuance TYA'!$B$2)))</f>
        <v>-1994.0715728955918</v>
      </c>
      <c r="BM25" s="285">
        <f>IF(ISBLANK('Hoja De Calculo'!BN$13),'Credit issuance TYA'!BM25-('Credit issuance TYA'!$E$21*'Credit issuance TYA'!$B$2),IF('Hoja De Calculo'!BN$16&lt;'Hoja De Calculo'!BM$16,0,'Credit issuance TYA'!BM25-('Credit issuance TYA'!$E$21*'Credit issuance TYA'!$B$2)))</f>
        <v>-1994.0715728955918</v>
      </c>
      <c r="BN25" s="285">
        <f>IF(ISBLANK('Hoja De Calculo'!BO$13),'Credit issuance TYA'!BN25-('Credit issuance TYA'!$E$21*'Credit issuance TYA'!$B$2),IF('Hoja De Calculo'!BO$16&lt;'Hoja De Calculo'!BN$16,0,'Credit issuance TYA'!BN25-('Credit issuance TYA'!$E$21*'Credit issuance TYA'!$B$2)))</f>
        <v>-1994.0715728955918</v>
      </c>
      <c r="BO25" s="285">
        <f>IF(ISBLANK('Hoja De Calculo'!BP$13),'Credit issuance TYA'!BO25-('Credit issuance TYA'!$E$21*'Credit issuance TYA'!$B$2),IF('Hoja De Calculo'!BP$16&lt;'Hoja De Calculo'!BO$16,0,'Credit issuance TYA'!BO25-('Credit issuance TYA'!$E$21*'Credit issuance TYA'!$B$2)))</f>
        <v>-1994.0715728955918</v>
      </c>
      <c r="BP25" s="285">
        <f>IF(ISBLANK('Hoja De Calculo'!BQ$13),'Credit issuance TYA'!BP25-('Credit issuance TYA'!$E$21*'Credit issuance TYA'!$B$2),IF('Hoja De Calculo'!BQ$16&lt;'Hoja De Calculo'!BP$16,0,'Credit issuance TYA'!BP25-('Credit issuance TYA'!$E$21*'Credit issuance TYA'!$B$2)))</f>
        <v>-1994.0715728955918</v>
      </c>
      <c r="BQ25" s="285">
        <f>IF(ISBLANK('Hoja De Calculo'!BR$13),'Credit issuance TYA'!BQ25-('Credit issuance TYA'!$E$21*'Credit issuance TYA'!$B$2),IF('Hoja De Calculo'!BR$16&lt;'Hoja De Calculo'!BQ$16,0,'Credit issuance TYA'!BQ25-('Credit issuance TYA'!$E$21*'Credit issuance TYA'!$B$2)))</f>
        <v>-1994.0715728955918</v>
      </c>
      <c r="BR25" s="285">
        <f>IF(ISBLANK('Hoja De Calculo'!BS$13),'Credit issuance TYA'!BR25-('Credit issuance TYA'!$E$21*'Credit issuance TYA'!$B$2),IF('Hoja De Calculo'!BS$16&lt;'Hoja De Calculo'!BR$16,0,'Credit issuance TYA'!BR25-('Credit issuance TYA'!$E$21*'Credit issuance TYA'!$B$2)))</f>
        <v>-1994.0715728955918</v>
      </c>
      <c r="BS25" s="285">
        <f>IF(ISBLANK('Hoja De Calculo'!BT$13),'Credit issuance TYA'!BS25-('Credit issuance TYA'!$E$21*'Credit issuance TYA'!$B$2),IF('Hoja De Calculo'!BT$16&lt;'Hoja De Calculo'!BS$16,0,'Credit issuance TYA'!BS25-('Credit issuance TYA'!$E$21*'Credit issuance TYA'!$B$2)))</f>
        <v>-1994.0715728955918</v>
      </c>
      <c r="BT25" s="285">
        <f>IF(ISBLANK('Hoja De Calculo'!BU$13),'Credit issuance TYA'!BT25-('Credit issuance TYA'!$E$21*'Credit issuance TYA'!$B$2),IF('Hoja De Calculo'!BU$16&lt;'Hoja De Calculo'!BT$16,0,'Credit issuance TYA'!BT25-('Credit issuance TYA'!$E$21*'Credit issuance TYA'!$B$2)))</f>
        <v>-1994.0715728955918</v>
      </c>
      <c r="BU25" s="285">
        <f>IF(ISBLANK('Hoja De Calculo'!BV$13),'Credit issuance TYA'!BU25-('Credit issuance TYA'!$E$21*'Credit issuance TYA'!$B$2),IF('Hoja De Calculo'!BV$16&lt;'Hoja De Calculo'!BU$16,0,'Credit issuance TYA'!BU25-('Credit issuance TYA'!$E$21*'Credit issuance TYA'!$B$2)))</f>
        <v>-1994.0715728955918</v>
      </c>
      <c r="BV25" s="285">
        <f>IF(ISBLANK('Hoja De Calculo'!BW$13),'Credit issuance TYA'!BV25-('Credit issuance TYA'!$E$21*'Credit issuance TYA'!$B$2),IF('Hoja De Calculo'!BW$16&lt;'Hoja De Calculo'!BV$16,0,'Credit issuance TYA'!BV25-('Credit issuance TYA'!$E$21*'Credit issuance TYA'!$B$2)))</f>
        <v>-1994.0715728955918</v>
      </c>
      <c r="BW25" s="285">
        <f>IF(ISBLANK('Hoja De Calculo'!BX$13),'Credit issuance TYA'!BW25-('Credit issuance TYA'!$E$21*'Credit issuance TYA'!$B$2),IF('Hoja De Calculo'!BX$16&lt;'Hoja De Calculo'!BW$16,0,'Credit issuance TYA'!BW25-('Credit issuance TYA'!$E$21*'Credit issuance TYA'!$B$2)))</f>
        <v>-1994.0715728955918</v>
      </c>
      <c r="BX25" s="285">
        <f>IF(ISBLANK('Hoja De Calculo'!BY$13),'Credit issuance TYA'!BX25-('Credit issuance TYA'!$E$21*'Credit issuance TYA'!$B$2),IF('Hoja De Calculo'!BY$16&lt;'Hoja De Calculo'!BX$16,0,'Credit issuance TYA'!BX25-('Credit issuance TYA'!$E$21*'Credit issuance TYA'!$B$2)))</f>
        <v>-1994.0715728955918</v>
      </c>
      <c r="BY25" s="285">
        <f>IF(ISBLANK('Hoja De Calculo'!BZ$13),'Credit issuance TYA'!BY25-('Credit issuance TYA'!$E$21*'Credit issuance TYA'!$B$2),IF('Hoja De Calculo'!BZ$16&lt;'Hoja De Calculo'!BY$16,0,'Credit issuance TYA'!BY25-('Credit issuance TYA'!$E$21*'Credit issuance TYA'!$B$2)))</f>
        <v>-1994.0715728955918</v>
      </c>
      <c r="BZ25" s="285">
        <f>IF(ISBLANK('Hoja De Calculo'!CA$13),'Credit issuance TYA'!BZ25-('Credit issuance TYA'!$E$21*'Credit issuance TYA'!$B$2),IF('Hoja De Calculo'!CA$16&lt;'Hoja De Calculo'!BZ$16,0,'Credit issuance TYA'!BZ25-('Credit issuance TYA'!$E$21*'Credit issuance TYA'!$B$2)))</f>
        <v>-1994.0715728955918</v>
      </c>
      <c r="CA25" s="285">
        <f>IF(ISBLANK('Hoja De Calculo'!CB$13),'Credit issuance TYA'!CA25-('Credit issuance TYA'!$E$21*'Credit issuance TYA'!$B$2),IF('Hoja De Calculo'!CB$16&lt;'Hoja De Calculo'!CA$16,0,'Credit issuance TYA'!CA25-('Credit issuance TYA'!$E$21*'Credit issuance TYA'!$B$2)))</f>
        <v>-1994.0715728955918</v>
      </c>
      <c r="CB25" s="285">
        <f>IF(ISBLANK('Hoja De Calculo'!CC$13),'Credit issuance TYA'!CB25-('Credit issuance TYA'!$E$21*'Credit issuance TYA'!$B$2),IF('Hoja De Calculo'!CC$16&lt;'Hoja De Calculo'!CB$16,0,'Credit issuance TYA'!CB25-('Credit issuance TYA'!$E$21*'Credit issuance TYA'!$B$2)))</f>
        <v>-1994.0715728955918</v>
      </c>
      <c r="CC25" s="285">
        <f>IF(ISBLANK('Hoja De Calculo'!CD$13),'Credit issuance TYA'!CC25-('Credit issuance TYA'!$E$21*'Credit issuance TYA'!$B$2),IF('Hoja De Calculo'!CD$16&lt;'Hoja De Calculo'!CC$16,0,'Credit issuance TYA'!CC25-('Credit issuance TYA'!$E$21*'Credit issuance TYA'!$B$2)))</f>
        <v>-1994.0715728955918</v>
      </c>
      <c r="CD25" s="285">
        <f>IF(ISBLANK('Hoja De Calculo'!CE$13),'Credit issuance TYA'!CD25-('Credit issuance TYA'!$E$21*'Credit issuance TYA'!$B$2),IF('Hoja De Calculo'!CE$16&lt;'Hoja De Calculo'!CD$16,0,'Credit issuance TYA'!CD25-('Credit issuance TYA'!$E$21*'Credit issuance TYA'!$B$2)))</f>
        <v>-1994.0715728955918</v>
      </c>
      <c r="CE25" s="285">
        <f>IF(ISBLANK('Hoja De Calculo'!CF$13),'Credit issuance TYA'!CE25-('Credit issuance TYA'!$E$21*'Credit issuance TYA'!$B$2),IF('Hoja De Calculo'!CF$16&lt;'Hoja De Calculo'!CE$16,0,'Credit issuance TYA'!CE25-('Credit issuance TYA'!$E$21*'Credit issuance TYA'!$B$2)))</f>
        <v>-1994.0715728955918</v>
      </c>
      <c r="CF25" s="285">
        <f>IF(ISBLANK('Hoja De Calculo'!CG$13),'Credit issuance TYA'!CF25-('Credit issuance TYA'!$E$21*'Credit issuance TYA'!$B$2),IF('Hoja De Calculo'!CG$16&lt;'Hoja De Calculo'!CF$16,0,'Credit issuance TYA'!CF25-('Credit issuance TYA'!$E$21*'Credit issuance TYA'!$B$2)))</f>
        <v>-1994.0715728955918</v>
      </c>
      <c r="CG25" s="285">
        <f>IF(ISBLANK('Hoja De Calculo'!CH$13),'Credit issuance TYA'!CG25-('Credit issuance TYA'!$E$21*'Credit issuance TYA'!$B$2),IF('Hoja De Calculo'!CH$16&lt;'Hoja De Calculo'!CG$16,0,'Credit issuance TYA'!CG25-('Credit issuance TYA'!$E$21*'Credit issuance TYA'!$B$2)))</f>
        <v>-1994.0715728955918</v>
      </c>
      <c r="CH25" s="285">
        <f>IF(ISBLANK('Hoja De Calculo'!CI$13),'Credit issuance TYA'!CH25-('Credit issuance TYA'!$E$21*'Credit issuance TYA'!$B$2),IF('Hoja De Calculo'!CI$16&lt;'Hoja De Calculo'!CH$16,0,'Credit issuance TYA'!CH25-('Credit issuance TYA'!$E$21*'Credit issuance TYA'!$B$2)))</f>
        <v>-1994.0715728955918</v>
      </c>
      <c r="CI25" s="285">
        <f>IF(ISBLANK('Hoja De Calculo'!CJ$13),'Credit issuance TYA'!CI25-('Credit issuance TYA'!$E$21*'Credit issuance TYA'!$B$2),IF('Hoja De Calculo'!CJ$16&lt;'Hoja De Calculo'!CI$16,0,'Credit issuance TYA'!CI25-('Credit issuance TYA'!$E$21*'Credit issuance TYA'!$B$2)))</f>
        <v>-1994.0715728955918</v>
      </c>
      <c r="CJ25" s="285">
        <f>IF(ISBLANK('Hoja De Calculo'!CK$13),'Credit issuance TYA'!CJ25-('Credit issuance TYA'!$E$21*'Credit issuance TYA'!$B$2),IF('Hoja De Calculo'!CK$16&lt;'Hoja De Calculo'!CJ$16,0,'Credit issuance TYA'!CJ25-('Credit issuance TYA'!$E$21*'Credit issuance TYA'!$B$2)))</f>
        <v>-1994.0715728955918</v>
      </c>
      <c r="CK25" s="285">
        <f>IF(ISBLANK('Hoja De Calculo'!CL$13),'Credit issuance TYA'!CK25-('Credit issuance TYA'!$E$21*'Credit issuance TYA'!$B$2),IF('Hoja De Calculo'!CL$16&lt;'Hoja De Calculo'!CK$16,0,'Credit issuance TYA'!CK25-('Credit issuance TYA'!$E$21*'Credit issuance TYA'!$B$2)))</f>
        <v>-1994.0715728955918</v>
      </c>
      <c r="CL25" s="285">
        <f>IF(ISBLANK('Hoja De Calculo'!CM$13),'Credit issuance TYA'!CL25-('Credit issuance TYA'!$E$21*'Credit issuance TYA'!$B$2),IF('Hoja De Calculo'!CM$16&lt;'Hoja De Calculo'!CL$16,0,'Credit issuance TYA'!CL25-('Credit issuance TYA'!$E$21*'Credit issuance TYA'!$B$2)))</f>
        <v>-1994.0715728955918</v>
      </c>
      <c r="CM25" s="285">
        <f>IF(ISBLANK('Hoja De Calculo'!CN$13),'Credit issuance TYA'!CM25-('Credit issuance TYA'!$E$21*'Credit issuance TYA'!$B$2),IF('Hoja De Calculo'!CN$16&lt;'Hoja De Calculo'!CM$16,0,'Credit issuance TYA'!CM25-('Credit issuance TYA'!$E$21*'Credit issuance TYA'!$B$2)))</f>
        <v>-1994.0715728955918</v>
      </c>
      <c r="CN25" s="285">
        <f>IF(ISBLANK('Hoja De Calculo'!CO$13),'Credit issuance TYA'!CN25-('Credit issuance TYA'!$E$21*'Credit issuance TYA'!$B$2),IF('Hoja De Calculo'!CO$16&lt;'Hoja De Calculo'!CN$16,0,'Credit issuance TYA'!CN25-('Credit issuance TYA'!$E$21*'Credit issuance TYA'!$B$2)))</f>
        <v>-1994.0715728955918</v>
      </c>
      <c r="CO25" s="285">
        <f>IF(ISBLANK('Hoja De Calculo'!CP$13),'Credit issuance TYA'!CO25-('Credit issuance TYA'!$E$21*'Credit issuance TYA'!$B$2),IF('Hoja De Calculo'!CP$16&lt;'Hoja De Calculo'!CO$16,0,'Credit issuance TYA'!CO25-('Credit issuance TYA'!$E$21*'Credit issuance TYA'!$B$2)))</f>
        <v>-1994.0715728955918</v>
      </c>
      <c r="CP25" s="285">
        <f>IF(ISBLANK('Hoja De Calculo'!CQ$13),'Credit issuance TYA'!CP25-('Credit issuance TYA'!$E$21*'Credit issuance TYA'!$B$2),IF('Hoja De Calculo'!CQ$16&lt;'Hoja De Calculo'!CP$16,0,'Credit issuance TYA'!CP25-('Credit issuance TYA'!$E$21*'Credit issuance TYA'!$B$2)))</f>
        <v>-1994.0715728955918</v>
      </c>
      <c r="CQ25" s="285">
        <f>IF(ISBLANK('Hoja De Calculo'!CR$13),'Credit issuance TYA'!CQ25-('Credit issuance TYA'!$E$21*'Credit issuance TYA'!$B$2),IF('Hoja De Calculo'!CR$16&lt;'Hoja De Calculo'!CQ$16,0,'Credit issuance TYA'!CQ25-('Credit issuance TYA'!$E$21*'Credit issuance TYA'!$B$2)))</f>
        <v>-1994.0715728955918</v>
      </c>
      <c r="CR25" s="285">
        <f>IF(ISBLANK('Hoja De Calculo'!CS$13),'Credit issuance TYA'!CR25-('Credit issuance TYA'!$E$21*'Credit issuance TYA'!$B$2),IF('Hoja De Calculo'!CS$16&lt;'Hoja De Calculo'!CR$16,0,'Credit issuance TYA'!CR25-('Credit issuance TYA'!$E$21*'Credit issuance TYA'!$B$2)))</f>
        <v>-1994.0715728955918</v>
      </c>
      <c r="CS25" s="285">
        <f>IF(ISBLANK('Hoja De Calculo'!CT$13),'Credit issuance TYA'!CS25-('Credit issuance TYA'!$E$21*'Credit issuance TYA'!$B$2),IF('Hoja De Calculo'!CT$16&lt;'Hoja De Calculo'!CS$16,0,'Credit issuance TYA'!CS25-('Credit issuance TYA'!$E$21*'Credit issuance TYA'!$B$2)))</f>
        <v>-1994.0715728955918</v>
      </c>
      <c r="CT25" s="285">
        <f>IF(ISBLANK('Hoja De Calculo'!CU$13),'Credit issuance TYA'!CT25-('Credit issuance TYA'!$E$21*'Credit issuance TYA'!$B$2),IF('Hoja De Calculo'!CU$16&lt;'Hoja De Calculo'!CT$16,0,'Credit issuance TYA'!CT25-('Credit issuance TYA'!$E$21*'Credit issuance TYA'!$B$2)))</f>
        <v>-1994.0715728955918</v>
      </c>
      <c r="CU25" s="285">
        <f>IF(ISBLANK('Hoja De Calculo'!CV$13),'Credit issuance TYA'!CU25-('Credit issuance TYA'!$E$21*'Credit issuance TYA'!$B$2),IF('Hoja De Calculo'!CV$16&lt;'Hoja De Calculo'!CU$16,0,'Credit issuance TYA'!CU25-('Credit issuance TYA'!$E$21*'Credit issuance TYA'!$B$2)))</f>
        <v>-1994.0715728955918</v>
      </c>
      <c r="CV25" s="285">
        <f>IF(ISBLANK('Hoja De Calculo'!CW$13),'Credit issuance TYA'!CV25-('Credit issuance TYA'!$E$21*'Credit issuance TYA'!$B$2),IF('Hoja De Calculo'!CW$16&lt;'Hoja De Calculo'!CV$16,0,'Credit issuance TYA'!CV25-('Credit issuance TYA'!$E$21*'Credit issuance TYA'!$B$2)))</f>
        <v>-1994.0715728955918</v>
      </c>
      <c r="CW25" s="285">
        <f>IF(ISBLANK('Hoja De Calculo'!CX$13),'Credit issuance TYA'!CW25-('Credit issuance TYA'!$E$21*'Credit issuance TYA'!$B$2),IF('Hoja De Calculo'!CX$16&lt;'Hoja De Calculo'!CW$16,0,'Credit issuance TYA'!CW25-('Credit issuance TYA'!$E$21*'Credit issuance TYA'!$B$2)))</f>
        <v>-1994.0715728955918</v>
      </c>
    </row>
    <row r="26" spans="1:101" x14ac:dyDescent="0.25">
      <c r="A26" t="s">
        <v>163</v>
      </c>
      <c r="B26" s="271"/>
      <c r="C26" s="278"/>
      <c r="D26" s="278"/>
      <c r="E26" s="278"/>
      <c r="F26" s="291">
        <f>'Credit issuance TYA'!F26-('Credit issuance TYA'!$F21*'Credit issuance TYA'!$B$2)</f>
        <v>0</v>
      </c>
      <c r="G26" s="291">
        <f>IF(ISBLANK('Hoja De Calculo'!H$13),'Credit issuance TYA'!G26-('Credit issuance TYA'!$F$21*'Credit issuance TYA'!$B$2),IF('Hoja De Calculo'!H$16&lt;'Hoja De Calculo'!G$16,0,'Credit issuance TYA'!G26-('Credit issuance TYA'!$F$21*'Credit issuance TYA'!$B$2)))</f>
        <v>0</v>
      </c>
      <c r="H26" s="291">
        <f>IF(ISBLANK('Hoja De Calculo'!I$13),'Credit issuance TYA'!H26-('Credit issuance TYA'!$F$21*'Credit issuance TYA'!$B$2),IF('Hoja De Calculo'!I$16&lt;'Hoja De Calculo'!H$16,0,'Credit issuance TYA'!H26-('Credit issuance TYA'!$F$21*'Credit issuance TYA'!$B$2)))</f>
        <v>0</v>
      </c>
      <c r="I26" s="291">
        <f>IF(ISBLANK('Hoja De Calculo'!J$13),'Credit issuance TYA'!I26-('Credit issuance TYA'!$F$21*'Credit issuance TYA'!$B$2),IF('Hoja De Calculo'!J$16&lt;'Hoja De Calculo'!I$16,0,'Credit issuance TYA'!I26-('Credit issuance TYA'!$F$21*'Credit issuance TYA'!$B$2)))</f>
        <v>0</v>
      </c>
      <c r="J26" s="291">
        <f>IF(ISBLANK('Hoja De Calculo'!K$13),'Credit issuance TYA'!J26-('Credit issuance TYA'!$F$21*'Credit issuance TYA'!$B$2),IF('Hoja De Calculo'!K$16&lt;'Hoja De Calculo'!J$16,0,'Credit issuance TYA'!J26-('Credit issuance TYA'!$F$21*'Credit issuance TYA'!$B$2)))</f>
        <v>0</v>
      </c>
      <c r="K26" s="291">
        <f>IF(ISBLANK('Hoja De Calculo'!L$13),'Credit issuance TYA'!K26-('Credit issuance TYA'!$F$21*'Credit issuance TYA'!$B$2),IF('Hoja De Calculo'!L$16&lt;'Hoja De Calculo'!K$16,0,'Credit issuance TYA'!K26-('Credit issuance TYA'!$F$21*'Credit issuance TYA'!$B$2)))</f>
        <v>0</v>
      </c>
      <c r="L26" s="291">
        <f>IF(ISBLANK('Hoja De Calculo'!M$13),'Credit issuance TYA'!L26-('Credit issuance TYA'!$F$21*'Credit issuance TYA'!$B$2),IF('Hoja De Calculo'!M$16&lt;'Hoja De Calculo'!L$16,0,'Credit issuance TYA'!L26-('Credit issuance TYA'!$F$21*'Credit issuance TYA'!$B$2)))</f>
        <v>0</v>
      </c>
      <c r="M26" s="291">
        <f>IF(ISBLANK('Hoja De Calculo'!N$13),'Credit issuance TYA'!M26-('Credit issuance TYA'!$F$21*'Credit issuance TYA'!$B$2),IF('Hoja De Calculo'!N$16&lt;'Hoja De Calculo'!M$16,0,'Credit issuance TYA'!M26-('Credit issuance TYA'!$F$21*'Credit issuance TYA'!$B$2)))</f>
        <v>0</v>
      </c>
      <c r="N26" s="291">
        <f>IF(ISBLANK('Hoja De Calculo'!O$13),'Credit issuance TYA'!N26-('Credit issuance TYA'!$F$21*'Credit issuance TYA'!$B$2),IF('Hoja De Calculo'!O$16&lt;'Hoja De Calculo'!N$16,0,'Credit issuance TYA'!N26-('Credit issuance TYA'!$F$21*'Credit issuance TYA'!$B$2)))</f>
        <v>0</v>
      </c>
      <c r="O26" s="291">
        <f>IF(ISBLANK('Hoja De Calculo'!P$13),'Credit issuance TYA'!O26-('Credit issuance TYA'!$F$21*'Credit issuance TYA'!$B$2),IF('Hoja De Calculo'!P$16&lt;'Hoja De Calculo'!O$16,0,'Credit issuance TYA'!O26-('Credit issuance TYA'!$F$21*'Credit issuance TYA'!$B$2)))</f>
        <v>0</v>
      </c>
      <c r="P26" s="291">
        <f>IF(ISBLANK('Hoja De Calculo'!Q$13),'Credit issuance TYA'!P26-('Credit issuance TYA'!$F$21*'Credit issuance TYA'!$B$2),IF('Hoja De Calculo'!Q$16&lt;'Hoja De Calculo'!P$16,0,'Credit issuance TYA'!P26-('Credit issuance TYA'!$F$21*'Credit issuance TYA'!$B$2)))</f>
        <v>0</v>
      </c>
      <c r="Q26" s="291">
        <f>IF(ISBLANK('Hoja De Calculo'!R$13),'Credit issuance TYA'!Q26-('Credit issuance TYA'!$F$21*'Credit issuance TYA'!$B$2),IF('Hoja De Calculo'!R$16&lt;'Hoja De Calculo'!Q$16,0,'Credit issuance TYA'!Q26-('Credit issuance TYA'!$F$21*'Credit issuance TYA'!$B$2)))</f>
        <v>0</v>
      </c>
      <c r="R26" s="291">
        <f>IF(ISBLANK('Hoja De Calculo'!S$13),'Credit issuance TYA'!R26-('Credit issuance TYA'!$F$21*'Credit issuance TYA'!$B$2),IF('Hoja De Calculo'!S$16&lt;'Hoja De Calculo'!R$16,0,'Credit issuance TYA'!R26-('Credit issuance TYA'!$F$21*'Credit issuance TYA'!$B$2)))</f>
        <v>0</v>
      </c>
      <c r="S26" s="291">
        <f>IF(ISBLANK('Hoja De Calculo'!T$13),'Credit issuance TYA'!S26-('Credit issuance TYA'!$F$21*'Credit issuance TYA'!$B$2),IF('Hoja De Calculo'!T$16&lt;'Hoja De Calculo'!S$16,0,'Credit issuance TYA'!S26-('Credit issuance TYA'!$F$21*'Credit issuance TYA'!$B$2)))</f>
        <v>0</v>
      </c>
      <c r="T26" s="291">
        <f>IF(ISBLANK('Hoja De Calculo'!U$13),'Credit issuance TYA'!T26-('Credit issuance TYA'!$F$21*'Credit issuance TYA'!$B$2),IF('Hoja De Calculo'!U$16&lt;'Hoja De Calculo'!T$16,0,'Credit issuance TYA'!T26-('Credit issuance TYA'!$F$21*'Credit issuance TYA'!$B$2)))</f>
        <v>0</v>
      </c>
      <c r="U26" s="291">
        <f>IF(ISBLANK('Hoja De Calculo'!V$13),'Credit issuance TYA'!U26-('Credit issuance TYA'!$F$21*'Credit issuance TYA'!$B$2),IF('Hoja De Calculo'!V$16&lt;'Hoja De Calculo'!U$16,0,'Credit issuance TYA'!U26-('Credit issuance TYA'!$F$21*'Credit issuance TYA'!$B$2)))</f>
        <v>0</v>
      </c>
      <c r="V26" s="291">
        <f>IF(ISBLANK('Hoja De Calculo'!W$13),'Credit issuance TYA'!V26-('Credit issuance TYA'!$F$21*'Credit issuance TYA'!$B$2),IF('Hoja De Calculo'!W$16&lt;'Hoja De Calculo'!V$16,0,'Credit issuance TYA'!V26-('Credit issuance TYA'!$F$21*'Credit issuance TYA'!$B$2)))</f>
        <v>0</v>
      </c>
      <c r="W26" s="291">
        <f>IF(ISBLANK('Hoja De Calculo'!X$13),'Credit issuance TYA'!W26-('Credit issuance TYA'!$F$21*'Credit issuance TYA'!$B$2),IF('Hoja De Calculo'!X$16&lt;'Hoja De Calculo'!W$16,0,'Credit issuance TYA'!W26-('Credit issuance TYA'!$F$21*'Credit issuance TYA'!$B$2)))</f>
        <v>0</v>
      </c>
      <c r="X26" s="291">
        <f>IF(ISBLANK('Hoja De Calculo'!Y$13),'Credit issuance TYA'!X26-('Credit issuance TYA'!$F$21*'Credit issuance TYA'!$B$2),IF('Hoja De Calculo'!Y$16&lt;'Hoja De Calculo'!X$16,0,'Credit issuance TYA'!X26-('Credit issuance TYA'!$F$21*'Credit issuance TYA'!$B$2)))</f>
        <v>0</v>
      </c>
      <c r="Y26" s="291">
        <f>IF(ISBLANK('Hoja De Calculo'!Z$13),'Credit issuance TYA'!Y26-('Credit issuance TYA'!$F$21*'Credit issuance TYA'!$B$2),IF('Hoja De Calculo'!Z$16&lt;'Hoja De Calculo'!Y$16,0,'Credit issuance TYA'!Y26-('Credit issuance TYA'!$F$21*'Credit issuance TYA'!$B$2)))</f>
        <v>0</v>
      </c>
      <c r="Z26" s="291">
        <f>IF(ISBLANK('Hoja De Calculo'!AA$13),'Credit issuance TYA'!Z26-('Credit issuance TYA'!$F$21*'Credit issuance TYA'!$B$2),IF('Hoja De Calculo'!AA$16&lt;'Hoja De Calculo'!Z$16,0,'Credit issuance TYA'!Z26-('Credit issuance TYA'!$F$21*'Credit issuance TYA'!$B$2)))</f>
        <v>0</v>
      </c>
      <c r="AA26" s="291">
        <f>IF(ISBLANK('Hoja De Calculo'!AB$13),'Credit issuance TYA'!AA26-('Credit issuance TYA'!$F$21*'Credit issuance TYA'!$B$2),IF('Hoja De Calculo'!AB$16&lt;'Hoja De Calculo'!AA$16,0,'Credit issuance TYA'!AA26-('Credit issuance TYA'!$F$21*'Credit issuance TYA'!$B$2)))</f>
        <v>0</v>
      </c>
      <c r="AB26" s="291">
        <f>IF(ISBLANK('Hoja De Calculo'!AC$13),'Credit issuance TYA'!AB26-('Credit issuance TYA'!$F$21*'Credit issuance TYA'!$B$2),IF('Hoja De Calculo'!AC$16&lt;'Hoja De Calculo'!AB$16,0,'Credit issuance TYA'!AB26-('Credit issuance TYA'!$F$21*'Credit issuance TYA'!$B$2)))</f>
        <v>0</v>
      </c>
      <c r="AC26" s="291">
        <f>IF(ISBLANK('Hoja De Calculo'!AD$13),'Credit issuance TYA'!AC26-('Credit issuance TYA'!$F$21*'Credit issuance TYA'!$B$2),IF('Hoja De Calculo'!AD$16&lt;'Hoja De Calculo'!AC$16,0,'Credit issuance TYA'!AC26-('Credit issuance TYA'!$F$21*'Credit issuance TYA'!$B$2)))</f>
        <v>0</v>
      </c>
      <c r="AD26" s="291">
        <f>IF(ISBLANK('Hoja De Calculo'!AE$13),'Credit issuance TYA'!AD26-('Credit issuance TYA'!$F$21*'Credit issuance TYA'!$B$2),IF('Hoja De Calculo'!AE$16&lt;'Hoja De Calculo'!AD$16,0,'Credit issuance TYA'!AD26-('Credit issuance TYA'!$F$21*'Credit issuance TYA'!$B$2)))</f>
        <v>0</v>
      </c>
      <c r="AE26" s="291">
        <f>IF(ISBLANK('Hoja De Calculo'!AF$13),'Credit issuance TYA'!AE26-('Credit issuance TYA'!$F$21*'Credit issuance TYA'!$B$2),IF('Hoja De Calculo'!AF$16&lt;'Hoja De Calculo'!AE$16,0,'Credit issuance TYA'!AE26-('Credit issuance TYA'!$F$21*'Credit issuance TYA'!$B$2)))</f>
        <v>0</v>
      </c>
      <c r="AF26" s="291">
        <f>IF(ISBLANK('Hoja De Calculo'!AG$13),'Credit issuance TYA'!AF26-('Credit issuance TYA'!$F$21*'Credit issuance TYA'!$B$2),IF('Hoja De Calculo'!AG$16&lt;'Hoja De Calculo'!AF$16,0,'Credit issuance TYA'!AF26-('Credit issuance TYA'!$F$21*'Credit issuance TYA'!$B$2)))</f>
        <v>0</v>
      </c>
      <c r="AG26" s="291">
        <f>IF(ISBLANK('Hoja De Calculo'!AH$13),'Credit issuance TYA'!AG26-('Credit issuance TYA'!$F$21*'Credit issuance TYA'!$B$2),IF('Hoja De Calculo'!AH$16&lt;'Hoja De Calculo'!AG$16,0,'Credit issuance TYA'!AG26-('Credit issuance TYA'!$F$21*'Credit issuance TYA'!$B$2)))</f>
        <v>0</v>
      </c>
      <c r="AH26" s="291">
        <f>IF(ISBLANK('Hoja De Calculo'!AI$13),'Credit issuance TYA'!AH26-('Credit issuance TYA'!$F$21*'Credit issuance TYA'!$B$2),IF('Hoja De Calculo'!AI$16&lt;'Hoja De Calculo'!AH$16,0,'Credit issuance TYA'!AH26-('Credit issuance TYA'!$F$21*'Credit issuance TYA'!$B$2)))</f>
        <v>0</v>
      </c>
      <c r="AI26" s="291">
        <f>IF(ISBLANK('Hoja De Calculo'!AJ$13),'Credit issuance TYA'!AI26-('Credit issuance TYA'!$F$21*'Credit issuance TYA'!$B$2),IF('Hoja De Calculo'!AJ$16&lt;'Hoja De Calculo'!AI$16,0,'Credit issuance TYA'!AI26-('Credit issuance TYA'!$F$21*'Credit issuance TYA'!$B$2)))</f>
        <v>0</v>
      </c>
      <c r="AJ26" s="291">
        <f>IF(ISBLANK('Hoja De Calculo'!AK$13),'Credit issuance TYA'!AJ26-('Credit issuance TYA'!$F$21*'Credit issuance TYA'!$B$2),IF('Hoja De Calculo'!AK$16&lt;'Hoja De Calculo'!AJ$16,0,'Credit issuance TYA'!AJ26-('Credit issuance TYA'!$F$21*'Credit issuance TYA'!$B$2)))</f>
        <v>0</v>
      </c>
      <c r="AK26" s="291">
        <f>IF(ISBLANK('Hoja De Calculo'!AL$13),'Credit issuance TYA'!AK26-('Credit issuance TYA'!$F$21*'Credit issuance TYA'!$B$2),IF('Hoja De Calculo'!AL$16&lt;'Hoja De Calculo'!AK$16,0,'Credit issuance TYA'!AK26-('Credit issuance TYA'!$F$21*'Credit issuance TYA'!$B$2)))</f>
        <v>0</v>
      </c>
      <c r="AL26" s="291">
        <f>IF(ISBLANK('Hoja De Calculo'!AM$13),'Credit issuance TYA'!AL26-('Credit issuance TYA'!$F$21*'Credit issuance TYA'!$B$2),IF('Hoja De Calculo'!AM$16&lt;'Hoja De Calculo'!AL$16,0,'Credit issuance TYA'!AL26-('Credit issuance TYA'!$F$21*'Credit issuance TYA'!$B$2)))</f>
        <v>0</v>
      </c>
      <c r="AM26" s="291">
        <f>IF(ISBLANK('Hoja De Calculo'!AN$13),'Credit issuance TYA'!AM26-('Credit issuance TYA'!$F$21*'Credit issuance TYA'!$B$2),IF('Hoja De Calculo'!AN$16&lt;'Hoja De Calculo'!AM$16,0,'Credit issuance TYA'!AM26-('Credit issuance TYA'!$F$21*'Credit issuance TYA'!$B$2)))</f>
        <v>0</v>
      </c>
      <c r="AN26" s="291">
        <f>IF(ISBLANK('Hoja De Calculo'!AO$13),'Credit issuance TYA'!AN26-('Credit issuance TYA'!$F$21*'Credit issuance TYA'!$B$2),IF('Hoja De Calculo'!AO$16&lt;'Hoja De Calculo'!AN$16,0,'Credit issuance TYA'!AN26-('Credit issuance TYA'!$F$21*'Credit issuance TYA'!$B$2)))</f>
        <v>0</v>
      </c>
      <c r="AO26" s="291">
        <f>IF(ISBLANK('Hoja De Calculo'!AP$13),'Credit issuance TYA'!AO26-('Credit issuance TYA'!$F$21*'Credit issuance TYA'!$B$2),IF('Hoja De Calculo'!AP$16&lt;'Hoja De Calculo'!AO$16,0,'Credit issuance TYA'!AO26-('Credit issuance TYA'!$F$21*'Credit issuance TYA'!$B$2)))</f>
        <v>0</v>
      </c>
      <c r="AP26" s="291">
        <f>IF(ISBLANK('Hoja De Calculo'!AQ$13),'Credit issuance TYA'!AP26-('Credit issuance TYA'!$F$21*'Credit issuance TYA'!$B$2),IF('Hoja De Calculo'!AQ$16&lt;'Hoja De Calculo'!AP$16,0,'Credit issuance TYA'!AP26-('Credit issuance TYA'!$F$21*'Credit issuance TYA'!$B$2)))</f>
        <v>0</v>
      </c>
      <c r="AQ26" s="291">
        <f>IF(ISBLANK('Hoja De Calculo'!AR$13),'Credit issuance TYA'!AQ26-('Credit issuance TYA'!$F$21*'Credit issuance TYA'!$B$2),IF('Hoja De Calculo'!AR$16&lt;'Hoja De Calculo'!AQ$16,0,'Credit issuance TYA'!AQ26-('Credit issuance TYA'!$F$21*'Credit issuance TYA'!$B$2)))</f>
        <v>0</v>
      </c>
      <c r="AR26" s="291">
        <f>IF(ISBLANK('Hoja De Calculo'!AS$13),'Credit issuance TYA'!AR26-('Credit issuance TYA'!$F$21*'Credit issuance TYA'!$B$2),IF('Hoja De Calculo'!AS$16&lt;'Hoja De Calculo'!AR$16,0,'Credit issuance TYA'!AR26-('Credit issuance TYA'!$F$21*'Credit issuance TYA'!$B$2)))</f>
        <v>0</v>
      </c>
      <c r="AS26" s="291">
        <f>IF(ISBLANK('Hoja De Calculo'!AT$13),'Credit issuance TYA'!AS26-('Credit issuance TYA'!$F$21*'Credit issuance TYA'!$B$2),IF('Hoja De Calculo'!AT$16&lt;'Hoja De Calculo'!AS$16,0,'Credit issuance TYA'!AS26-('Credit issuance TYA'!$F$21*'Credit issuance TYA'!$B$2)))</f>
        <v>0</v>
      </c>
      <c r="AT26" s="291">
        <f>IF(ISBLANK('Hoja De Calculo'!AU$13),'Credit issuance TYA'!AT26-('Credit issuance TYA'!$F$21*'Credit issuance TYA'!$B$2),IF('Hoja De Calculo'!AU$16&lt;'Hoja De Calculo'!AT$16,0,'Credit issuance TYA'!AT26-('Credit issuance TYA'!$F$21*'Credit issuance TYA'!$B$2)))</f>
        <v>0</v>
      </c>
      <c r="AU26" s="291">
        <f>IF(ISBLANK('Hoja De Calculo'!AV$13),'Credit issuance TYA'!AU26-('Credit issuance TYA'!$F$21*'Credit issuance TYA'!$B$2),IF('Hoja De Calculo'!AV$16&lt;'Hoja De Calculo'!AU$16,0,'Credit issuance TYA'!AU26-('Credit issuance TYA'!$F$21*'Credit issuance TYA'!$B$2)))</f>
        <v>0</v>
      </c>
      <c r="AV26" s="291">
        <f>IF(ISBLANK('Hoja De Calculo'!AW$13),'Credit issuance TYA'!AV26-('Credit issuance TYA'!$F$21*'Credit issuance TYA'!$B$2),IF('Hoja De Calculo'!AW$16&lt;'Hoja De Calculo'!AV$16,0,'Credit issuance TYA'!AV26-('Credit issuance TYA'!$F$21*'Credit issuance TYA'!$B$2)))</f>
        <v>0</v>
      </c>
      <c r="AW26" s="291">
        <f>IF(ISBLANK('Hoja De Calculo'!AX$13),'Credit issuance TYA'!AW26-('Credit issuance TYA'!$F$21*'Credit issuance TYA'!$B$2),IF('Hoja De Calculo'!AX$16&lt;'Hoja De Calculo'!AW$16,0,'Credit issuance TYA'!AW26-('Credit issuance TYA'!$F$21*'Credit issuance TYA'!$B$2)))</f>
        <v>0</v>
      </c>
      <c r="AX26" s="291">
        <f>IF(ISBLANK('Hoja De Calculo'!AY$13),'Credit issuance TYA'!AX26-('Credit issuance TYA'!$F$21*'Credit issuance TYA'!$B$2),IF('Hoja De Calculo'!AY$16&lt;'Hoja De Calculo'!AX$16,0,'Credit issuance TYA'!AX26-('Credit issuance TYA'!$F$21*'Credit issuance TYA'!$B$2)))</f>
        <v>0</v>
      </c>
      <c r="AY26" s="291">
        <f>IF(ISBLANK('Hoja De Calculo'!AZ$13),'Credit issuance TYA'!AY26-('Credit issuance TYA'!$F$21*'Credit issuance TYA'!$B$2),IF('Hoja De Calculo'!AZ$16&lt;'Hoja De Calculo'!AY$16,0,'Credit issuance TYA'!AY26-('Credit issuance TYA'!$F$21*'Credit issuance TYA'!$B$2)))</f>
        <v>0</v>
      </c>
      <c r="AZ26" s="291">
        <f>IF(ISBLANK('Hoja De Calculo'!BA$13),'Credit issuance TYA'!AZ26-('Credit issuance TYA'!$F$21*'Credit issuance TYA'!$B$2),IF('Hoja De Calculo'!BA$16&lt;'Hoja De Calculo'!AZ$16,0,'Credit issuance TYA'!AZ26-('Credit issuance TYA'!$F$21*'Credit issuance TYA'!$B$2)))</f>
        <v>0</v>
      </c>
      <c r="BA26" s="291">
        <f>IF(ISBLANK('Hoja De Calculo'!BB$13),'Credit issuance TYA'!BA26-('Credit issuance TYA'!$F$21*'Credit issuance TYA'!$B$2),IF('Hoja De Calculo'!BB$16&lt;'Hoja De Calculo'!BA$16,0,'Credit issuance TYA'!BA26-('Credit issuance TYA'!$F$21*'Credit issuance TYA'!$B$2)))</f>
        <v>0</v>
      </c>
      <c r="BB26" s="291">
        <f>IF(ISBLANK('Hoja De Calculo'!BC$13),'Credit issuance TYA'!BB26-('Credit issuance TYA'!$F$21*'Credit issuance TYA'!$B$2),IF('Hoja De Calculo'!BC$16&lt;'Hoja De Calculo'!BB$16,0,'Credit issuance TYA'!BB26-('Credit issuance TYA'!$F$21*'Credit issuance TYA'!$B$2)))</f>
        <v>0</v>
      </c>
      <c r="BC26" s="291">
        <f>IF(ISBLANK('Hoja De Calculo'!BD$13),'Credit issuance TYA'!BC26-('Credit issuance TYA'!$F$21*'Credit issuance TYA'!$B$2),IF('Hoja De Calculo'!BD$16&lt;'Hoja De Calculo'!BC$16,0,'Credit issuance TYA'!BC26-('Credit issuance TYA'!$F$21*'Credit issuance TYA'!$B$2)))</f>
        <v>0</v>
      </c>
      <c r="BD26" s="291">
        <f>IF(ISBLANK('Hoja De Calculo'!BE$13),'Credit issuance TYA'!BD26-('Credit issuance TYA'!$F$21*'Credit issuance TYA'!$B$2),IF('Hoja De Calculo'!BE$16&lt;'Hoja De Calculo'!BD$16,0,'Credit issuance TYA'!BD26-('Credit issuance TYA'!$F$21*'Credit issuance TYA'!$B$2)))</f>
        <v>0</v>
      </c>
      <c r="BE26" s="291">
        <f>IF(ISBLANK('Hoja De Calculo'!BF$13),'Credit issuance TYA'!BE26-('Credit issuance TYA'!$F$21*'Credit issuance TYA'!$B$2),IF('Hoja De Calculo'!BF$16&lt;'Hoja De Calculo'!BE$16,0,'Credit issuance TYA'!BE26-('Credit issuance TYA'!$F$21*'Credit issuance TYA'!$B$2)))</f>
        <v>0</v>
      </c>
      <c r="BF26" s="291">
        <f>IF(ISBLANK('Hoja De Calculo'!BG$13),'Credit issuance TYA'!BF26-('Credit issuance TYA'!$F$21*'Credit issuance TYA'!$B$2),IF('Hoja De Calculo'!BG$16&lt;'Hoja De Calculo'!BF$16,0,'Credit issuance TYA'!BF26-('Credit issuance TYA'!$F$21*'Credit issuance TYA'!$B$2)))</f>
        <v>0</v>
      </c>
      <c r="BG26" s="291">
        <f>IF(ISBLANK('Hoja De Calculo'!BH$13),'Credit issuance TYA'!BG26-('Credit issuance TYA'!$F$21*'Credit issuance TYA'!$B$2),IF('Hoja De Calculo'!BH$16&lt;'Hoja De Calculo'!BG$16,0,'Credit issuance TYA'!BG26-('Credit issuance TYA'!$F$21*'Credit issuance TYA'!$B$2)))</f>
        <v>0</v>
      </c>
      <c r="BH26" s="291">
        <f>IF(ISBLANK('Hoja De Calculo'!BI$13),'Credit issuance TYA'!BH26-('Credit issuance TYA'!$F$21*'Credit issuance TYA'!$B$2),IF('Hoja De Calculo'!BI$16&lt;'Hoja De Calculo'!BH$16,0,'Credit issuance TYA'!BH26-('Credit issuance TYA'!$F$21*'Credit issuance TYA'!$B$2)))</f>
        <v>0</v>
      </c>
      <c r="BI26" s="291">
        <f>IF(ISBLANK('Hoja De Calculo'!BJ$13),'Credit issuance TYA'!BI26-('Credit issuance TYA'!$F$21*'Credit issuance TYA'!$B$2),IF('Hoja De Calculo'!BJ$16&lt;'Hoja De Calculo'!BI$16,0,'Credit issuance TYA'!BI26-('Credit issuance TYA'!$F$21*'Credit issuance TYA'!$B$2)))</f>
        <v>0</v>
      </c>
      <c r="BJ26" s="291">
        <f>IF(ISBLANK('Hoja De Calculo'!BK$13),'Credit issuance TYA'!BJ26-('Credit issuance TYA'!$F$21*'Credit issuance TYA'!$B$2),IF('Hoja De Calculo'!BK$16&lt;'Hoja De Calculo'!BJ$16,0,'Credit issuance TYA'!BJ26-('Credit issuance TYA'!$F$21*'Credit issuance TYA'!$B$2)))</f>
        <v>0</v>
      </c>
      <c r="BK26" s="291">
        <f>IF(ISBLANK('Hoja De Calculo'!BL$13),'Credit issuance TYA'!BK26-('Credit issuance TYA'!$F$21*'Credit issuance TYA'!$B$2),IF('Hoja De Calculo'!BL$16&lt;'Hoja De Calculo'!BK$16,0,'Credit issuance TYA'!BK26-('Credit issuance TYA'!$F$21*'Credit issuance TYA'!$B$2)))</f>
        <v>0</v>
      </c>
      <c r="BL26" s="291">
        <f>IF(ISBLANK('Hoja De Calculo'!BM$13),'Credit issuance TYA'!BL26-('Credit issuance TYA'!$F$21*'Credit issuance TYA'!$B$2),IF('Hoja De Calculo'!BM$16&lt;'Hoja De Calculo'!BL$16,0,'Credit issuance TYA'!BL26-('Credit issuance TYA'!$F$21*'Credit issuance TYA'!$B$2)))</f>
        <v>0</v>
      </c>
      <c r="BM26" s="291">
        <f>IF(ISBLANK('Hoja De Calculo'!BN$13),'Credit issuance TYA'!BM26-('Credit issuance TYA'!$F$21*'Credit issuance TYA'!$B$2),IF('Hoja De Calculo'!BN$16&lt;'Hoja De Calculo'!BM$16,0,'Credit issuance TYA'!BM26-('Credit issuance TYA'!$F$21*'Credit issuance TYA'!$B$2)))</f>
        <v>0</v>
      </c>
      <c r="BN26" s="291">
        <f>IF(ISBLANK('Hoja De Calculo'!BO$13),'Credit issuance TYA'!BN26-('Credit issuance TYA'!$F$21*'Credit issuance TYA'!$B$2),IF('Hoja De Calculo'!BO$16&lt;'Hoja De Calculo'!BN$16,0,'Credit issuance TYA'!BN26-('Credit issuance TYA'!$F$21*'Credit issuance TYA'!$B$2)))</f>
        <v>0</v>
      </c>
      <c r="BO26" s="291">
        <f>IF(ISBLANK('Hoja De Calculo'!BP$13),'Credit issuance TYA'!BO26-('Credit issuance TYA'!$F$21*'Credit issuance TYA'!$B$2),IF('Hoja De Calculo'!BP$16&lt;'Hoja De Calculo'!BO$16,0,'Credit issuance TYA'!BO26-('Credit issuance TYA'!$F$21*'Credit issuance TYA'!$B$2)))</f>
        <v>0</v>
      </c>
      <c r="BP26" s="291">
        <f>IF(ISBLANK('Hoja De Calculo'!BQ$13),'Credit issuance TYA'!BP26-('Credit issuance TYA'!$F$21*'Credit issuance TYA'!$B$2),IF('Hoja De Calculo'!BQ$16&lt;'Hoja De Calculo'!BP$16,0,'Credit issuance TYA'!BP26-('Credit issuance TYA'!$F$21*'Credit issuance TYA'!$B$2)))</f>
        <v>0</v>
      </c>
      <c r="BQ26" s="291">
        <f>IF(ISBLANK('Hoja De Calculo'!BR$13),'Credit issuance TYA'!BQ26-('Credit issuance TYA'!$F$21*'Credit issuance TYA'!$B$2),IF('Hoja De Calculo'!BR$16&lt;'Hoja De Calculo'!BQ$16,0,'Credit issuance TYA'!BQ26-('Credit issuance TYA'!$F$21*'Credit issuance TYA'!$B$2)))</f>
        <v>0</v>
      </c>
      <c r="BR26" s="291">
        <f>IF(ISBLANK('Hoja De Calculo'!BS$13),'Credit issuance TYA'!BR26-('Credit issuance TYA'!$F$21*'Credit issuance TYA'!$B$2),IF('Hoja De Calculo'!BS$16&lt;'Hoja De Calculo'!BR$16,0,'Credit issuance TYA'!BR26-('Credit issuance TYA'!$F$21*'Credit issuance TYA'!$B$2)))</f>
        <v>0</v>
      </c>
      <c r="BS26" s="291">
        <f>IF(ISBLANK('Hoja De Calculo'!BT$13),'Credit issuance TYA'!BS26-('Credit issuance TYA'!$F$21*'Credit issuance TYA'!$B$2),IF('Hoja De Calculo'!BT$16&lt;'Hoja De Calculo'!BS$16,0,'Credit issuance TYA'!BS26-('Credit issuance TYA'!$F$21*'Credit issuance TYA'!$B$2)))</f>
        <v>0</v>
      </c>
      <c r="BT26" s="291">
        <f>IF(ISBLANK('Hoja De Calculo'!BU$13),'Credit issuance TYA'!BT26-('Credit issuance TYA'!$F$21*'Credit issuance TYA'!$B$2),IF('Hoja De Calculo'!BU$16&lt;'Hoja De Calculo'!BT$16,0,'Credit issuance TYA'!BT26-('Credit issuance TYA'!$F$21*'Credit issuance TYA'!$B$2)))</f>
        <v>0</v>
      </c>
      <c r="BU26" s="291">
        <f>IF(ISBLANK('Hoja De Calculo'!BV$13),'Credit issuance TYA'!BU26-('Credit issuance TYA'!$F$21*'Credit issuance TYA'!$B$2),IF('Hoja De Calculo'!BV$16&lt;'Hoja De Calculo'!BU$16,0,'Credit issuance TYA'!BU26-('Credit issuance TYA'!$F$21*'Credit issuance TYA'!$B$2)))</f>
        <v>0</v>
      </c>
      <c r="BV26" s="291">
        <f>IF(ISBLANK('Hoja De Calculo'!BW$13),'Credit issuance TYA'!BV26-('Credit issuance TYA'!$F$21*'Credit issuance TYA'!$B$2),IF('Hoja De Calculo'!BW$16&lt;'Hoja De Calculo'!BV$16,0,'Credit issuance TYA'!BV26-('Credit issuance TYA'!$F$21*'Credit issuance TYA'!$B$2)))</f>
        <v>0</v>
      </c>
      <c r="BW26" s="291">
        <f>IF(ISBLANK('Hoja De Calculo'!BX$13),'Credit issuance TYA'!BW26-('Credit issuance TYA'!$F$21*'Credit issuance TYA'!$B$2),IF('Hoja De Calculo'!BX$16&lt;'Hoja De Calculo'!BW$16,0,'Credit issuance TYA'!BW26-('Credit issuance TYA'!$F$21*'Credit issuance TYA'!$B$2)))</f>
        <v>0</v>
      </c>
      <c r="BX26" s="291">
        <f>IF(ISBLANK('Hoja De Calculo'!BY$13),'Credit issuance TYA'!BX26-('Credit issuance TYA'!$F$21*'Credit issuance TYA'!$B$2),IF('Hoja De Calculo'!BY$16&lt;'Hoja De Calculo'!BX$16,0,'Credit issuance TYA'!BX26-('Credit issuance TYA'!$F$21*'Credit issuance TYA'!$B$2)))</f>
        <v>0</v>
      </c>
      <c r="BY26" s="291">
        <f>IF(ISBLANK('Hoja De Calculo'!BZ$13),'Credit issuance TYA'!BY26-('Credit issuance TYA'!$F$21*'Credit issuance TYA'!$B$2),IF('Hoja De Calculo'!BZ$16&lt;'Hoja De Calculo'!BY$16,0,'Credit issuance TYA'!BY26-('Credit issuance TYA'!$F$21*'Credit issuance TYA'!$B$2)))</f>
        <v>0</v>
      </c>
      <c r="BZ26" s="291">
        <f>IF(ISBLANK('Hoja De Calculo'!CA$13),'Credit issuance TYA'!BZ26-('Credit issuance TYA'!$F$21*'Credit issuance TYA'!$B$2),IF('Hoja De Calculo'!CA$16&lt;'Hoja De Calculo'!BZ$16,0,'Credit issuance TYA'!BZ26-('Credit issuance TYA'!$F$21*'Credit issuance TYA'!$B$2)))</f>
        <v>0</v>
      </c>
      <c r="CA26" s="291">
        <f>IF(ISBLANK('Hoja De Calculo'!CB$13),'Credit issuance TYA'!CA26-('Credit issuance TYA'!$F$21*'Credit issuance TYA'!$B$2),IF('Hoja De Calculo'!CB$16&lt;'Hoja De Calculo'!CA$16,0,'Credit issuance TYA'!CA26-('Credit issuance TYA'!$F$21*'Credit issuance TYA'!$B$2)))</f>
        <v>0</v>
      </c>
      <c r="CB26" s="291">
        <f>IF(ISBLANK('Hoja De Calculo'!CC$13),'Credit issuance TYA'!CB26-('Credit issuance TYA'!$F$21*'Credit issuance TYA'!$B$2),IF('Hoja De Calculo'!CC$16&lt;'Hoja De Calculo'!CB$16,0,'Credit issuance TYA'!CB26-('Credit issuance TYA'!$F$21*'Credit issuance TYA'!$B$2)))</f>
        <v>0</v>
      </c>
      <c r="CC26" s="291">
        <f>IF(ISBLANK('Hoja De Calculo'!CD$13),'Credit issuance TYA'!CC26-('Credit issuance TYA'!$F$21*'Credit issuance TYA'!$B$2),IF('Hoja De Calculo'!CD$16&lt;'Hoja De Calculo'!CC$16,0,'Credit issuance TYA'!CC26-('Credit issuance TYA'!$F$21*'Credit issuance TYA'!$B$2)))</f>
        <v>0</v>
      </c>
      <c r="CD26" s="291">
        <f>IF(ISBLANK('Hoja De Calculo'!CE$13),'Credit issuance TYA'!CD26-('Credit issuance TYA'!$F$21*'Credit issuance TYA'!$B$2),IF('Hoja De Calculo'!CE$16&lt;'Hoja De Calculo'!CD$16,0,'Credit issuance TYA'!CD26-('Credit issuance TYA'!$F$21*'Credit issuance TYA'!$B$2)))</f>
        <v>0</v>
      </c>
      <c r="CE26" s="291">
        <f>IF(ISBLANK('Hoja De Calculo'!CF$13),'Credit issuance TYA'!CE26-('Credit issuance TYA'!$F$21*'Credit issuance TYA'!$B$2),IF('Hoja De Calculo'!CF$16&lt;'Hoja De Calculo'!CE$16,0,'Credit issuance TYA'!CE26-('Credit issuance TYA'!$F$21*'Credit issuance TYA'!$B$2)))</f>
        <v>0</v>
      </c>
      <c r="CF26" s="291">
        <f>IF(ISBLANK('Hoja De Calculo'!CG$13),'Credit issuance TYA'!CF26-('Credit issuance TYA'!$F$21*'Credit issuance TYA'!$B$2),IF('Hoja De Calculo'!CG$16&lt;'Hoja De Calculo'!CF$16,0,'Credit issuance TYA'!CF26-('Credit issuance TYA'!$F$21*'Credit issuance TYA'!$B$2)))</f>
        <v>0</v>
      </c>
      <c r="CG26" s="291">
        <f>IF(ISBLANK('Hoja De Calculo'!CH$13),'Credit issuance TYA'!CG26-('Credit issuance TYA'!$F$21*'Credit issuance TYA'!$B$2),IF('Hoja De Calculo'!CH$16&lt;'Hoja De Calculo'!CG$16,0,'Credit issuance TYA'!CG26-('Credit issuance TYA'!$F$21*'Credit issuance TYA'!$B$2)))</f>
        <v>0</v>
      </c>
      <c r="CH26" s="291">
        <f>IF(ISBLANK('Hoja De Calculo'!CI$13),'Credit issuance TYA'!CH26-('Credit issuance TYA'!$F$21*'Credit issuance TYA'!$B$2),IF('Hoja De Calculo'!CI$16&lt;'Hoja De Calculo'!CH$16,0,'Credit issuance TYA'!CH26-('Credit issuance TYA'!$F$21*'Credit issuance TYA'!$B$2)))</f>
        <v>0</v>
      </c>
      <c r="CI26" s="291">
        <f>IF(ISBLANK('Hoja De Calculo'!CJ$13),'Credit issuance TYA'!CI26-('Credit issuance TYA'!$F$21*'Credit issuance TYA'!$B$2),IF('Hoja De Calculo'!CJ$16&lt;'Hoja De Calculo'!CI$16,0,'Credit issuance TYA'!CI26-('Credit issuance TYA'!$F$21*'Credit issuance TYA'!$B$2)))</f>
        <v>0</v>
      </c>
      <c r="CJ26" s="291">
        <f>IF(ISBLANK('Hoja De Calculo'!CK$13),'Credit issuance TYA'!CJ26-('Credit issuance TYA'!$F$21*'Credit issuance TYA'!$B$2),IF('Hoja De Calculo'!CK$16&lt;'Hoja De Calculo'!CJ$16,0,'Credit issuance TYA'!CJ26-('Credit issuance TYA'!$F$21*'Credit issuance TYA'!$B$2)))</f>
        <v>0</v>
      </c>
      <c r="CK26" s="291">
        <f>IF(ISBLANK('Hoja De Calculo'!CL$13),'Credit issuance TYA'!CK26-('Credit issuance TYA'!$F$21*'Credit issuance TYA'!$B$2),IF('Hoja De Calculo'!CL$16&lt;'Hoja De Calculo'!CK$16,0,'Credit issuance TYA'!CK26-('Credit issuance TYA'!$F$21*'Credit issuance TYA'!$B$2)))</f>
        <v>0</v>
      </c>
      <c r="CL26" s="291">
        <f>IF(ISBLANK('Hoja De Calculo'!CM$13),'Credit issuance TYA'!CL26-('Credit issuance TYA'!$F$21*'Credit issuance TYA'!$B$2),IF('Hoja De Calculo'!CM$16&lt;'Hoja De Calculo'!CL$16,0,'Credit issuance TYA'!CL26-('Credit issuance TYA'!$F$21*'Credit issuance TYA'!$B$2)))</f>
        <v>0</v>
      </c>
      <c r="CM26" s="291">
        <f>IF(ISBLANK('Hoja De Calculo'!CN$13),'Credit issuance TYA'!CM26-('Credit issuance TYA'!$F$21*'Credit issuance TYA'!$B$2),IF('Hoja De Calculo'!CN$16&lt;'Hoja De Calculo'!CM$16,0,'Credit issuance TYA'!CM26-('Credit issuance TYA'!$F$21*'Credit issuance TYA'!$B$2)))</f>
        <v>0</v>
      </c>
      <c r="CN26" s="291">
        <f>IF(ISBLANK('Hoja De Calculo'!CO$13),'Credit issuance TYA'!CN26-('Credit issuance TYA'!$F$21*'Credit issuance TYA'!$B$2),IF('Hoja De Calculo'!CO$16&lt;'Hoja De Calculo'!CN$16,0,'Credit issuance TYA'!CN26-('Credit issuance TYA'!$F$21*'Credit issuance TYA'!$B$2)))</f>
        <v>0</v>
      </c>
      <c r="CO26" s="291">
        <f>IF(ISBLANK('Hoja De Calculo'!CP$13),'Credit issuance TYA'!CO26-('Credit issuance TYA'!$F$21*'Credit issuance TYA'!$B$2),IF('Hoja De Calculo'!CP$16&lt;'Hoja De Calculo'!CO$16,0,'Credit issuance TYA'!CO26-('Credit issuance TYA'!$F$21*'Credit issuance TYA'!$B$2)))</f>
        <v>0</v>
      </c>
      <c r="CP26" s="291">
        <f>IF(ISBLANK('Hoja De Calculo'!CQ$13),'Credit issuance TYA'!CP26-('Credit issuance TYA'!$F$21*'Credit issuance TYA'!$B$2),IF('Hoja De Calculo'!CQ$16&lt;'Hoja De Calculo'!CP$16,0,'Credit issuance TYA'!CP26-('Credit issuance TYA'!$F$21*'Credit issuance TYA'!$B$2)))</f>
        <v>0</v>
      </c>
      <c r="CQ26" s="291">
        <f>IF(ISBLANK('Hoja De Calculo'!CR$13),'Credit issuance TYA'!CQ26-('Credit issuance TYA'!$F$21*'Credit issuance TYA'!$B$2),IF('Hoja De Calculo'!CR$16&lt;'Hoja De Calculo'!CQ$16,0,'Credit issuance TYA'!CQ26-('Credit issuance TYA'!$F$21*'Credit issuance TYA'!$B$2)))</f>
        <v>0</v>
      </c>
      <c r="CR26" s="291">
        <f>IF(ISBLANK('Hoja De Calculo'!CS$13),'Credit issuance TYA'!CR26-('Credit issuance TYA'!$F$21*'Credit issuance TYA'!$B$2),IF('Hoja De Calculo'!CS$16&lt;'Hoja De Calculo'!CR$16,0,'Credit issuance TYA'!CR26-('Credit issuance TYA'!$F$21*'Credit issuance TYA'!$B$2)))</f>
        <v>0</v>
      </c>
      <c r="CS26" s="291">
        <f>IF(ISBLANK('Hoja De Calculo'!CT$13),'Credit issuance TYA'!CS26-('Credit issuance TYA'!$F$21*'Credit issuance TYA'!$B$2),IF('Hoja De Calculo'!CT$16&lt;'Hoja De Calculo'!CS$16,0,'Credit issuance TYA'!CS26-('Credit issuance TYA'!$F$21*'Credit issuance TYA'!$B$2)))</f>
        <v>0</v>
      </c>
      <c r="CT26" s="291">
        <f>IF(ISBLANK('Hoja De Calculo'!CU$13),'Credit issuance TYA'!CT26-('Credit issuance TYA'!$F$21*'Credit issuance TYA'!$B$2),IF('Hoja De Calculo'!CU$16&lt;'Hoja De Calculo'!CT$16,0,'Credit issuance TYA'!CT26-('Credit issuance TYA'!$F$21*'Credit issuance TYA'!$B$2)))</f>
        <v>0</v>
      </c>
      <c r="CU26" s="291">
        <f>IF(ISBLANK('Hoja De Calculo'!CV$13),'Credit issuance TYA'!CU26-('Credit issuance TYA'!$F$21*'Credit issuance TYA'!$B$2),IF('Hoja De Calculo'!CV$16&lt;'Hoja De Calculo'!CU$16,0,'Credit issuance TYA'!CU26-('Credit issuance TYA'!$F$21*'Credit issuance TYA'!$B$2)))</f>
        <v>0</v>
      </c>
      <c r="CV26" s="291">
        <f>IF(ISBLANK('Hoja De Calculo'!CW$13),'Credit issuance TYA'!CV26-('Credit issuance TYA'!$F$21*'Credit issuance TYA'!$B$2),IF('Hoja De Calculo'!CW$16&lt;'Hoja De Calculo'!CV$16,0,'Credit issuance TYA'!CV26-('Credit issuance TYA'!$F$21*'Credit issuance TYA'!$B$2)))</f>
        <v>0</v>
      </c>
      <c r="CW26" s="291">
        <f>IF(ISBLANK('Hoja De Calculo'!CX$13),'Credit issuance TYA'!CW26-('Credit issuance TYA'!$F$21*'Credit issuance TYA'!$B$2),IF('Hoja De Calculo'!CX$16&lt;'Hoja De Calculo'!CW$16,0,'Credit issuance TYA'!CW26-('Credit issuance TYA'!$F$21*'Credit issuance TYA'!$B$2)))</f>
        <v>0</v>
      </c>
    </row>
    <row r="27" spans="1:101" x14ac:dyDescent="0.25">
      <c r="A27" t="s">
        <v>164</v>
      </c>
      <c r="B27" s="271"/>
      <c r="C27" s="278"/>
      <c r="D27" s="278"/>
      <c r="E27" s="278"/>
      <c r="F27" s="278"/>
      <c r="G27" s="297">
        <f>'Credit issuance TYA'!G27-('Credit issuance TYA'!$G21*'Credit issuance TYA'!$B$2)</f>
        <v>0</v>
      </c>
      <c r="H27" s="297">
        <f>IF(ISBLANK('Hoja De Calculo'!I$13),'Credit issuance TYA'!H27-('Credit issuance TYA'!$G$21*'Credit issuance TYA'!$B$2),IF('Hoja De Calculo'!I$16&lt;'Hoja De Calculo'!H$16,0,'Credit issuance TYA'!H27-('Credit issuance TYA'!$G$21*'Credit issuance TYA'!$B$2)))</f>
        <v>0</v>
      </c>
      <c r="I27" s="297">
        <f>IF(ISBLANK('Hoja De Calculo'!J$13),'Credit issuance TYA'!I27-('Credit issuance TYA'!$G$21*'Credit issuance TYA'!$B$2),IF('Hoja De Calculo'!J$16&lt;'Hoja De Calculo'!I$16,0,'Credit issuance TYA'!I27-('Credit issuance TYA'!$G$21*'Credit issuance TYA'!$B$2)))</f>
        <v>0</v>
      </c>
      <c r="J27" s="297">
        <f>IF(ISBLANK('Hoja De Calculo'!K$13),'Credit issuance TYA'!J27-('Credit issuance TYA'!$G$21*'Credit issuance TYA'!$B$2),IF('Hoja De Calculo'!K$16&lt;'Hoja De Calculo'!J$16,0,'Credit issuance TYA'!J27-('Credit issuance TYA'!$G$21*'Credit issuance TYA'!$B$2)))</f>
        <v>0</v>
      </c>
      <c r="K27" s="297">
        <f>IF(ISBLANK('Hoja De Calculo'!L$13),'Credit issuance TYA'!K27-('Credit issuance TYA'!$G$21*'Credit issuance TYA'!$B$2),IF('Hoja De Calculo'!L$16&lt;'Hoja De Calculo'!K$16,0,'Credit issuance TYA'!K27-('Credit issuance TYA'!$G$21*'Credit issuance TYA'!$B$2)))</f>
        <v>0</v>
      </c>
      <c r="L27" s="297">
        <f>IF(ISBLANK('Hoja De Calculo'!M$13),'Credit issuance TYA'!L27-('Credit issuance TYA'!$G$21*'Credit issuance TYA'!$B$2),IF('Hoja De Calculo'!M$16&lt;'Hoja De Calculo'!L$16,0,'Credit issuance TYA'!L27-('Credit issuance TYA'!$G$21*'Credit issuance TYA'!$B$2)))</f>
        <v>0</v>
      </c>
      <c r="M27" s="297">
        <f>IF(ISBLANK('Hoja De Calculo'!N$13),'Credit issuance TYA'!M27-('Credit issuance TYA'!$G$21*'Credit issuance TYA'!$B$2),IF('Hoja De Calculo'!N$16&lt;'Hoja De Calculo'!M$16,0,'Credit issuance TYA'!M27-('Credit issuance TYA'!$G$21*'Credit issuance TYA'!$B$2)))</f>
        <v>0</v>
      </c>
      <c r="N27" s="297">
        <f>IF(ISBLANK('Hoja De Calculo'!O$13),'Credit issuance TYA'!N27-('Credit issuance TYA'!$G$21*'Credit issuance TYA'!$B$2),IF('Hoja De Calculo'!O$16&lt;'Hoja De Calculo'!N$16,0,'Credit issuance TYA'!N27-('Credit issuance TYA'!$G$21*'Credit issuance TYA'!$B$2)))</f>
        <v>0</v>
      </c>
      <c r="O27" s="297">
        <f>IF(ISBLANK('Hoja De Calculo'!P$13),'Credit issuance TYA'!O27-('Credit issuance TYA'!$G$21*'Credit issuance TYA'!$B$2),IF('Hoja De Calculo'!P$16&lt;'Hoja De Calculo'!O$16,0,'Credit issuance TYA'!O27-('Credit issuance TYA'!$G$21*'Credit issuance TYA'!$B$2)))</f>
        <v>0</v>
      </c>
      <c r="P27" s="297">
        <f>IF(ISBLANK('Hoja De Calculo'!Q$13),'Credit issuance TYA'!P27-('Credit issuance TYA'!$G$21*'Credit issuance TYA'!$B$2),IF('Hoja De Calculo'!Q$16&lt;'Hoja De Calculo'!P$16,0,'Credit issuance TYA'!P27-('Credit issuance TYA'!$G$21*'Credit issuance TYA'!$B$2)))</f>
        <v>0</v>
      </c>
      <c r="Q27" s="297">
        <f>IF(ISBLANK('Hoja De Calculo'!R$13),'Credit issuance TYA'!Q27-('Credit issuance TYA'!$G$21*'Credit issuance TYA'!$B$2),IF('Hoja De Calculo'!R$16&lt;'Hoja De Calculo'!Q$16,0,'Credit issuance TYA'!Q27-('Credit issuance TYA'!$G$21*'Credit issuance TYA'!$B$2)))</f>
        <v>0</v>
      </c>
      <c r="R27" s="297">
        <f>IF(ISBLANK('Hoja De Calculo'!S$13),'Credit issuance TYA'!R27-('Credit issuance TYA'!$G$21*'Credit issuance TYA'!$B$2),IF('Hoja De Calculo'!S$16&lt;'Hoja De Calculo'!R$16,0,'Credit issuance TYA'!R27-('Credit issuance TYA'!$G$21*'Credit issuance TYA'!$B$2)))</f>
        <v>0</v>
      </c>
      <c r="S27" s="297">
        <f>IF(ISBLANK('Hoja De Calculo'!T$13),'Credit issuance TYA'!S27-('Credit issuance TYA'!$G$21*'Credit issuance TYA'!$B$2),IF('Hoja De Calculo'!T$16&lt;'Hoja De Calculo'!S$16,0,'Credit issuance TYA'!S27-('Credit issuance TYA'!$G$21*'Credit issuance TYA'!$B$2)))</f>
        <v>0</v>
      </c>
      <c r="T27" s="297">
        <f>IF(ISBLANK('Hoja De Calculo'!U$13),'Credit issuance TYA'!T27-('Credit issuance TYA'!$G$21*'Credit issuance TYA'!$B$2),IF('Hoja De Calculo'!U$16&lt;'Hoja De Calculo'!T$16,0,'Credit issuance TYA'!T27-('Credit issuance TYA'!$G$21*'Credit issuance TYA'!$B$2)))</f>
        <v>0</v>
      </c>
      <c r="U27" s="297">
        <f>IF(ISBLANK('Hoja De Calculo'!V$13),'Credit issuance TYA'!U27-('Credit issuance TYA'!$G$21*'Credit issuance TYA'!$B$2),IF('Hoja De Calculo'!V$16&lt;'Hoja De Calculo'!U$16,0,'Credit issuance TYA'!U27-('Credit issuance TYA'!$G$21*'Credit issuance TYA'!$B$2)))</f>
        <v>0</v>
      </c>
      <c r="V27" s="297">
        <f>IF(ISBLANK('Hoja De Calculo'!W$13),'Credit issuance TYA'!V27-('Credit issuance TYA'!$G$21*'Credit issuance TYA'!$B$2),IF('Hoja De Calculo'!W$16&lt;'Hoja De Calculo'!V$16,0,'Credit issuance TYA'!V27-('Credit issuance TYA'!$G$21*'Credit issuance TYA'!$B$2)))</f>
        <v>0</v>
      </c>
      <c r="W27" s="297">
        <f>IF(ISBLANK('Hoja De Calculo'!X$13),'Credit issuance TYA'!W27-('Credit issuance TYA'!$G$21*'Credit issuance TYA'!$B$2),IF('Hoja De Calculo'!X$16&lt;'Hoja De Calculo'!W$16,0,'Credit issuance TYA'!W27-('Credit issuance TYA'!$G$21*'Credit issuance TYA'!$B$2)))</f>
        <v>0</v>
      </c>
      <c r="X27" s="297">
        <f>IF(ISBLANK('Hoja De Calculo'!Y$13),'Credit issuance TYA'!X27-('Credit issuance TYA'!$G$21*'Credit issuance TYA'!$B$2),IF('Hoja De Calculo'!Y$16&lt;'Hoja De Calculo'!X$16,0,'Credit issuance TYA'!X27-('Credit issuance TYA'!$G$21*'Credit issuance TYA'!$B$2)))</f>
        <v>0</v>
      </c>
      <c r="Y27" s="297">
        <f>IF(ISBLANK('Hoja De Calculo'!Z$13),'Credit issuance TYA'!Y27-('Credit issuance TYA'!$G$21*'Credit issuance TYA'!$B$2),IF('Hoja De Calculo'!Z$16&lt;'Hoja De Calculo'!Y$16,0,'Credit issuance TYA'!Y27-('Credit issuance TYA'!$G$21*'Credit issuance TYA'!$B$2)))</f>
        <v>0</v>
      </c>
      <c r="Z27" s="297">
        <f>IF(ISBLANK('Hoja De Calculo'!AA$13),'Credit issuance TYA'!Z27-('Credit issuance TYA'!$G$21*'Credit issuance TYA'!$B$2),IF('Hoja De Calculo'!AA$16&lt;'Hoja De Calculo'!Z$16,0,'Credit issuance TYA'!Z27-('Credit issuance TYA'!$G$21*'Credit issuance TYA'!$B$2)))</f>
        <v>0</v>
      </c>
      <c r="AA27" s="297">
        <f>IF(ISBLANK('Hoja De Calculo'!AB$13),'Credit issuance TYA'!AA27-('Credit issuance TYA'!$G$21*'Credit issuance TYA'!$B$2),IF('Hoja De Calculo'!AB$16&lt;'Hoja De Calculo'!AA$16,0,'Credit issuance TYA'!AA27-('Credit issuance TYA'!$G$21*'Credit issuance TYA'!$B$2)))</f>
        <v>0</v>
      </c>
      <c r="AB27" s="297">
        <f>IF(ISBLANK('Hoja De Calculo'!AC$13),'Credit issuance TYA'!AB27-('Credit issuance TYA'!$G$21*'Credit issuance TYA'!$B$2),IF('Hoja De Calculo'!AC$16&lt;'Hoja De Calculo'!AB$16,0,'Credit issuance TYA'!AB27-('Credit issuance TYA'!$G$21*'Credit issuance TYA'!$B$2)))</f>
        <v>0</v>
      </c>
      <c r="AC27" s="297">
        <f>IF(ISBLANK('Hoja De Calculo'!AD$13),'Credit issuance TYA'!AC27-('Credit issuance TYA'!$G$21*'Credit issuance TYA'!$B$2),IF('Hoja De Calculo'!AD$16&lt;'Hoja De Calculo'!AC$16,0,'Credit issuance TYA'!AC27-('Credit issuance TYA'!$G$21*'Credit issuance TYA'!$B$2)))</f>
        <v>0</v>
      </c>
      <c r="AD27" s="297">
        <f>IF(ISBLANK('Hoja De Calculo'!AE$13),'Credit issuance TYA'!AD27-('Credit issuance TYA'!$G$21*'Credit issuance TYA'!$B$2),IF('Hoja De Calculo'!AE$16&lt;'Hoja De Calculo'!AD$16,0,'Credit issuance TYA'!AD27-('Credit issuance TYA'!$G$21*'Credit issuance TYA'!$B$2)))</f>
        <v>0</v>
      </c>
      <c r="AE27" s="297">
        <f>IF(ISBLANK('Hoja De Calculo'!AF$13),'Credit issuance TYA'!AE27-('Credit issuance TYA'!$G$21*'Credit issuance TYA'!$B$2),IF('Hoja De Calculo'!AF$16&lt;'Hoja De Calculo'!AE$16,0,'Credit issuance TYA'!AE27-('Credit issuance TYA'!$G$21*'Credit issuance TYA'!$B$2)))</f>
        <v>0</v>
      </c>
      <c r="AF27" s="297">
        <f>IF(ISBLANK('Hoja De Calculo'!AG$13),'Credit issuance TYA'!AF27-('Credit issuance TYA'!$G$21*'Credit issuance TYA'!$B$2),IF('Hoja De Calculo'!AG$16&lt;'Hoja De Calculo'!AF$16,0,'Credit issuance TYA'!AF27-('Credit issuance TYA'!$G$21*'Credit issuance TYA'!$B$2)))</f>
        <v>0</v>
      </c>
      <c r="AG27" s="297">
        <f>IF(ISBLANK('Hoja De Calculo'!AH$13),'Credit issuance TYA'!AG27-('Credit issuance TYA'!$G$21*'Credit issuance TYA'!$B$2),IF('Hoja De Calculo'!AH$16&lt;'Hoja De Calculo'!AG$16,0,'Credit issuance TYA'!AG27-('Credit issuance TYA'!$G$21*'Credit issuance TYA'!$B$2)))</f>
        <v>0</v>
      </c>
      <c r="AH27" s="297">
        <f>IF(ISBLANK('Hoja De Calculo'!AI$13),'Credit issuance TYA'!AH27-('Credit issuance TYA'!$G$21*'Credit issuance TYA'!$B$2),IF('Hoja De Calculo'!AI$16&lt;'Hoja De Calculo'!AH$16,0,'Credit issuance TYA'!AH27-('Credit issuance TYA'!$G$21*'Credit issuance TYA'!$B$2)))</f>
        <v>0</v>
      </c>
      <c r="AI27" s="297">
        <f>IF(ISBLANK('Hoja De Calculo'!AJ$13),'Credit issuance TYA'!AI27-('Credit issuance TYA'!$G$21*'Credit issuance TYA'!$B$2),IF('Hoja De Calculo'!AJ$16&lt;'Hoja De Calculo'!AI$16,0,'Credit issuance TYA'!AI27-('Credit issuance TYA'!$G$21*'Credit issuance TYA'!$B$2)))</f>
        <v>0</v>
      </c>
      <c r="AJ27" s="297">
        <f>IF(ISBLANK('Hoja De Calculo'!AK$13),'Credit issuance TYA'!AJ27-('Credit issuance TYA'!$G$21*'Credit issuance TYA'!$B$2),IF('Hoja De Calculo'!AK$16&lt;'Hoja De Calculo'!AJ$16,0,'Credit issuance TYA'!AJ27-('Credit issuance TYA'!$G$21*'Credit issuance TYA'!$B$2)))</f>
        <v>0</v>
      </c>
      <c r="AK27" s="297">
        <f>IF(ISBLANK('Hoja De Calculo'!AL$13),'Credit issuance TYA'!AK27-('Credit issuance TYA'!$G$21*'Credit issuance TYA'!$B$2),IF('Hoja De Calculo'!AL$16&lt;'Hoja De Calculo'!AK$16,0,'Credit issuance TYA'!AK27-('Credit issuance TYA'!$G$21*'Credit issuance TYA'!$B$2)))</f>
        <v>0</v>
      </c>
      <c r="AL27" s="297">
        <f>IF(ISBLANK('Hoja De Calculo'!AM$13),'Credit issuance TYA'!AL27-('Credit issuance TYA'!$G$21*'Credit issuance TYA'!$B$2),IF('Hoja De Calculo'!AM$16&lt;'Hoja De Calculo'!AL$16,0,'Credit issuance TYA'!AL27-('Credit issuance TYA'!$G$21*'Credit issuance TYA'!$B$2)))</f>
        <v>0</v>
      </c>
      <c r="AM27" s="297">
        <f>IF(ISBLANK('Hoja De Calculo'!AN$13),'Credit issuance TYA'!AM27-('Credit issuance TYA'!$G$21*'Credit issuance TYA'!$B$2),IF('Hoja De Calculo'!AN$16&lt;'Hoja De Calculo'!AM$16,0,'Credit issuance TYA'!AM27-('Credit issuance TYA'!$G$21*'Credit issuance TYA'!$B$2)))</f>
        <v>0</v>
      </c>
      <c r="AN27" s="297">
        <f>IF(ISBLANK('Hoja De Calculo'!AO$13),'Credit issuance TYA'!AN27-('Credit issuance TYA'!$G$21*'Credit issuance TYA'!$B$2),IF('Hoja De Calculo'!AO$16&lt;'Hoja De Calculo'!AN$16,0,'Credit issuance TYA'!AN27-('Credit issuance TYA'!$G$21*'Credit issuance TYA'!$B$2)))</f>
        <v>0</v>
      </c>
      <c r="AO27" s="297">
        <f>IF(ISBLANK('Hoja De Calculo'!AP$13),'Credit issuance TYA'!AO27-('Credit issuance TYA'!$G$21*'Credit issuance TYA'!$B$2),IF('Hoja De Calculo'!AP$16&lt;'Hoja De Calculo'!AO$16,0,'Credit issuance TYA'!AO27-('Credit issuance TYA'!$G$21*'Credit issuance TYA'!$B$2)))</f>
        <v>0</v>
      </c>
      <c r="AP27" s="297">
        <f>IF(ISBLANK('Hoja De Calculo'!AQ$13),'Credit issuance TYA'!AP27-('Credit issuance TYA'!$G$21*'Credit issuance TYA'!$B$2),IF('Hoja De Calculo'!AQ$16&lt;'Hoja De Calculo'!AP$16,0,'Credit issuance TYA'!AP27-('Credit issuance TYA'!$G$21*'Credit issuance TYA'!$B$2)))</f>
        <v>0</v>
      </c>
      <c r="AQ27" s="297">
        <f>IF(ISBLANK('Hoja De Calculo'!AR$13),'Credit issuance TYA'!AQ27-('Credit issuance TYA'!$G$21*'Credit issuance TYA'!$B$2),IF('Hoja De Calculo'!AR$16&lt;'Hoja De Calculo'!AQ$16,0,'Credit issuance TYA'!AQ27-('Credit issuance TYA'!$G$21*'Credit issuance TYA'!$B$2)))</f>
        <v>0</v>
      </c>
      <c r="AR27" s="297">
        <f>IF(ISBLANK('Hoja De Calculo'!AS$13),'Credit issuance TYA'!AR27-('Credit issuance TYA'!$G$21*'Credit issuance TYA'!$B$2),IF('Hoja De Calculo'!AS$16&lt;'Hoja De Calculo'!AR$16,0,'Credit issuance TYA'!AR27-('Credit issuance TYA'!$G$21*'Credit issuance TYA'!$B$2)))</f>
        <v>0</v>
      </c>
      <c r="AS27" s="297">
        <f>IF(ISBLANK('Hoja De Calculo'!AT$13),'Credit issuance TYA'!AS27-('Credit issuance TYA'!$G$21*'Credit issuance TYA'!$B$2),IF('Hoja De Calculo'!AT$16&lt;'Hoja De Calculo'!AS$16,0,'Credit issuance TYA'!AS27-('Credit issuance TYA'!$G$21*'Credit issuance TYA'!$B$2)))</f>
        <v>0</v>
      </c>
      <c r="AT27" s="297">
        <f>IF(ISBLANK('Hoja De Calculo'!AU$13),'Credit issuance TYA'!AT27-('Credit issuance TYA'!$G$21*'Credit issuance TYA'!$B$2),IF('Hoja De Calculo'!AU$16&lt;'Hoja De Calculo'!AT$16,0,'Credit issuance TYA'!AT27-('Credit issuance TYA'!$G$21*'Credit issuance TYA'!$B$2)))</f>
        <v>0</v>
      </c>
      <c r="AU27" s="297">
        <f>IF(ISBLANK('Hoja De Calculo'!AV$13),'Credit issuance TYA'!AU27-('Credit issuance TYA'!$G$21*'Credit issuance TYA'!$B$2),IF('Hoja De Calculo'!AV$16&lt;'Hoja De Calculo'!AU$16,0,'Credit issuance TYA'!AU27-('Credit issuance TYA'!$G$21*'Credit issuance TYA'!$B$2)))</f>
        <v>0</v>
      </c>
      <c r="AV27" s="297">
        <f>IF(ISBLANK('Hoja De Calculo'!AW$13),'Credit issuance TYA'!AV27-('Credit issuance TYA'!$G$21*'Credit issuance TYA'!$B$2),IF('Hoja De Calculo'!AW$16&lt;'Hoja De Calculo'!AV$16,0,'Credit issuance TYA'!AV27-('Credit issuance TYA'!$G$21*'Credit issuance TYA'!$B$2)))</f>
        <v>0</v>
      </c>
      <c r="AW27" s="297">
        <f>IF(ISBLANK('Hoja De Calculo'!AX$13),'Credit issuance TYA'!AW27-('Credit issuance TYA'!$G$21*'Credit issuance TYA'!$B$2),IF('Hoja De Calculo'!AX$16&lt;'Hoja De Calculo'!AW$16,0,'Credit issuance TYA'!AW27-('Credit issuance TYA'!$G$21*'Credit issuance TYA'!$B$2)))</f>
        <v>0</v>
      </c>
      <c r="AX27" s="297">
        <f>IF(ISBLANK('Hoja De Calculo'!AY$13),'Credit issuance TYA'!AX27-('Credit issuance TYA'!$G$21*'Credit issuance TYA'!$B$2),IF('Hoja De Calculo'!AY$16&lt;'Hoja De Calculo'!AX$16,0,'Credit issuance TYA'!AX27-('Credit issuance TYA'!$G$21*'Credit issuance TYA'!$B$2)))</f>
        <v>0</v>
      </c>
      <c r="AY27" s="297">
        <f>IF(ISBLANK('Hoja De Calculo'!AZ$13),'Credit issuance TYA'!AY27-('Credit issuance TYA'!$G$21*'Credit issuance TYA'!$B$2),IF('Hoja De Calculo'!AZ$16&lt;'Hoja De Calculo'!AY$16,0,'Credit issuance TYA'!AY27-('Credit issuance TYA'!$G$21*'Credit issuance TYA'!$B$2)))</f>
        <v>0</v>
      </c>
      <c r="AZ27" s="297">
        <f>IF(ISBLANK('Hoja De Calculo'!BA$13),'Credit issuance TYA'!AZ27-('Credit issuance TYA'!$G$21*'Credit issuance TYA'!$B$2),IF('Hoja De Calculo'!BA$16&lt;'Hoja De Calculo'!AZ$16,0,'Credit issuance TYA'!AZ27-('Credit issuance TYA'!$G$21*'Credit issuance TYA'!$B$2)))</f>
        <v>0</v>
      </c>
      <c r="BA27" s="297">
        <f>IF(ISBLANK('Hoja De Calculo'!BB$13),'Credit issuance TYA'!BA27-('Credit issuance TYA'!$G$21*'Credit issuance TYA'!$B$2),IF('Hoja De Calculo'!BB$16&lt;'Hoja De Calculo'!BA$16,0,'Credit issuance TYA'!BA27-('Credit issuance TYA'!$G$21*'Credit issuance TYA'!$B$2)))</f>
        <v>0</v>
      </c>
      <c r="BB27" s="297">
        <f>IF(ISBLANK('Hoja De Calculo'!BC$13),'Credit issuance TYA'!BB27-('Credit issuance TYA'!$G$21*'Credit issuance TYA'!$B$2),IF('Hoja De Calculo'!BC$16&lt;'Hoja De Calculo'!BB$16,0,'Credit issuance TYA'!BB27-('Credit issuance TYA'!$G$21*'Credit issuance TYA'!$B$2)))</f>
        <v>0</v>
      </c>
      <c r="BC27" s="297">
        <f>IF(ISBLANK('Hoja De Calculo'!BD$13),'Credit issuance TYA'!BC27-('Credit issuance TYA'!$G$21*'Credit issuance TYA'!$B$2),IF('Hoja De Calculo'!BD$16&lt;'Hoja De Calculo'!BC$16,0,'Credit issuance TYA'!BC27-('Credit issuance TYA'!$G$21*'Credit issuance TYA'!$B$2)))</f>
        <v>0</v>
      </c>
      <c r="BD27" s="297">
        <f>IF(ISBLANK('Hoja De Calculo'!BE$13),'Credit issuance TYA'!BD27-('Credit issuance TYA'!$G$21*'Credit issuance TYA'!$B$2),IF('Hoja De Calculo'!BE$16&lt;'Hoja De Calculo'!BD$16,0,'Credit issuance TYA'!BD27-('Credit issuance TYA'!$G$21*'Credit issuance TYA'!$B$2)))</f>
        <v>0</v>
      </c>
      <c r="BE27" s="297">
        <f>IF(ISBLANK('Hoja De Calculo'!BF$13),'Credit issuance TYA'!BE27-('Credit issuance TYA'!$G$21*'Credit issuance TYA'!$B$2),IF('Hoja De Calculo'!BF$16&lt;'Hoja De Calculo'!BE$16,0,'Credit issuance TYA'!BE27-('Credit issuance TYA'!$G$21*'Credit issuance TYA'!$B$2)))</f>
        <v>0</v>
      </c>
      <c r="BF27" s="297">
        <f>IF(ISBLANK('Hoja De Calculo'!BG$13),'Credit issuance TYA'!BF27-('Credit issuance TYA'!$G$21*'Credit issuance TYA'!$B$2),IF('Hoja De Calculo'!BG$16&lt;'Hoja De Calculo'!BF$16,0,'Credit issuance TYA'!BF27-('Credit issuance TYA'!$G$21*'Credit issuance TYA'!$B$2)))</f>
        <v>0</v>
      </c>
      <c r="BG27" s="297">
        <f>IF(ISBLANK('Hoja De Calculo'!BH$13),'Credit issuance TYA'!BG27-('Credit issuance TYA'!$G$21*'Credit issuance TYA'!$B$2),IF('Hoja De Calculo'!BH$16&lt;'Hoja De Calculo'!BG$16,0,'Credit issuance TYA'!BG27-('Credit issuance TYA'!$G$21*'Credit issuance TYA'!$B$2)))</f>
        <v>0</v>
      </c>
      <c r="BH27" s="297">
        <f>IF(ISBLANK('Hoja De Calculo'!BI$13),'Credit issuance TYA'!BH27-('Credit issuance TYA'!$G$21*'Credit issuance TYA'!$B$2),IF('Hoja De Calculo'!BI$16&lt;'Hoja De Calculo'!BH$16,0,'Credit issuance TYA'!BH27-('Credit issuance TYA'!$G$21*'Credit issuance TYA'!$B$2)))</f>
        <v>0</v>
      </c>
      <c r="BI27" s="297">
        <f>IF(ISBLANK('Hoja De Calculo'!BJ$13),'Credit issuance TYA'!BI27-('Credit issuance TYA'!$G$21*'Credit issuance TYA'!$B$2),IF('Hoja De Calculo'!BJ$16&lt;'Hoja De Calculo'!BI$16,0,'Credit issuance TYA'!BI27-('Credit issuance TYA'!$G$21*'Credit issuance TYA'!$B$2)))</f>
        <v>0</v>
      </c>
      <c r="BJ27" s="297">
        <f>IF(ISBLANK('Hoja De Calculo'!BK$13),'Credit issuance TYA'!BJ27-('Credit issuance TYA'!$G$21*'Credit issuance TYA'!$B$2),IF('Hoja De Calculo'!BK$16&lt;'Hoja De Calculo'!BJ$16,0,'Credit issuance TYA'!BJ27-('Credit issuance TYA'!$G$21*'Credit issuance TYA'!$B$2)))</f>
        <v>0</v>
      </c>
      <c r="BK27" s="297">
        <f>IF(ISBLANK('Hoja De Calculo'!BL$13),'Credit issuance TYA'!BK27-('Credit issuance TYA'!$G$21*'Credit issuance TYA'!$B$2),IF('Hoja De Calculo'!BL$16&lt;'Hoja De Calculo'!BK$16,0,'Credit issuance TYA'!BK27-('Credit issuance TYA'!$G$21*'Credit issuance TYA'!$B$2)))</f>
        <v>0</v>
      </c>
      <c r="BL27" s="297">
        <f>IF(ISBLANK('Hoja De Calculo'!BM$13),'Credit issuance TYA'!BL27-('Credit issuance TYA'!$G$21*'Credit issuance TYA'!$B$2),IF('Hoja De Calculo'!BM$16&lt;'Hoja De Calculo'!BL$16,0,'Credit issuance TYA'!BL27-('Credit issuance TYA'!$G$21*'Credit issuance TYA'!$B$2)))</f>
        <v>0</v>
      </c>
      <c r="BM27" s="297">
        <f>IF(ISBLANK('Hoja De Calculo'!BN$13),'Credit issuance TYA'!BM27-('Credit issuance TYA'!$G$21*'Credit issuance TYA'!$B$2),IF('Hoja De Calculo'!BN$16&lt;'Hoja De Calculo'!BM$16,0,'Credit issuance TYA'!BM27-('Credit issuance TYA'!$G$21*'Credit issuance TYA'!$B$2)))</f>
        <v>0</v>
      </c>
      <c r="BN27" s="297">
        <f>IF(ISBLANK('Hoja De Calculo'!BO$13),'Credit issuance TYA'!BN27-('Credit issuance TYA'!$G$21*'Credit issuance TYA'!$B$2),IF('Hoja De Calculo'!BO$16&lt;'Hoja De Calculo'!BN$16,0,'Credit issuance TYA'!BN27-('Credit issuance TYA'!$G$21*'Credit issuance TYA'!$B$2)))</f>
        <v>0</v>
      </c>
      <c r="BO27" s="297">
        <f>IF(ISBLANK('Hoja De Calculo'!BP$13),'Credit issuance TYA'!BO27-('Credit issuance TYA'!$G$21*'Credit issuance TYA'!$B$2),IF('Hoja De Calculo'!BP$16&lt;'Hoja De Calculo'!BO$16,0,'Credit issuance TYA'!BO27-('Credit issuance TYA'!$G$21*'Credit issuance TYA'!$B$2)))</f>
        <v>0</v>
      </c>
      <c r="BP27" s="297">
        <f>IF(ISBLANK('Hoja De Calculo'!BQ$13),'Credit issuance TYA'!BP27-('Credit issuance TYA'!$G$21*'Credit issuance TYA'!$B$2),IF('Hoja De Calculo'!BQ$16&lt;'Hoja De Calculo'!BP$16,0,'Credit issuance TYA'!BP27-('Credit issuance TYA'!$G$21*'Credit issuance TYA'!$B$2)))</f>
        <v>0</v>
      </c>
      <c r="BQ27" s="297">
        <f>IF(ISBLANK('Hoja De Calculo'!BR$13),'Credit issuance TYA'!BQ27-('Credit issuance TYA'!$G$21*'Credit issuance TYA'!$B$2),IF('Hoja De Calculo'!BR$16&lt;'Hoja De Calculo'!BQ$16,0,'Credit issuance TYA'!BQ27-('Credit issuance TYA'!$G$21*'Credit issuance TYA'!$B$2)))</f>
        <v>0</v>
      </c>
      <c r="BR27" s="297">
        <f>IF(ISBLANK('Hoja De Calculo'!BS$13),'Credit issuance TYA'!BR27-('Credit issuance TYA'!$G$21*'Credit issuance TYA'!$B$2),IF('Hoja De Calculo'!BS$16&lt;'Hoja De Calculo'!BR$16,0,'Credit issuance TYA'!BR27-('Credit issuance TYA'!$G$21*'Credit issuance TYA'!$B$2)))</f>
        <v>0</v>
      </c>
      <c r="BS27" s="297">
        <f>IF(ISBLANK('Hoja De Calculo'!BT$13),'Credit issuance TYA'!BS27-('Credit issuance TYA'!$G$21*'Credit issuance TYA'!$B$2),IF('Hoja De Calculo'!BT$16&lt;'Hoja De Calculo'!BS$16,0,'Credit issuance TYA'!BS27-('Credit issuance TYA'!$G$21*'Credit issuance TYA'!$B$2)))</f>
        <v>0</v>
      </c>
      <c r="BT27" s="297">
        <f>IF(ISBLANK('Hoja De Calculo'!BU$13),'Credit issuance TYA'!BT27-('Credit issuance TYA'!$G$21*'Credit issuance TYA'!$B$2),IF('Hoja De Calculo'!BU$16&lt;'Hoja De Calculo'!BT$16,0,'Credit issuance TYA'!BT27-('Credit issuance TYA'!$G$21*'Credit issuance TYA'!$B$2)))</f>
        <v>0</v>
      </c>
      <c r="BU27" s="297">
        <f>IF(ISBLANK('Hoja De Calculo'!BV$13),'Credit issuance TYA'!BU27-('Credit issuance TYA'!$G$21*'Credit issuance TYA'!$B$2),IF('Hoja De Calculo'!BV$16&lt;'Hoja De Calculo'!BU$16,0,'Credit issuance TYA'!BU27-('Credit issuance TYA'!$G$21*'Credit issuance TYA'!$B$2)))</f>
        <v>0</v>
      </c>
      <c r="BV27" s="297">
        <f>IF(ISBLANK('Hoja De Calculo'!BW$13),'Credit issuance TYA'!BV27-('Credit issuance TYA'!$G$21*'Credit issuance TYA'!$B$2),IF('Hoja De Calculo'!BW$16&lt;'Hoja De Calculo'!BV$16,0,'Credit issuance TYA'!BV27-('Credit issuance TYA'!$G$21*'Credit issuance TYA'!$B$2)))</f>
        <v>0</v>
      </c>
      <c r="BW27" s="297">
        <f>IF(ISBLANK('Hoja De Calculo'!BX$13),'Credit issuance TYA'!BW27-('Credit issuance TYA'!$G$21*'Credit issuance TYA'!$B$2),IF('Hoja De Calculo'!BX$16&lt;'Hoja De Calculo'!BW$16,0,'Credit issuance TYA'!BW27-('Credit issuance TYA'!$G$21*'Credit issuance TYA'!$B$2)))</f>
        <v>0</v>
      </c>
      <c r="BX27" s="297">
        <f>IF(ISBLANK('Hoja De Calculo'!BY$13),'Credit issuance TYA'!BX27-('Credit issuance TYA'!$G$21*'Credit issuance TYA'!$B$2),IF('Hoja De Calculo'!BY$16&lt;'Hoja De Calculo'!BX$16,0,'Credit issuance TYA'!BX27-('Credit issuance TYA'!$G$21*'Credit issuance TYA'!$B$2)))</f>
        <v>0</v>
      </c>
      <c r="BY27" s="297">
        <f>IF(ISBLANK('Hoja De Calculo'!BZ$13),'Credit issuance TYA'!BY27-('Credit issuance TYA'!$G$21*'Credit issuance TYA'!$B$2),IF('Hoja De Calculo'!BZ$16&lt;'Hoja De Calculo'!BY$16,0,'Credit issuance TYA'!BY27-('Credit issuance TYA'!$G$21*'Credit issuance TYA'!$B$2)))</f>
        <v>0</v>
      </c>
      <c r="BZ27" s="297">
        <f>IF(ISBLANK('Hoja De Calculo'!CA$13),'Credit issuance TYA'!BZ27-('Credit issuance TYA'!$G$21*'Credit issuance TYA'!$B$2),IF('Hoja De Calculo'!CA$16&lt;'Hoja De Calculo'!BZ$16,0,'Credit issuance TYA'!BZ27-('Credit issuance TYA'!$G$21*'Credit issuance TYA'!$B$2)))</f>
        <v>0</v>
      </c>
      <c r="CA27" s="297">
        <f>IF(ISBLANK('Hoja De Calculo'!CB$13),'Credit issuance TYA'!CA27-('Credit issuance TYA'!$G$21*'Credit issuance TYA'!$B$2),IF('Hoja De Calculo'!CB$16&lt;'Hoja De Calculo'!CA$16,0,'Credit issuance TYA'!CA27-('Credit issuance TYA'!$G$21*'Credit issuance TYA'!$B$2)))</f>
        <v>0</v>
      </c>
      <c r="CB27" s="297">
        <f>IF(ISBLANK('Hoja De Calculo'!CC$13),'Credit issuance TYA'!CB27-('Credit issuance TYA'!$G$21*'Credit issuance TYA'!$B$2),IF('Hoja De Calculo'!CC$16&lt;'Hoja De Calculo'!CB$16,0,'Credit issuance TYA'!CB27-('Credit issuance TYA'!$G$21*'Credit issuance TYA'!$B$2)))</f>
        <v>0</v>
      </c>
      <c r="CC27" s="297">
        <f>IF(ISBLANK('Hoja De Calculo'!CD$13),'Credit issuance TYA'!CC27-('Credit issuance TYA'!$G$21*'Credit issuance TYA'!$B$2),IF('Hoja De Calculo'!CD$16&lt;'Hoja De Calculo'!CC$16,0,'Credit issuance TYA'!CC27-('Credit issuance TYA'!$G$21*'Credit issuance TYA'!$B$2)))</f>
        <v>0</v>
      </c>
      <c r="CD27" s="297">
        <f>IF(ISBLANK('Hoja De Calculo'!CE$13),'Credit issuance TYA'!CD27-('Credit issuance TYA'!$G$21*'Credit issuance TYA'!$B$2),IF('Hoja De Calculo'!CE$16&lt;'Hoja De Calculo'!CD$16,0,'Credit issuance TYA'!CD27-('Credit issuance TYA'!$G$21*'Credit issuance TYA'!$B$2)))</f>
        <v>0</v>
      </c>
      <c r="CE27" s="297">
        <f>IF(ISBLANK('Hoja De Calculo'!CF$13),'Credit issuance TYA'!CE27-('Credit issuance TYA'!$G$21*'Credit issuance TYA'!$B$2),IF('Hoja De Calculo'!CF$16&lt;'Hoja De Calculo'!CE$16,0,'Credit issuance TYA'!CE27-('Credit issuance TYA'!$G$21*'Credit issuance TYA'!$B$2)))</f>
        <v>0</v>
      </c>
      <c r="CF27" s="297">
        <f>IF(ISBLANK('Hoja De Calculo'!CG$13),'Credit issuance TYA'!CF27-('Credit issuance TYA'!$G$21*'Credit issuance TYA'!$B$2),IF('Hoja De Calculo'!CG$16&lt;'Hoja De Calculo'!CF$16,0,'Credit issuance TYA'!CF27-('Credit issuance TYA'!$G$21*'Credit issuance TYA'!$B$2)))</f>
        <v>0</v>
      </c>
      <c r="CG27" s="297">
        <f>IF(ISBLANK('Hoja De Calculo'!CH$13),'Credit issuance TYA'!CG27-('Credit issuance TYA'!$G$21*'Credit issuance TYA'!$B$2),IF('Hoja De Calculo'!CH$16&lt;'Hoja De Calculo'!CG$16,0,'Credit issuance TYA'!CG27-('Credit issuance TYA'!$G$21*'Credit issuance TYA'!$B$2)))</f>
        <v>0</v>
      </c>
      <c r="CH27" s="297">
        <f>IF(ISBLANK('Hoja De Calculo'!CI$13),'Credit issuance TYA'!CH27-('Credit issuance TYA'!$G$21*'Credit issuance TYA'!$B$2),IF('Hoja De Calculo'!CI$16&lt;'Hoja De Calculo'!CH$16,0,'Credit issuance TYA'!CH27-('Credit issuance TYA'!$G$21*'Credit issuance TYA'!$B$2)))</f>
        <v>0</v>
      </c>
      <c r="CI27" s="297">
        <f>IF(ISBLANK('Hoja De Calculo'!CJ$13),'Credit issuance TYA'!CI27-('Credit issuance TYA'!$G$21*'Credit issuance TYA'!$B$2),IF('Hoja De Calculo'!CJ$16&lt;'Hoja De Calculo'!CI$16,0,'Credit issuance TYA'!CI27-('Credit issuance TYA'!$G$21*'Credit issuance TYA'!$B$2)))</f>
        <v>0</v>
      </c>
      <c r="CJ27" s="297">
        <f>IF(ISBLANK('Hoja De Calculo'!CK$13),'Credit issuance TYA'!CJ27-('Credit issuance TYA'!$G$21*'Credit issuance TYA'!$B$2),IF('Hoja De Calculo'!CK$16&lt;'Hoja De Calculo'!CJ$16,0,'Credit issuance TYA'!CJ27-('Credit issuance TYA'!$G$21*'Credit issuance TYA'!$B$2)))</f>
        <v>0</v>
      </c>
      <c r="CK27" s="297">
        <f>IF(ISBLANK('Hoja De Calculo'!CL$13),'Credit issuance TYA'!CK27-('Credit issuance TYA'!$G$21*'Credit issuance TYA'!$B$2),IF('Hoja De Calculo'!CL$16&lt;'Hoja De Calculo'!CK$16,0,'Credit issuance TYA'!CK27-('Credit issuance TYA'!$G$21*'Credit issuance TYA'!$B$2)))</f>
        <v>0</v>
      </c>
      <c r="CL27" s="297">
        <f>IF(ISBLANK('Hoja De Calculo'!CM$13),'Credit issuance TYA'!CL27-('Credit issuance TYA'!$G$21*'Credit issuance TYA'!$B$2),IF('Hoja De Calculo'!CM$16&lt;'Hoja De Calculo'!CL$16,0,'Credit issuance TYA'!CL27-('Credit issuance TYA'!$G$21*'Credit issuance TYA'!$B$2)))</f>
        <v>0</v>
      </c>
      <c r="CM27" s="297">
        <f>IF(ISBLANK('Hoja De Calculo'!CN$13),'Credit issuance TYA'!CM27-('Credit issuance TYA'!$G$21*'Credit issuance TYA'!$B$2),IF('Hoja De Calculo'!CN$16&lt;'Hoja De Calculo'!CM$16,0,'Credit issuance TYA'!CM27-('Credit issuance TYA'!$G$21*'Credit issuance TYA'!$B$2)))</f>
        <v>0</v>
      </c>
      <c r="CN27" s="297">
        <f>IF(ISBLANK('Hoja De Calculo'!CO$13),'Credit issuance TYA'!CN27-('Credit issuance TYA'!$G$21*'Credit issuance TYA'!$B$2),IF('Hoja De Calculo'!CO$16&lt;'Hoja De Calculo'!CN$16,0,'Credit issuance TYA'!CN27-('Credit issuance TYA'!$G$21*'Credit issuance TYA'!$B$2)))</f>
        <v>0</v>
      </c>
      <c r="CO27" s="297">
        <f>IF(ISBLANK('Hoja De Calculo'!CP$13),'Credit issuance TYA'!CO27-('Credit issuance TYA'!$G$21*'Credit issuance TYA'!$B$2),IF('Hoja De Calculo'!CP$16&lt;'Hoja De Calculo'!CO$16,0,'Credit issuance TYA'!CO27-('Credit issuance TYA'!$G$21*'Credit issuance TYA'!$B$2)))</f>
        <v>0</v>
      </c>
      <c r="CP27" s="297">
        <f>IF(ISBLANK('Hoja De Calculo'!CQ$13),'Credit issuance TYA'!CP27-('Credit issuance TYA'!$G$21*'Credit issuance TYA'!$B$2),IF('Hoja De Calculo'!CQ$16&lt;'Hoja De Calculo'!CP$16,0,'Credit issuance TYA'!CP27-('Credit issuance TYA'!$G$21*'Credit issuance TYA'!$B$2)))</f>
        <v>0</v>
      </c>
      <c r="CQ27" s="297">
        <f>IF(ISBLANK('Hoja De Calculo'!CR$13),'Credit issuance TYA'!CQ27-('Credit issuance TYA'!$G$21*'Credit issuance TYA'!$B$2),IF('Hoja De Calculo'!CR$16&lt;'Hoja De Calculo'!CQ$16,0,'Credit issuance TYA'!CQ27-('Credit issuance TYA'!$G$21*'Credit issuance TYA'!$B$2)))</f>
        <v>0</v>
      </c>
      <c r="CR27" s="297">
        <f>IF(ISBLANK('Hoja De Calculo'!CS$13),'Credit issuance TYA'!CR27-('Credit issuance TYA'!$G$21*'Credit issuance TYA'!$B$2),IF('Hoja De Calculo'!CS$16&lt;'Hoja De Calculo'!CR$16,0,'Credit issuance TYA'!CR27-('Credit issuance TYA'!$G$21*'Credit issuance TYA'!$B$2)))</f>
        <v>0</v>
      </c>
      <c r="CS27" s="297">
        <f>IF(ISBLANK('Hoja De Calculo'!CT$13),'Credit issuance TYA'!CS27-('Credit issuance TYA'!$G$21*'Credit issuance TYA'!$B$2),IF('Hoja De Calculo'!CT$16&lt;'Hoja De Calculo'!CS$16,0,'Credit issuance TYA'!CS27-('Credit issuance TYA'!$G$21*'Credit issuance TYA'!$B$2)))</f>
        <v>0</v>
      </c>
      <c r="CT27" s="297">
        <f>IF(ISBLANK('Hoja De Calculo'!CU$13),'Credit issuance TYA'!CT27-('Credit issuance TYA'!$G$21*'Credit issuance TYA'!$B$2),IF('Hoja De Calculo'!CU$16&lt;'Hoja De Calculo'!CT$16,0,'Credit issuance TYA'!CT27-('Credit issuance TYA'!$G$21*'Credit issuance TYA'!$B$2)))</f>
        <v>0</v>
      </c>
      <c r="CU27" s="297">
        <f>IF(ISBLANK('Hoja De Calculo'!CV$13),'Credit issuance TYA'!CU27-('Credit issuance TYA'!$G$21*'Credit issuance TYA'!$B$2),IF('Hoja De Calculo'!CV$16&lt;'Hoja De Calculo'!CU$16,0,'Credit issuance TYA'!CU27-('Credit issuance TYA'!$G$21*'Credit issuance TYA'!$B$2)))</f>
        <v>0</v>
      </c>
      <c r="CV27" s="297">
        <f>IF(ISBLANK('Hoja De Calculo'!CW$13),'Credit issuance TYA'!CV27-('Credit issuance TYA'!$G$21*'Credit issuance TYA'!$B$2),IF('Hoja De Calculo'!CW$16&lt;'Hoja De Calculo'!CV$16,0,'Credit issuance TYA'!CV27-('Credit issuance TYA'!$G$21*'Credit issuance TYA'!$B$2)))</f>
        <v>0</v>
      </c>
      <c r="CW27" s="297">
        <f>IF(ISBLANK('Hoja De Calculo'!CX$13),'Credit issuance TYA'!CW27-('Credit issuance TYA'!$G$21*'Credit issuance TYA'!$B$2),IF('Hoja De Calculo'!CX$16&lt;'Hoja De Calculo'!CW$16,0,'Credit issuance TYA'!CW27-('Credit issuance TYA'!$G$21*'Credit issuance TYA'!$B$2)))</f>
        <v>0</v>
      </c>
    </row>
    <row r="28" spans="1:101" x14ac:dyDescent="0.25">
      <c r="A28" t="s">
        <v>165</v>
      </c>
      <c r="C28" s="263"/>
      <c r="D28" s="263"/>
      <c r="E28" s="263"/>
      <c r="F28" s="263"/>
      <c r="G28" s="263"/>
      <c r="H28" s="285">
        <f>'Credit issuance TYA'!H28-('Credit issuance TYA'!$H21*'Credit issuance TYA'!$B$2)</f>
        <v>0</v>
      </c>
      <c r="I28" s="285">
        <f>IF(ISBLANK('Hoja De Calculo'!J$13),'Credit issuance TYA'!I28-('Credit issuance TYA'!$H$21*'Credit issuance TYA'!$B$2),IF('Hoja De Calculo'!J$16&lt;'Hoja De Calculo'!I$16,0,'Credit issuance TYA'!I28-('Credit issuance TYA'!$H$21*'Credit issuance TYA'!$B$2)))</f>
        <v>0</v>
      </c>
      <c r="J28" s="285">
        <f>IF(ISBLANK('Hoja De Calculo'!K$13),'Credit issuance TYA'!J28-('Credit issuance TYA'!$H$21*'Credit issuance TYA'!$B$2),IF('Hoja De Calculo'!K$16&lt;'Hoja De Calculo'!J$16,0,'Credit issuance TYA'!J28-('Credit issuance TYA'!$H$21*'Credit issuance TYA'!$B$2)))</f>
        <v>0</v>
      </c>
      <c r="K28" s="285">
        <f>IF(ISBLANK('Hoja De Calculo'!L$13),'Credit issuance TYA'!K28-('Credit issuance TYA'!$H$21*'Credit issuance TYA'!$B$2),IF('Hoja De Calculo'!L$16&lt;'Hoja De Calculo'!K$16,0,'Credit issuance TYA'!K28-('Credit issuance TYA'!$H$21*'Credit issuance TYA'!$B$2)))</f>
        <v>0</v>
      </c>
      <c r="L28" s="285">
        <f>IF(ISBLANK('Hoja De Calculo'!M$13),'Credit issuance TYA'!L28-('Credit issuance TYA'!$H$21*'Credit issuance TYA'!$B$2),IF('Hoja De Calculo'!M$16&lt;'Hoja De Calculo'!L$16,0,'Credit issuance TYA'!L28-('Credit issuance TYA'!$H$21*'Credit issuance TYA'!$B$2)))</f>
        <v>0</v>
      </c>
      <c r="M28" s="285">
        <f>IF(ISBLANK('Hoja De Calculo'!N$13),'Credit issuance TYA'!M28-('Credit issuance TYA'!$H$21*'Credit issuance TYA'!$B$2),IF('Hoja De Calculo'!N$16&lt;'Hoja De Calculo'!M$16,0,'Credit issuance TYA'!M28-('Credit issuance TYA'!$H$21*'Credit issuance TYA'!$B$2)))</f>
        <v>0</v>
      </c>
      <c r="N28" s="285">
        <f>IF(ISBLANK('Hoja De Calculo'!O$13),'Credit issuance TYA'!N28-('Credit issuance TYA'!$H$21*'Credit issuance TYA'!$B$2),IF('Hoja De Calculo'!O$16&lt;'Hoja De Calculo'!N$16,0,'Credit issuance TYA'!N28-('Credit issuance TYA'!$H$21*'Credit issuance TYA'!$B$2)))</f>
        <v>0</v>
      </c>
      <c r="O28" s="285">
        <f>IF(ISBLANK('Hoja De Calculo'!P$13),'Credit issuance TYA'!O28-('Credit issuance TYA'!$H$21*'Credit issuance TYA'!$B$2),IF('Hoja De Calculo'!P$16&lt;'Hoja De Calculo'!O$16,0,'Credit issuance TYA'!O28-('Credit issuance TYA'!$H$21*'Credit issuance TYA'!$B$2)))</f>
        <v>0</v>
      </c>
      <c r="P28" s="285">
        <f>IF(ISBLANK('Hoja De Calculo'!Q$13),'Credit issuance TYA'!P28-('Credit issuance TYA'!$H$21*'Credit issuance TYA'!$B$2),IF('Hoja De Calculo'!Q$16&lt;'Hoja De Calculo'!P$16,0,'Credit issuance TYA'!P28-('Credit issuance TYA'!$H$21*'Credit issuance TYA'!$B$2)))</f>
        <v>0</v>
      </c>
      <c r="Q28" s="285">
        <f>IF(ISBLANK('Hoja De Calculo'!R$13),'Credit issuance TYA'!Q28-('Credit issuance TYA'!$H$21*'Credit issuance TYA'!$B$2),IF('Hoja De Calculo'!R$16&lt;'Hoja De Calculo'!Q$16,0,'Credit issuance TYA'!Q28-('Credit issuance TYA'!$H$21*'Credit issuance TYA'!$B$2)))</f>
        <v>0</v>
      </c>
      <c r="R28" s="285">
        <f>IF(ISBLANK('Hoja De Calculo'!S$13),'Credit issuance TYA'!R28-('Credit issuance TYA'!$H$21*'Credit issuance TYA'!$B$2),IF('Hoja De Calculo'!S$16&lt;'Hoja De Calculo'!R$16,0,'Credit issuance TYA'!R28-('Credit issuance TYA'!$H$21*'Credit issuance TYA'!$B$2)))</f>
        <v>0</v>
      </c>
      <c r="S28" s="285">
        <f>IF(ISBLANK('Hoja De Calculo'!T$13),'Credit issuance TYA'!S28-('Credit issuance TYA'!$H$21*'Credit issuance TYA'!$B$2),IF('Hoja De Calculo'!T$16&lt;'Hoja De Calculo'!S$16,0,'Credit issuance TYA'!S28-('Credit issuance TYA'!$H$21*'Credit issuance TYA'!$B$2)))</f>
        <v>0</v>
      </c>
      <c r="T28" s="285">
        <f>IF(ISBLANK('Hoja De Calculo'!U$13),'Credit issuance TYA'!T28-('Credit issuance TYA'!$H$21*'Credit issuance TYA'!$B$2),IF('Hoja De Calculo'!U$16&lt;'Hoja De Calculo'!T$16,0,'Credit issuance TYA'!T28-('Credit issuance TYA'!$H$21*'Credit issuance TYA'!$B$2)))</f>
        <v>0</v>
      </c>
      <c r="U28" s="285">
        <f>IF(ISBLANK('Hoja De Calculo'!V$13),'Credit issuance TYA'!U28-('Credit issuance TYA'!$H$21*'Credit issuance TYA'!$B$2),IF('Hoja De Calculo'!V$16&lt;'Hoja De Calculo'!U$16,0,'Credit issuance TYA'!U28-('Credit issuance TYA'!$H$21*'Credit issuance TYA'!$B$2)))</f>
        <v>0</v>
      </c>
      <c r="V28" s="285">
        <f>IF(ISBLANK('Hoja De Calculo'!W$13),'Credit issuance TYA'!V28-('Credit issuance TYA'!$H$21*'Credit issuance TYA'!$B$2),IF('Hoja De Calculo'!W$16&lt;'Hoja De Calculo'!V$16,0,'Credit issuance TYA'!V28-('Credit issuance TYA'!$H$21*'Credit issuance TYA'!$B$2)))</f>
        <v>0</v>
      </c>
      <c r="W28" s="285">
        <f>IF(ISBLANK('Hoja De Calculo'!X$13),'Credit issuance TYA'!W28-('Credit issuance TYA'!$H$21*'Credit issuance TYA'!$B$2),IF('Hoja De Calculo'!X$16&lt;'Hoja De Calculo'!W$16,0,'Credit issuance TYA'!W28-('Credit issuance TYA'!$H$21*'Credit issuance TYA'!$B$2)))</f>
        <v>0</v>
      </c>
      <c r="X28" s="285">
        <f>IF(ISBLANK('Hoja De Calculo'!Y$13),'Credit issuance TYA'!X28-('Credit issuance TYA'!$H$21*'Credit issuance TYA'!$B$2),IF('Hoja De Calculo'!Y$16&lt;'Hoja De Calculo'!X$16,0,'Credit issuance TYA'!X28-('Credit issuance TYA'!$H$21*'Credit issuance TYA'!$B$2)))</f>
        <v>0</v>
      </c>
      <c r="Y28" s="285">
        <f>IF(ISBLANK('Hoja De Calculo'!Z$13),'Credit issuance TYA'!Y28-('Credit issuance TYA'!$H$21*'Credit issuance TYA'!$B$2),IF('Hoja De Calculo'!Z$16&lt;'Hoja De Calculo'!Y$16,0,'Credit issuance TYA'!Y28-('Credit issuance TYA'!$H$21*'Credit issuance TYA'!$B$2)))</f>
        <v>0</v>
      </c>
      <c r="Z28" s="285">
        <f>IF(ISBLANK('Hoja De Calculo'!AA$13),'Credit issuance TYA'!Z28-('Credit issuance TYA'!$H$21*'Credit issuance TYA'!$B$2),IF('Hoja De Calculo'!AA$16&lt;'Hoja De Calculo'!Z$16,0,'Credit issuance TYA'!Z28-('Credit issuance TYA'!$H$21*'Credit issuance TYA'!$B$2)))</f>
        <v>0</v>
      </c>
      <c r="AA28" s="285">
        <f>IF(ISBLANK('Hoja De Calculo'!AB$13),'Credit issuance TYA'!AA28-('Credit issuance TYA'!$H$21*'Credit issuance TYA'!$B$2),IF('Hoja De Calculo'!AB$16&lt;'Hoja De Calculo'!AA$16,0,'Credit issuance TYA'!AA28-('Credit issuance TYA'!$H$21*'Credit issuance TYA'!$B$2)))</f>
        <v>0</v>
      </c>
      <c r="AB28" s="285">
        <f>IF(ISBLANK('Hoja De Calculo'!AC$13),'Credit issuance TYA'!AB28-('Credit issuance TYA'!$H$21*'Credit issuance TYA'!$B$2),IF('Hoja De Calculo'!AC$16&lt;'Hoja De Calculo'!AB$16,0,'Credit issuance TYA'!AB28-('Credit issuance TYA'!$H$21*'Credit issuance TYA'!$B$2)))</f>
        <v>0</v>
      </c>
      <c r="AC28" s="285">
        <f>IF(ISBLANK('Hoja De Calculo'!AD$13),'Credit issuance TYA'!AC28-('Credit issuance TYA'!$H$21*'Credit issuance TYA'!$B$2),IF('Hoja De Calculo'!AD$16&lt;'Hoja De Calculo'!AC$16,0,'Credit issuance TYA'!AC28-('Credit issuance TYA'!$H$21*'Credit issuance TYA'!$B$2)))</f>
        <v>0</v>
      </c>
      <c r="AD28" s="285">
        <f>IF(ISBLANK('Hoja De Calculo'!AE$13),'Credit issuance TYA'!AD28-('Credit issuance TYA'!$H$21*'Credit issuance TYA'!$B$2),IF('Hoja De Calculo'!AE$16&lt;'Hoja De Calculo'!AD$16,0,'Credit issuance TYA'!AD28-('Credit issuance TYA'!$H$21*'Credit issuance TYA'!$B$2)))</f>
        <v>0</v>
      </c>
      <c r="AE28" s="285">
        <f>IF(ISBLANK('Hoja De Calculo'!AF$13),'Credit issuance TYA'!AE28-('Credit issuance TYA'!$H$21*'Credit issuance TYA'!$B$2),IF('Hoja De Calculo'!AF$16&lt;'Hoja De Calculo'!AE$16,0,'Credit issuance TYA'!AE28-('Credit issuance TYA'!$H$21*'Credit issuance TYA'!$B$2)))</f>
        <v>0</v>
      </c>
      <c r="AF28" s="285">
        <f>IF(ISBLANK('Hoja De Calculo'!AG$13),'Credit issuance TYA'!AF28-('Credit issuance TYA'!$H$21*'Credit issuance TYA'!$B$2),IF('Hoja De Calculo'!AG$16&lt;'Hoja De Calculo'!AF$16,0,'Credit issuance TYA'!AF28-('Credit issuance TYA'!$H$21*'Credit issuance TYA'!$B$2)))</f>
        <v>0</v>
      </c>
      <c r="AG28" s="285">
        <f>IF(ISBLANK('Hoja De Calculo'!AH$13),'Credit issuance TYA'!AG28-('Credit issuance TYA'!$H$21*'Credit issuance TYA'!$B$2),IF('Hoja De Calculo'!AH$16&lt;'Hoja De Calculo'!AG$16,0,'Credit issuance TYA'!AG28-('Credit issuance TYA'!$H$21*'Credit issuance TYA'!$B$2)))</f>
        <v>0</v>
      </c>
      <c r="AH28" s="285">
        <f>IF(ISBLANK('Hoja De Calculo'!AI$13),'Credit issuance TYA'!AH28-('Credit issuance TYA'!$H$21*'Credit issuance TYA'!$B$2),IF('Hoja De Calculo'!AI$16&lt;'Hoja De Calculo'!AH$16,0,'Credit issuance TYA'!AH28-('Credit issuance TYA'!$H$21*'Credit issuance TYA'!$B$2)))</f>
        <v>0</v>
      </c>
      <c r="AI28" s="285">
        <f>IF(ISBLANK('Hoja De Calculo'!AJ$13),'Credit issuance TYA'!AI28-('Credit issuance TYA'!$H$21*'Credit issuance TYA'!$B$2),IF('Hoja De Calculo'!AJ$16&lt;'Hoja De Calculo'!AI$16,0,'Credit issuance TYA'!AI28-('Credit issuance TYA'!$H$21*'Credit issuance TYA'!$B$2)))</f>
        <v>0</v>
      </c>
      <c r="AJ28" s="285">
        <f>IF(ISBLANK('Hoja De Calculo'!AK$13),'Credit issuance TYA'!AJ28-('Credit issuance TYA'!$H$21*'Credit issuance TYA'!$B$2),IF('Hoja De Calculo'!AK$16&lt;'Hoja De Calculo'!AJ$16,0,'Credit issuance TYA'!AJ28-('Credit issuance TYA'!$H$21*'Credit issuance TYA'!$B$2)))</f>
        <v>0</v>
      </c>
      <c r="AK28" s="285">
        <f>IF(ISBLANK('Hoja De Calculo'!AL$13),'Credit issuance TYA'!AK28-('Credit issuance TYA'!$H$21*'Credit issuance TYA'!$B$2),IF('Hoja De Calculo'!AL$16&lt;'Hoja De Calculo'!AK$16,0,'Credit issuance TYA'!AK28-('Credit issuance TYA'!$H$21*'Credit issuance TYA'!$B$2)))</f>
        <v>0</v>
      </c>
      <c r="AL28" s="285">
        <f>IF(ISBLANK('Hoja De Calculo'!AM$13),'Credit issuance TYA'!AL28-('Credit issuance TYA'!$H$21*'Credit issuance TYA'!$B$2),IF('Hoja De Calculo'!AM$16&lt;'Hoja De Calculo'!AL$16,0,'Credit issuance TYA'!AL28-('Credit issuance TYA'!$H$21*'Credit issuance TYA'!$B$2)))</f>
        <v>0</v>
      </c>
      <c r="AM28" s="285">
        <f>IF(ISBLANK('Hoja De Calculo'!AN$13),'Credit issuance TYA'!AM28-('Credit issuance TYA'!$H$21*'Credit issuance TYA'!$B$2),IF('Hoja De Calculo'!AN$16&lt;'Hoja De Calculo'!AM$16,0,'Credit issuance TYA'!AM28-('Credit issuance TYA'!$H$21*'Credit issuance TYA'!$B$2)))</f>
        <v>0</v>
      </c>
      <c r="AN28" s="285">
        <f>IF(ISBLANK('Hoja De Calculo'!AO$13),'Credit issuance TYA'!AN28-('Credit issuance TYA'!$H$21*'Credit issuance TYA'!$B$2),IF('Hoja De Calculo'!AO$16&lt;'Hoja De Calculo'!AN$16,0,'Credit issuance TYA'!AN28-('Credit issuance TYA'!$H$21*'Credit issuance TYA'!$B$2)))</f>
        <v>0</v>
      </c>
      <c r="AO28" s="285">
        <f>IF(ISBLANK('Hoja De Calculo'!AP$13),'Credit issuance TYA'!AO28-('Credit issuance TYA'!$H$21*'Credit issuance TYA'!$B$2),IF('Hoja De Calculo'!AP$16&lt;'Hoja De Calculo'!AO$16,0,'Credit issuance TYA'!AO28-('Credit issuance TYA'!$H$21*'Credit issuance TYA'!$B$2)))</f>
        <v>0</v>
      </c>
      <c r="AP28" s="285">
        <f>IF(ISBLANK('Hoja De Calculo'!AQ$13),'Credit issuance TYA'!AP28-('Credit issuance TYA'!$H$21*'Credit issuance TYA'!$B$2),IF('Hoja De Calculo'!AQ$16&lt;'Hoja De Calculo'!AP$16,0,'Credit issuance TYA'!AP28-('Credit issuance TYA'!$H$21*'Credit issuance TYA'!$B$2)))</f>
        <v>0</v>
      </c>
      <c r="AQ28" s="285">
        <f>IF(ISBLANK('Hoja De Calculo'!AR$13),'Credit issuance TYA'!AQ28-('Credit issuance TYA'!$H$21*'Credit issuance TYA'!$B$2),IF('Hoja De Calculo'!AR$16&lt;'Hoja De Calculo'!AQ$16,0,'Credit issuance TYA'!AQ28-('Credit issuance TYA'!$H$21*'Credit issuance TYA'!$B$2)))</f>
        <v>0</v>
      </c>
      <c r="AR28" s="285">
        <f>IF(ISBLANK('Hoja De Calculo'!AS$13),'Credit issuance TYA'!AR28-('Credit issuance TYA'!$H$21*'Credit issuance TYA'!$B$2),IF('Hoja De Calculo'!AS$16&lt;'Hoja De Calculo'!AR$16,0,'Credit issuance TYA'!AR28-('Credit issuance TYA'!$H$21*'Credit issuance TYA'!$B$2)))</f>
        <v>0</v>
      </c>
      <c r="AS28" s="285">
        <f>IF(ISBLANK('Hoja De Calculo'!AT$13),'Credit issuance TYA'!AS28-('Credit issuance TYA'!$H$21*'Credit issuance TYA'!$B$2),IF('Hoja De Calculo'!AT$16&lt;'Hoja De Calculo'!AS$16,0,'Credit issuance TYA'!AS28-('Credit issuance TYA'!$H$21*'Credit issuance TYA'!$B$2)))</f>
        <v>0</v>
      </c>
      <c r="AT28" s="285">
        <f>IF(ISBLANK('Hoja De Calculo'!AU$13),'Credit issuance TYA'!AT28-('Credit issuance TYA'!$H$21*'Credit issuance TYA'!$B$2),IF('Hoja De Calculo'!AU$16&lt;'Hoja De Calculo'!AT$16,0,'Credit issuance TYA'!AT28-('Credit issuance TYA'!$H$21*'Credit issuance TYA'!$B$2)))</f>
        <v>0</v>
      </c>
      <c r="AU28" s="285">
        <f>IF(ISBLANK('Hoja De Calculo'!AV$13),'Credit issuance TYA'!AU28-('Credit issuance TYA'!$H$21*'Credit issuance TYA'!$B$2),IF('Hoja De Calculo'!AV$16&lt;'Hoja De Calculo'!AU$16,0,'Credit issuance TYA'!AU28-('Credit issuance TYA'!$H$21*'Credit issuance TYA'!$B$2)))</f>
        <v>0</v>
      </c>
      <c r="AV28" s="285">
        <f>IF(ISBLANK('Hoja De Calculo'!AW$13),'Credit issuance TYA'!AV28-('Credit issuance TYA'!$H$21*'Credit issuance TYA'!$B$2),IF('Hoja De Calculo'!AW$16&lt;'Hoja De Calculo'!AV$16,0,'Credit issuance TYA'!AV28-('Credit issuance TYA'!$H$21*'Credit issuance TYA'!$B$2)))</f>
        <v>0</v>
      </c>
      <c r="AW28" s="285">
        <f>IF(ISBLANK('Hoja De Calculo'!AX$13),'Credit issuance TYA'!AW28-('Credit issuance TYA'!$H$21*'Credit issuance TYA'!$B$2),IF('Hoja De Calculo'!AX$16&lt;'Hoja De Calculo'!AW$16,0,'Credit issuance TYA'!AW28-('Credit issuance TYA'!$H$21*'Credit issuance TYA'!$B$2)))</f>
        <v>0</v>
      </c>
      <c r="AX28" s="285">
        <f>IF(ISBLANK('Hoja De Calculo'!AY$13),'Credit issuance TYA'!AX28-('Credit issuance TYA'!$H$21*'Credit issuance TYA'!$B$2),IF('Hoja De Calculo'!AY$16&lt;'Hoja De Calculo'!AX$16,0,'Credit issuance TYA'!AX28-('Credit issuance TYA'!$H$21*'Credit issuance TYA'!$B$2)))</f>
        <v>0</v>
      </c>
      <c r="AY28" s="285">
        <f>IF(ISBLANK('Hoja De Calculo'!AZ$13),'Credit issuance TYA'!AY28-('Credit issuance TYA'!$H$21*'Credit issuance TYA'!$B$2),IF('Hoja De Calculo'!AZ$16&lt;'Hoja De Calculo'!AY$16,0,'Credit issuance TYA'!AY28-('Credit issuance TYA'!$H$21*'Credit issuance TYA'!$B$2)))</f>
        <v>0</v>
      </c>
      <c r="AZ28" s="285">
        <f>IF(ISBLANK('Hoja De Calculo'!BA$13),'Credit issuance TYA'!AZ28-('Credit issuance TYA'!$H$21*'Credit issuance TYA'!$B$2),IF('Hoja De Calculo'!BA$16&lt;'Hoja De Calculo'!AZ$16,0,'Credit issuance TYA'!AZ28-('Credit issuance TYA'!$H$21*'Credit issuance TYA'!$B$2)))</f>
        <v>0</v>
      </c>
      <c r="BA28" s="285">
        <f>IF(ISBLANK('Hoja De Calculo'!BB$13),'Credit issuance TYA'!BA28-('Credit issuance TYA'!$H$21*'Credit issuance TYA'!$B$2),IF('Hoja De Calculo'!BB$16&lt;'Hoja De Calculo'!BA$16,0,'Credit issuance TYA'!BA28-('Credit issuance TYA'!$H$21*'Credit issuance TYA'!$B$2)))</f>
        <v>0</v>
      </c>
      <c r="BB28" s="285">
        <f>IF(ISBLANK('Hoja De Calculo'!BC$13),'Credit issuance TYA'!BB28-('Credit issuance TYA'!$H$21*'Credit issuance TYA'!$B$2),IF('Hoja De Calculo'!BC$16&lt;'Hoja De Calculo'!BB$16,0,'Credit issuance TYA'!BB28-('Credit issuance TYA'!$H$21*'Credit issuance TYA'!$B$2)))</f>
        <v>0</v>
      </c>
      <c r="BC28" s="285">
        <f>IF(ISBLANK('Hoja De Calculo'!BD$13),'Credit issuance TYA'!BC28-('Credit issuance TYA'!$H$21*'Credit issuance TYA'!$B$2),IF('Hoja De Calculo'!BD$16&lt;'Hoja De Calculo'!BC$16,0,'Credit issuance TYA'!BC28-('Credit issuance TYA'!$H$21*'Credit issuance TYA'!$B$2)))</f>
        <v>0</v>
      </c>
      <c r="BD28" s="285">
        <f>IF(ISBLANK('Hoja De Calculo'!BE$13),'Credit issuance TYA'!BD28-('Credit issuance TYA'!$H$21*'Credit issuance TYA'!$B$2),IF('Hoja De Calculo'!BE$16&lt;'Hoja De Calculo'!BD$16,0,'Credit issuance TYA'!BD28-('Credit issuance TYA'!$H$21*'Credit issuance TYA'!$B$2)))</f>
        <v>0</v>
      </c>
      <c r="BE28" s="285">
        <f>IF(ISBLANK('Hoja De Calculo'!BF$13),'Credit issuance TYA'!BE28-('Credit issuance TYA'!$H$21*'Credit issuance TYA'!$B$2),IF('Hoja De Calculo'!BF$16&lt;'Hoja De Calculo'!BE$16,0,'Credit issuance TYA'!BE28-('Credit issuance TYA'!$H$21*'Credit issuance TYA'!$B$2)))</f>
        <v>0</v>
      </c>
      <c r="BF28" s="285">
        <f>IF(ISBLANK('Hoja De Calculo'!BG$13),'Credit issuance TYA'!BF28-('Credit issuance TYA'!$H$21*'Credit issuance TYA'!$B$2),IF('Hoja De Calculo'!BG$16&lt;'Hoja De Calculo'!BF$16,0,'Credit issuance TYA'!BF28-('Credit issuance TYA'!$H$21*'Credit issuance TYA'!$B$2)))</f>
        <v>0</v>
      </c>
      <c r="BG28" s="285">
        <f>IF(ISBLANK('Hoja De Calculo'!BH$13),'Credit issuance TYA'!BG28-('Credit issuance TYA'!$H$21*'Credit issuance TYA'!$B$2),IF('Hoja De Calculo'!BH$16&lt;'Hoja De Calculo'!BG$16,0,'Credit issuance TYA'!BG28-('Credit issuance TYA'!$H$21*'Credit issuance TYA'!$B$2)))</f>
        <v>0</v>
      </c>
      <c r="BH28" s="285">
        <f>IF(ISBLANK('Hoja De Calculo'!BI$13),'Credit issuance TYA'!BH28-('Credit issuance TYA'!$H$21*'Credit issuance TYA'!$B$2),IF('Hoja De Calculo'!BI$16&lt;'Hoja De Calculo'!BH$16,0,'Credit issuance TYA'!BH28-('Credit issuance TYA'!$H$21*'Credit issuance TYA'!$B$2)))</f>
        <v>0</v>
      </c>
      <c r="BI28" s="285">
        <f>IF(ISBLANK('Hoja De Calculo'!BJ$13),'Credit issuance TYA'!BI28-('Credit issuance TYA'!$H$21*'Credit issuance TYA'!$B$2),IF('Hoja De Calculo'!BJ$16&lt;'Hoja De Calculo'!BI$16,0,'Credit issuance TYA'!BI28-('Credit issuance TYA'!$H$21*'Credit issuance TYA'!$B$2)))</f>
        <v>0</v>
      </c>
      <c r="BJ28" s="285">
        <f>IF(ISBLANK('Hoja De Calculo'!BK$13),'Credit issuance TYA'!BJ28-('Credit issuance TYA'!$H$21*'Credit issuance TYA'!$B$2),IF('Hoja De Calculo'!BK$16&lt;'Hoja De Calculo'!BJ$16,0,'Credit issuance TYA'!BJ28-('Credit issuance TYA'!$H$21*'Credit issuance TYA'!$B$2)))</f>
        <v>0</v>
      </c>
      <c r="BK28" s="285">
        <f>IF(ISBLANK('Hoja De Calculo'!BL$13),'Credit issuance TYA'!BK28-('Credit issuance TYA'!$H$21*'Credit issuance TYA'!$B$2),IF('Hoja De Calculo'!BL$16&lt;'Hoja De Calculo'!BK$16,0,'Credit issuance TYA'!BK28-('Credit issuance TYA'!$H$21*'Credit issuance TYA'!$B$2)))</f>
        <v>0</v>
      </c>
      <c r="BL28" s="285">
        <f>IF(ISBLANK('Hoja De Calculo'!BM$13),'Credit issuance TYA'!BL28-('Credit issuance TYA'!$H$21*'Credit issuance TYA'!$B$2),IF('Hoja De Calculo'!BM$16&lt;'Hoja De Calculo'!BL$16,0,'Credit issuance TYA'!BL28-('Credit issuance TYA'!$H$21*'Credit issuance TYA'!$B$2)))</f>
        <v>0</v>
      </c>
      <c r="BM28" s="285">
        <f>IF(ISBLANK('Hoja De Calculo'!BN$13),'Credit issuance TYA'!BM28-('Credit issuance TYA'!$H$21*'Credit issuance TYA'!$B$2),IF('Hoja De Calculo'!BN$16&lt;'Hoja De Calculo'!BM$16,0,'Credit issuance TYA'!BM28-('Credit issuance TYA'!$H$21*'Credit issuance TYA'!$B$2)))</f>
        <v>0</v>
      </c>
      <c r="BN28" s="285">
        <f>IF(ISBLANK('Hoja De Calculo'!BO$13),'Credit issuance TYA'!BN28-('Credit issuance TYA'!$H$21*'Credit issuance TYA'!$B$2),IF('Hoja De Calculo'!BO$16&lt;'Hoja De Calculo'!BN$16,0,'Credit issuance TYA'!BN28-('Credit issuance TYA'!$H$21*'Credit issuance TYA'!$B$2)))</f>
        <v>0</v>
      </c>
      <c r="BO28" s="285">
        <f>IF(ISBLANK('Hoja De Calculo'!BP$13),'Credit issuance TYA'!BO28-('Credit issuance TYA'!$H$21*'Credit issuance TYA'!$B$2),IF('Hoja De Calculo'!BP$16&lt;'Hoja De Calculo'!BO$16,0,'Credit issuance TYA'!BO28-('Credit issuance TYA'!$H$21*'Credit issuance TYA'!$B$2)))</f>
        <v>0</v>
      </c>
      <c r="BP28" s="285">
        <f>IF(ISBLANK('Hoja De Calculo'!BQ$13),'Credit issuance TYA'!BP28-('Credit issuance TYA'!$H$21*'Credit issuance TYA'!$B$2),IF('Hoja De Calculo'!BQ$16&lt;'Hoja De Calculo'!BP$16,0,'Credit issuance TYA'!BP28-('Credit issuance TYA'!$H$21*'Credit issuance TYA'!$B$2)))</f>
        <v>0</v>
      </c>
      <c r="BQ28" s="285">
        <f>IF(ISBLANK('Hoja De Calculo'!BR$13),'Credit issuance TYA'!BQ28-('Credit issuance TYA'!$H$21*'Credit issuance TYA'!$B$2),IF('Hoja De Calculo'!BR$16&lt;'Hoja De Calculo'!BQ$16,0,'Credit issuance TYA'!BQ28-('Credit issuance TYA'!$H$21*'Credit issuance TYA'!$B$2)))</f>
        <v>0</v>
      </c>
      <c r="BR28" s="285">
        <f>IF(ISBLANK('Hoja De Calculo'!BS$13),'Credit issuance TYA'!BR28-('Credit issuance TYA'!$H$21*'Credit issuance TYA'!$B$2),IF('Hoja De Calculo'!BS$16&lt;'Hoja De Calculo'!BR$16,0,'Credit issuance TYA'!BR28-('Credit issuance TYA'!$H$21*'Credit issuance TYA'!$B$2)))</f>
        <v>0</v>
      </c>
      <c r="BS28" s="285">
        <f>IF(ISBLANK('Hoja De Calculo'!BT$13),'Credit issuance TYA'!BS28-('Credit issuance TYA'!$H$21*'Credit issuance TYA'!$B$2),IF('Hoja De Calculo'!BT$16&lt;'Hoja De Calculo'!BS$16,0,'Credit issuance TYA'!BS28-('Credit issuance TYA'!$H$21*'Credit issuance TYA'!$B$2)))</f>
        <v>0</v>
      </c>
      <c r="BT28" s="285">
        <f>IF(ISBLANK('Hoja De Calculo'!BU$13),'Credit issuance TYA'!BT28-('Credit issuance TYA'!$H$21*'Credit issuance TYA'!$B$2),IF('Hoja De Calculo'!BU$16&lt;'Hoja De Calculo'!BT$16,0,'Credit issuance TYA'!BT28-('Credit issuance TYA'!$H$21*'Credit issuance TYA'!$B$2)))</f>
        <v>0</v>
      </c>
      <c r="BU28" s="285">
        <f>IF(ISBLANK('Hoja De Calculo'!BV$13),'Credit issuance TYA'!BU28-('Credit issuance TYA'!$H$21*'Credit issuance TYA'!$B$2),IF('Hoja De Calculo'!BV$16&lt;'Hoja De Calculo'!BU$16,0,'Credit issuance TYA'!BU28-('Credit issuance TYA'!$H$21*'Credit issuance TYA'!$B$2)))</f>
        <v>0</v>
      </c>
      <c r="BV28" s="285">
        <f>IF(ISBLANK('Hoja De Calculo'!BW$13),'Credit issuance TYA'!BV28-('Credit issuance TYA'!$H$21*'Credit issuance TYA'!$B$2),IF('Hoja De Calculo'!BW$16&lt;'Hoja De Calculo'!BV$16,0,'Credit issuance TYA'!BV28-('Credit issuance TYA'!$H$21*'Credit issuance TYA'!$B$2)))</f>
        <v>0</v>
      </c>
      <c r="BW28" s="285">
        <f>IF(ISBLANK('Hoja De Calculo'!BX$13),'Credit issuance TYA'!BW28-('Credit issuance TYA'!$H$21*'Credit issuance TYA'!$B$2),IF('Hoja De Calculo'!BX$16&lt;'Hoja De Calculo'!BW$16,0,'Credit issuance TYA'!BW28-('Credit issuance TYA'!$H$21*'Credit issuance TYA'!$B$2)))</f>
        <v>0</v>
      </c>
      <c r="BX28" s="285">
        <f>IF(ISBLANK('Hoja De Calculo'!BY$13),'Credit issuance TYA'!BX28-('Credit issuance TYA'!$H$21*'Credit issuance TYA'!$B$2),IF('Hoja De Calculo'!BY$16&lt;'Hoja De Calculo'!BX$16,0,'Credit issuance TYA'!BX28-('Credit issuance TYA'!$H$21*'Credit issuance TYA'!$B$2)))</f>
        <v>0</v>
      </c>
      <c r="BY28" s="285">
        <f>IF(ISBLANK('Hoja De Calculo'!BZ$13),'Credit issuance TYA'!BY28-('Credit issuance TYA'!$H$21*'Credit issuance TYA'!$B$2),IF('Hoja De Calculo'!BZ$16&lt;'Hoja De Calculo'!BY$16,0,'Credit issuance TYA'!BY28-('Credit issuance TYA'!$H$21*'Credit issuance TYA'!$B$2)))</f>
        <v>0</v>
      </c>
      <c r="BZ28" s="285">
        <f>IF(ISBLANK('Hoja De Calculo'!CA$13),'Credit issuance TYA'!BZ28-('Credit issuance TYA'!$H$21*'Credit issuance TYA'!$B$2),IF('Hoja De Calculo'!CA$16&lt;'Hoja De Calculo'!BZ$16,0,'Credit issuance TYA'!BZ28-('Credit issuance TYA'!$H$21*'Credit issuance TYA'!$B$2)))</f>
        <v>0</v>
      </c>
      <c r="CA28" s="285">
        <f>IF(ISBLANK('Hoja De Calculo'!CB$13),'Credit issuance TYA'!CA28-('Credit issuance TYA'!$H$21*'Credit issuance TYA'!$B$2),IF('Hoja De Calculo'!CB$16&lt;'Hoja De Calculo'!CA$16,0,'Credit issuance TYA'!CA28-('Credit issuance TYA'!$H$21*'Credit issuance TYA'!$B$2)))</f>
        <v>0</v>
      </c>
      <c r="CB28" s="285">
        <f>IF(ISBLANK('Hoja De Calculo'!CC$13),'Credit issuance TYA'!CB28-('Credit issuance TYA'!$H$21*'Credit issuance TYA'!$B$2),IF('Hoja De Calculo'!CC$16&lt;'Hoja De Calculo'!CB$16,0,'Credit issuance TYA'!CB28-('Credit issuance TYA'!$H$21*'Credit issuance TYA'!$B$2)))</f>
        <v>0</v>
      </c>
      <c r="CC28" s="285">
        <f>IF(ISBLANK('Hoja De Calculo'!CD$13),'Credit issuance TYA'!CC28-('Credit issuance TYA'!$H$21*'Credit issuance TYA'!$B$2),IF('Hoja De Calculo'!CD$16&lt;'Hoja De Calculo'!CC$16,0,'Credit issuance TYA'!CC28-('Credit issuance TYA'!$H$21*'Credit issuance TYA'!$B$2)))</f>
        <v>0</v>
      </c>
      <c r="CD28" s="285">
        <f>IF(ISBLANK('Hoja De Calculo'!CE$13),'Credit issuance TYA'!CD28-('Credit issuance TYA'!$H$21*'Credit issuance TYA'!$B$2),IF('Hoja De Calculo'!CE$16&lt;'Hoja De Calculo'!CD$16,0,'Credit issuance TYA'!CD28-('Credit issuance TYA'!$H$21*'Credit issuance TYA'!$B$2)))</f>
        <v>0</v>
      </c>
      <c r="CE28" s="285">
        <f>IF(ISBLANK('Hoja De Calculo'!CF$13),'Credit issuance TYA'!CE28-('Credit issuance TYA'!$H$21*'Credit issuance TYA'!$B$2),IF('Hoja De Calculo'!CF$16&lt;'Hoja De Calculo'!CE$16,0,'Credit issuance TYA'!CE28-('Credit issuance TYA'!$H$21*'Credit issuance TYA'!$B$2)))</f>
        <v>0</v>
      </c>
      <c r="CF28" s="285">
        <f>IF(ISBLANK('Hoja De Calculo'!CG$13),'Credit issuance TYA'!CF28-('Credit issuance TYA'!$H$21*'Credit issuance TYA'!$B$2),IF('Hoja De Calculo'!CG$16&lt;'Hoja De Calculo'!CF$16,0,'Credit issuance TYA'!CF28-('Credit issuance TYA'!$H$21*'Credit issuance TYA'!$B$2)))</f>
        <v>0</v>
      </c>
      <c r="CG28" s="285">
        <f>IF(ISBLANK('Hoja De Calculo'!CH$13),'Credit issuance TYA'!CG28-('Credit issuance TYA'!$H$21*'Credit issuance TYA'!$B$2),IF('Hoja De Calculo'!CH$16&lt;'Hoja De Calculo'!CG$16,0,'Credit issuance TYA'!CG28-('Credit issuance TYA'!$H$21*'Credit issuance TYA'!$B$2)))</f>
        <v>0</v>
      </c>
      <c r="CH28" s="285">
        <f>IF(ISBLANK('Hoja De Calculo'!CI$13),'Credit issuance TYA'!CH28-('Credit issuance TYA'!$H$21*'Credit issuance TYA'!$B$2),IF('Hoja De Calculo'!CI$16&lt;'Hoja De Calculo'!CH$16,0,'Credit issuance TYA'!CH28-('Credit issuance TYA'!$H$21*'Credit issuance TYA'!$B$2)))</f>
        <v>0</v>
      </c>
      <c r="CI28" s="285">
        <f>IF(ISBLANK('Hoja De Calculo'!CJ$13),'Credit issuance TYA'!CI28-('Credit issuance TYA'!$H$21*'Credit issuance TYA'!$B$2),IF('Hoja De Calculo'!CJ$16&lt;'Hoja De Calculo'!CI$16,0,'Credit issuance TYA'!CI28-('Credit issuance TYA'!$H$21*'Credit issuance TYA'!$B$2)))</f>
        <v>0</v>
      </c>
      <c r="CJ28" s="285">
        <f>IF(ISBLANK('Hoja De Calculo'!CK$13),'Credit issuance TYA'!CJ28-('Credit issuance TYA'!$H$21*'Credit issuance TYA'!$B$2),IF('Hoja De Calculo'!CK$16&lt;'Hoja De Calculo'!CJ$16,0,'Credit issuance TYA'!CJ28-('Credit issuance TYA'!$H$21*'Credit issuance TYA'!$B$2)))</f>
        <v>0</v>
      </c>
      <c r="CK28" s="285">
        <f>IF(ISBLANK('Hoja De Calculo'!CL$13),'Credit issuance TYA'!CK28-('Credit issuance TYA'!$H$21*'Credit issuance TYA'!$B$2),IF('Hoja De Calculo'!CL$16&lt;'Hoja De Calculo'!CK$16,0,'Credit issuance TYA'!CK28-('Credit issuance TYA'!$H$21*'Credit issuance TYA'!$B$2)))</f>
        <v>0</v>
      </c>
      <c r="CL28" s="285">
        <f>IF(ISBLANK('Hoja De Calculo'!CM$13),'Credit issuance TYA'!CL28-('Credit issuance TYA'!$H$21*'Credit issuance TYA'!$B$2),IF('Hoja De Calculo'!CM$16&lt;'Hoja De Calculo'!CL$16,0,'Credit issuance TYA'!CL28-('Credit issuance TYA'!$H$21*'Credit issuance TYA'!$B$2)))</f>
        <v>0</v>
      </c>
      <c r="CM28" s="285">
        <f>IF(ISBLANK('Hoja De Calculo'!CN$13),'Credit issuance TYA'!CM28-('Credit issuance TYA'!$H$21*'Credit issuance TYA'!$B$2),IF('Hoja De Calculo'!CN$16&lt;'Hoja De Calculo'!CM$16,0,'Credit issuance TYA'!CM28-('Credit issuance TYA'!$H$21*'Credit issuance TYA'!$B$2)))</f>
        <v>0</v>
      </c>
      <c r="CN28" s="285">
        <f>IF(ISBLANK('Hoja De Calculo'!CO$13),'Credit issuance TYA'!CN28-('Credit issuance TYA'!$H$21*'Credit issuance TYA'!$B$2),IF('Hoja De Calculo'!CO$16&lt;'Hoja De Calculo'!CN$16,0,'Credit issuance TYA'!CN28-('Credit issuance TYA'!$H$21*'Credit issuance TYA'!$B$2)))</f>
        <v>0</v>
      </c>
      <c r="CO28" s="285">
        <f>IF(ISBLANK('Hoja De Calculo'!CP$13),'Credit issuance TYA'!CO28-('Credit issuance TYA'!$H$21*'Credit issuance TYA'!$B$2),IF('Hoja De Calculo'!CP$16&lt;'Hoja De Calculo'!CO$16,0,'Credit issuance TYA'!CO28-('Credit issuance TYA'!$H$21*'Credit issuance TYA'!$B$2)))</f>
        <v>0</v>
      </c>
      <c r="CP28" s="285">
        <f>IF(ISBLANK('Hoja De Calculo'!CQ$13),'Credit issuance TYA'!CP28-('Credit issuance TYA'!$H$21*'Credit issuance TYA'!$B$2),IF('Hoja De Calculo'!CQ$16&lt;'Hoja De Calculo'!CP$16,0,'Credit issuance TYA'!CP28-('Credit issuance TYA'!$H$21*'Credit issuance TYA'!$B$2)))</f>
        <v>0</v>
      </c>
      <c r="CQ28" s="285">
        <f>IF(ISBLANK('Hoja De Calculo'!CR$13),'Credit issuance TYA'!CQ28-('Credit issuance TYA'!$H$21*'Credit issuance TYA'!$B$2),IF('Hoja De Calculo'!CR$16&lt;'Hoja De Calculo'!CQ$16,0,'Credit issuance TYA'!CQ28-('Credit issuance TYA'!$H$21*'Credit issuance TYA'!$B$2)))</f>
        <v>0</v>
      </c>
      <c r="CR28" s="285">
        <f>IF(ISBLANK('Hoja De Calculo'!CS$13),'Credit issuance TYA'!CR28-('Credit issuance TYA'!$H$21*'Credit issuance TYA'!$B$2),IF('Hoja De Calculo'!CS$16&lt;'Hoja De Calculo'!CR$16,0,'Credit issuance TYA'!CR28-('Credit issuance TYA'!$H$21*'Credit issuance TYA'!$B$2)))</f>
        <v>0</v>
      </c>
      <c r="CS28" s="285">
        <f>IF(ISBLANK('Hoja De Calculo'!CT$13),'Credit issuance TYA'!CS28-('Credit issuance TYA'!$H$21*'Credit issuance TYA'!$B$2),IF('Hoja De Calculo'!CT$16&lt;'Hoja De Calculo'!CS$16,0,'Credit issuance TYA'!CS28-('Credit issuance TYA'!$H$21*'Credit issuance TYA'!$B$2)))</f>
        <v>0</v>
      </c>
      <c r="CT28" s="285">
        <f>IF(ISBLANK('Hoja De Calculo'!CU$13),'Credit issuance TYA'!CT28-('Credit issuance TYA'!$H$21*'Credit issuance TYA'!$B$2),IF('Hoja De Calculo'!CU$16&lt;'Hoja De Calculo'!CT$16,0,'Credit issuance TYA'!CT28-('Credit issuance TYA'!$H$21*'Credit issuance TYA'!$B$2)))</f>
        <v>0</v>
      </c>
      <c r="CU28" s="285">
        <f>IF(ISBLANK('Hoja De Calculo'!CV$13),'Credit issuance TYA'!CU28-('Credit issuance TYA'!$H$21*'Credit issuance TYA'!$B$2),IF('Hoja De Calculo'!CV$16&lt;'Hoja De Calculo'!CU$16,0,'Credit issuance TYA'!CU28-('Credit issuance TYA'!$H$21*'Credit issuance TYA'!$B$2)))</f>
        <v>0</v>
      </c>
      <c r="CV28" s="285">
        <f>IF(ISBLANK('Hoja De Calculo'!CW$13),'Credit issuance TYA'!CV28-('Credit issuance TYA'!$H$21*'Credit issuance TYA'!$B$2),IF('Hoja De Calculo'!CW$16&lt;'Hoja De Calculo'!CV$16,0,'Credit issuance TYA'!CV28-('Credit issuance TYA'!$H$21*'Credit issuance TYA'!$B$2)))</f>
        <v>0</v>
      </c>
      <c r="CW28" s="285">
        <f>IF(ISBLANK('Hoja De Calculo'!CX$13),'Credit issuance TYA'!CW28-('Credit issuance TYA'!$H$21*'Credit issuance TYA'!$B$2),IF('Hoja De Calculo'!CX$16&lt;'Hoja De Calculo'!CW$16,0,'Credit issuance TYA'!CW28-('Credit issuance TYA'!$H$21*'Credit issuance TYA'!$B$2)))</f>
        <v>0</v>
      </c>
    </row>
    <row r="29" spans="1:101" x14ac:dyDescent="0.25">
      <c r="A29" t="s">
        <v>166</v>
      </c>
      <c r="C29" s="263"/>
      <c r="D29" s="263"/>
      <c r="E29" s="263"/>
      <c r="F29" s="263"/>
      <c r="G29" s="263"/>
      <c r="H29" s="271"/>
      <c r="I29" s="285">
        <f>'Credit issuance TYA'!I29-('Credit issuance TYA'!$I21*'Credit issuance TYA'!$B$2)</f>
        <v>0</v>
      </c>
      <c r="J29" s="285">
        <f>IF(ISBLANK('Hoja De Calculo'!K$13),'Credit issuance TYA'!J29-('Credit issuance TYA'!$I$21*'Credit issuance TYA'!$B$2),IF('Hoja De Calculo'!K$16&lt;'Hoja De Calculo'!J$16,0,'Credit issuance TYA'!J29-('Credit issuance TYA'!$I$21*'Credit issuance TYA'!$B$2)))</f>
        <v>0</v>
      </c>
      <c r="K29" s="285">
        <f>IF(ISBLANK('Hoja De Calculo'!L$13),'Credit issuance TYA'!K29-('Credit issuance TYA'!$I$21*'Credit issuance TYA'!$B$2),IF('Hoja De Calculo'!L$16&lt;'Hoja De Calculo'!K$16,0,'Credit issuance TYA'!K29-('Credit issuance TYA'!$I$21*'Credit issuance TYA'!$B$2)))</f>
        <v>0</v>
      </c>
      <c r="L29" s="285">
        <f>IF(ISBLANK('Hoja De Calculo'!M$13),'Credit issuance TYA'!L29-('Credit issuance TYA'!$I$21*'Credit issuance TYA'!$B$2),IF('Hoja De Calculo'!M$16&lt;'Hoja De Calculo'!L$16,0,'Credit issuance TYA'!L29-('Credit issuance TYA'!$I$21*'Credit issuance TYA'!$B$2)))</f>
        <v>0</v>
      </c>
      <c r="M29" s="285">
        <f>IF(ISBLANK('Hoja De Calculo'!N$13),'Credit issuance TYA'!M29-('Credit issuance TYA'!$I$21*'Credit issuance TYA'!$B$2),IF('Hoja De Calculo'!N$16&lt;'Hoja De Calculo'!M$16,0,'Credit issuance TYA'!M29-('Credit issuance TYA'!$I$21*'Credit issuance TYA'!$B$2)))</f>
        <v>0</v>
      </c>
      <c r="N29" s="285">
        <f>IF(ISBLANK('Hoja De Calculo'!O$13),'Credit issuance TYA'!N29-('Credit issuance TYA'!$I$21*'Credit issuance TYA'!$B$2),IF('Hoja De Calculo'!O$16&lt;'Hoja De Calculo'!N$16,0,'Credit issuance TYA'!N29-('Credit issuance TYA'!$I$21*'Credit issuance TYA'!$B$2)))</f>
        <v>0</v>
      </c>
      <c r="O29" s="285">
        <f>IF(ISBLANK('Hoja De Calculo'!P$13),'Credit issuance TYA'!O29-('Credit issuance TYA'!$I$21*'Credit issuance TYA'!$B$2),IF('Hoja De Calculo'!P$16&lt;'Hoja De Calculo'!O$16,0,'Credit issuance TYA'!O29-('Credit issuance TYA'!$I$21*'Credit issuance TYA'!$B$2)))</f>
        <v>0</v>
      </c>
      <c r="P29" s="285">
        <f>IF(ISBLANK('Hoja De Calculo'!Q$13),'Credit issuance TYA'!P29-('Credit issuance TYA'!$I$21*'Credit issuance TYA'!$B$2),IF('Hoja De Calculo'!Q$16&lt;'Hoja De Calculo'!P$16,0,'Credit issuance TYA'!P29-('Credit issuance TYA'!$I$21*'Credit issuance TYA'!$B$2)))</f>
        <v>0</v>
      </c>
      <c r="Q29" s="285">
        <f>IF(ISBLANK('Hoja De Calculo'!R$13),'Credit issuance TYA'!Q29-('Credit issuance TYA'!$I$21*'Credit issuance TYA'!$B$2),IF('Hoja De Calculo'!R$16&lt;'Hoja De Calculo'!Q$16,0,'Credit issuance TYA'!Q29-('Credit issuance TYA'!$I$21*'Credit issuance TYA'!$B$2)))</f>
        <v>0</v>
      </c>
      <c r="R29" s="285">
        <f>IF(ISBLANK('Hoja De Calculo'!S$13),'Credit issuance TYA'!R29-('Credit issuance TYA'!$I$21*'Credit issuance TYA'!$B$2),IF('Hoja De Calculo'!S$16&lt;'Hoja De Calculo'!R$16,0,'Credit issuance TYA'!R29-('Credit issuance TYA'!$I$21*'Credit issuance TYA'!$B$2)))</f>
        <v>0</v>
      </c>
      <c r="S29" s="285">
        <f>IF(ISBLANK('Hoja De Calculo'!T$13),'Credit issuance TYA'!S29-('Credit issuance TYA'!$I$21*'Credit issuance TYA'!$B$2),IF('Hoja De Calculo'!T$16&lt;'Hoja De Calculo'!S$16,0,'Credit issuance TYA'!S29-('Credit issuance TYA'!$I$21*'Credit issuance TYA'!$B$2)))</f>
        <v>0</v>
      </c>
      <c r="T29" s="285">
        <f>IF(ISBLANK('Hoja De Calculo'!U$13),'Credit issuance TYA'!T29-('Credit issuance TYA'!$I$21*'Credit issuance TYA'!$B$2),IF('Hoja De Calculo'!U$16&lt;'Hoja De Calculo'!T$16,0,'Credit issuance TYA'!T29-('Credit issuance TYA'!$I$21*'Credit issuance TYA'!$B$2)))</f>
        <v>0</v>
      </c>
      <c r="U29" s="285">
        <f>IF(ISBLANK('Hoja De Calculo'!V$13),'Credit issuance TYA'!U29-('Credit issuance TYA'!$I$21*'Credit issuance TYA'!$B$2),IF('Hoja De Calculo'!V$16&lt;'Hoja De Calculo'!U$16,0,'Credit issuance TYA'!U29-('Credit issuance TYA'!$I$21*'Credit issuance TYA'!$B$2)))</f>
        <v>0</v>
      </c>
      <c r="V29" s="285">
        <f>IF(ISBLANK('Hoja De Calculo'!W$13),'Credit issuance TYA'!V29-('Credit issuance TYA'!$I$21*'Credit issuance TYA'!$B$2),IF('Hoja De Calculo'!W$16&lt;'Hoja De Calculo'!V$16,0,'Credit issuance TYA'!V29-('Credit issuance TYA'!$I$21*'Credit issuance TYA'!$B$2)))</f>
        <v>0</v>
      </c>
      <c r="W29" s="285">
        <f>IF(ISBLANK('Hoja De Calculo'!X$13),'Credit issuance TYA'!W29-('Credit issuance TYA'!$I$21*'Credit issuance TYA'!$B$2),IF('Hoja De Calculo'!X$16&lt;'Hoja De Calculo'!W$16,0,'Credit issuance TYA'!W29-('Credit issuance TYA'!$I$21*'Credit issuance TYA'!$B$2)))</f>
        <v>0</v>
      </c>
      <c r="X29" s="285">
        <f>IF(ISBLANK('Hoja De Calculo'!Y$13),'Credit issuance TYA'!X29-('Credit issuance TYA'!$I$21*'Credit issuance TYA'!$B$2),IF('Hoja De Calculo'!Y$16&lt;'Hoja De Calculo'!X$16,0,'Credit issuance TYA'!X29-('Credit issuance TYA'!$I$21*'Credit issuance TYA'!$B$2)))</f>
        <v>0</v>
      </c>
      <c r="Y29" s="285">
        <f>IF(ISBLANK('Hoja De Calculo'!Z$13),'Credit issuance TYA'!Y29-('Credit issuance TYA'!$I$21*'Credit issuance TYA'!$B$2),IF('Hoja De Calculo'!Z$16&lt;'Hoja De Calculo'!Y$16,0,'Credit issuance TYA'!Y29-('Credit issuance TYA'!$I$21*'Credit issuance TYA'!$B$2)))</f>
        <v>0</v>
      </c>
      <c r="Z29" s="285">
        <f>IF(ISBLANK('Hoja De Calculo'!AA$13),'Credit issuance TYA'!Z29-('Credit issuance TYA'!$I$21*'Credit issuance TYA'!$B$2),IF('Hoja De Calculo'!AA$16&lt;'Hoja De Calculo'!Z$16,0,'Credit issuance TYA'!Z29-('Credit issuance TYA'!$I$21*'Credit issuance TYA'!$B$2)))</f>
        <v>0</v>
      </c>
      <c r="AA29" s="285">
        <f>IF(ISBLANK('Hoja De Calculo'!AB$13),'Credit issuance TYA'!AA29-('Credit issuance TYA'!$I$21*'Credit issuance TYA'!$B$2),IF('Hoja De Calculo'!AB$16&lt;'Hoja De Calculo'!AA$16,0,'Credit issuance TYA'!AA29-('Credit issuance TYA'!$I$21*'Credit issuance TYA'!$B$2)))</f>
        <v>0</v>
      </c>
      <c r="AB29" s="285">
        <f>IF(ISBLANK('Hoja De Calculo'!AC$13),'Credit issuance TYA'!AB29-('Credit issuance TYA'!$I$21*'Credit issuance TYA'!$B$2),IF('Hoja De Calculo'!AC$16&lt;'Hoja De Calculo'!AB$16,0,'Credit issuance TYA'!AB29-('Credit issuance TYA'!$I$21*'Credit issuance TYA'!$B$2)))</f>
        <v>0</v>
      </c>
      <c r="AC29" s="285">
        <f>IF(ISBLANK('Hoja De Calculo'!AD$13),'Credit issuance TYA'!AC29-('Credit issuance TYA'!$I$21*'Credit issuance TYA'!$B$2),IF('Hoja De Calculo'!AD$16&lt;'Hoja De Calculo'!AC$16,0,'Credit issuance TYA'!AC29-('Credit issuance TYA'!$I$21*'Credit issuance TYA'!$B$2)))</f>
        <v>0</v>
      </c>
      <c r="AD29" s="285">
        <f>IF(ISBLANK('Hoja De Calculo'!AE$13),'Credit issuance TYA'!AD29-('Credit issuance TYA'!$I$21*'Credit issuance TYA'!$B$2),IF('Hoja De Calculo'!AE$16&lt;'Hoja De Calculo'!AD$16,0,'Credit issuance TYA'!AD29-('Credit issuance TYA'!$I$21*'Credit issuance TYA'!$B$2)))</f>
        <v>0</v>
      </c>
      <c r="AE29" s="285">
        <f>IF(ISBLANK('Hoja De Calculo'!AF$13),'Credit issuance TYA'!AE29-('Credit issuance TYA'!$I$21*'Credit issuance TYA'!$B$2),IF('Hoja De Calculo'!AF$16&lt;'Hoja De Calculo'!AE$16,0,'Credit issuance TYA'!AE29-('Credit issuance TYA'!$I$21*'Credit issuance TYA'!$B$2)))</f>
        <v>0</v>
      </c>
      <c r="AF29" s="285">
        <f>IF(ISBLANK('Hoja De Calculo'!AG$13),'Credit issuance TYA'!AF29-('Credit issuance TYA'!$I$21*'Credit issuance TYA'!$B$2),IF('Hoja De Calculo'!AG$16&lt;'Hoja De Calculo'!AF$16,0,'Credit issuance TYA'!AF29-('Credit issuance TYA'!$I$21*'Credit issuance TYA'!$B$2)))</f>
        <v>0</v>
      </c>
      <c r="AG29" s="285">
        <f>IF(ISBLANK('Hoja De Calculo'!AH$13),'Credit issuance TYA'!AG29-('Credit issuance TYA'!$I$21*'Credit issuance TYA'!$B$2),IF('Hoja De Calculo'!AH$16&lt;'Hoja De Calculo'!AG$16,0,'Credit issuance TYA'!AG29-('Credit issuance TYA'!$I$21*'Credit issuance TYA'!$B$2)))</f>
        <v>0</v>
      </c>
      <c r="AH29" s="285">
        <f>IF(ISBLANK('Hoja De Calculo'!AI$13),'Credit issuance TYA'!AH29-('Credit issuance TYA'!$I$21*'Credit issuance TYA'!$B$2),IF('Hoja De Calculo'!AI$16&lt;'Hoja De Calculo'!AH$16,0,'Credit issuance TYA'!AH29-('Credit issuance TYA'!$I$21*'Credit issuance TYA'!$B$2)))</f>
        <v>0</v>
      </c>
      <c r="AI29" s="285">
        <f>IF(ISBLANK('Hoja De Calculo'!AJ$13),'Credit issuance TYA'!AI29-('Credit issuance TYA'!$I$21*'Credit issuance TYA'!$B$2),IF('Hoja De Calculo'!AJ$16&lt;'Hoja De Calculo'!AI$16,0,'Credit issuance TYA'!AI29-('Credit issuance TYA'!$I$21*'Credit issuance TYA'!$B$2)))</f>
        <v>0</v>
      </c>
      <c r="AJ29" s="285">
        <f>IF(ISBLANK('Hoja De Calculo'!AK$13),'Credit issuance TYA'!AJ29-('Credit issuance TYA'!$I$21*'Credit issuance TYA'!$B$2),IF('Hoja De Calculo'!AK$16&lt;'Hoja De Calculo'!AJ$16,0,'Credit issuance TYA'!AJ29-('Credit issuance TYA'!$I$21*'Credit issuance TYA'!$B$2)))</f>
        <v>0</v>
      </c>
      <c r="AK29" s="285">
        <f>IF(ISBLANK('Hoja De Calculo'!AL$13),'Credit issuance TYA'!AK29-('Credit issuance TYA'!$I$21*'Credit issuance TYA'!$B$2),IF('Hoja De Calculo'!AL$16&lt;'Hoja De Calculo'!AK$16,0,'Credit issuance TYA'!AK29-('Credit issuance TYA'!$I$21*'Credit issuance TYA'!$B$2)))</f>
        <v>0</v>
      </c>
      <c r="AL29" s="285">
        <f>IF(ISBLANK('Hoja De Calculo'!AM$13),'Credit issuance TYA'!AL29-('Credit issuance TYA'!$I$21*'Credit issuance TYA'!$B$2),IF('Hoja De Calculo'!AM$16&lt;'Hoja De Calculo'!AL$16,0,'Credit issuance TYA'!AL29-('Credit issuance TYA'!$I$21*'Credit issuance TYA'!$B$2)))</f>
        <v>0</v>
      </c>
      <c r="AM29" s="285">
        <f>IF(ISBLANK('Hoja De Calculo'!AN$13),'Credit issuance TYA'!AM29-('Credit issuance TYA'!$I$21*'Credit issuance TYA'!$B$2),IF('Hoja De Calculo'!AN$16&lt;'Hoja De Calculo'!AM$16,0,'Credit issuance TYA'!AM29-('Credit issuance TYA'!$I$21*'Credit issuance TYA'!$B$2)))</f>
        <v>0</v>
      </c>
      <c r="AN29" s="285">
        <f>IF(ISBLANK('Hoja De Calculo'!AO$13),'Credit issuance TYA'!AN29-('Credit issuance TYA'!$I$21*'Credit issuance TYA'!$B$2),IF('Hoja De Calculo'!AO$16&lt;'Hoja De Calculo'!AN$16,0,'Credit issuance TYA'!AN29-('Credit issuance TYA'!$I$21*'Credit issuance TYA'!$B$2)))</f>
        <v>0</v>
      </c>
      <c r="AO29" s="285">
        <f>IF(ISBLANK('Hoja De Calculo'!AP$13),'Credit issuance TYA'!AO29-('Credit issuance TYA'!$I$21*'Credit issuance TYA'!$B$2),IF('Hoja De Calculo'!AP$16&lt;'Hoja De Calculo'!AO$16,0,'Credit issuance TYA'!AO29-('Credit issuance TYA'!$I$21*'Credit issuance TYA'!$B$2)))</f>
        <v>0</v>
      </c>
      <c r="AP29" s="285">
        <f>IF(ISBLANK('Hoja De Calculo'!AQ$13),'Credit issuance TYA'!AP29-('Credit issuance TYA'!$I$21*'Credit issuance TYA'!$B$2),IF('Hoja De Calculo'!AQ$16&lt;'Hoja De Calculo'!AP$16,0,'Credit issuance TYA'!AP29-('Credit issuance TYA'!$I$21*'Credit issuance TYA'!$B$2)))</f>
        <v>0</v>
      </c>
      <c r="AQ29" s="285">
        <f>IF(ISBLANK('Hoja De Calculo'!AR$13),'Credit issuance TYA'!AQ29-('Credit issuance TYA'!$I$21*'Credit issuance TYA'!$B$2),IF('Hoja De Calculo'!AR$16&lt;'Hoja De Calculo'!AQ$16,0,'Credit issuance TYA'!AQ29-('Credit issuance TYA'!$I$21*'Credit issuance TYA'!$B$2)))</f>
        <v>0</v>
      </c>
      <c r="AR29" s="285">
        <f>IF(ISBLANK('Hoja De Calculo'!AS$13),'Credit issuance TYA'!AR29-('Credit issuance TYA'!$I$21*'Credit issuance TYA'!$B$2),IF('Hoja De Calculo'!AS$16&lt;'Hoja De Calculo'!AR$16,0,'Credit issuance TYA'!AR29-('Credit issuance TYA'!$I$21*'Credit issuance TYA'!$B$2)))</f>
        <v>0</v>
      </c>
      <c r="AS29" s="285">
        <f>IF(ISBLANK('Hoja De Calculo'!AT$13),'Credit issuance TYA'!AS29-('Credit issuance TYA'!$I$21*'Credit issuance TYA'!$B$2),IF('Hoja De Calculo'!AT$16&lt;'Hoja De Calculo'!AS$16,0,'Credit issuance TYA'!AS29-('Credit issuance TYA'!$I$21*'Credit issuance TYA'!$B$2)))</f>
        <v>0</v>
      </c>
      <c r="AT29" s="285">
        <f>IF(ISBLANK('Hoja De Calculo'!AU$13),'Credit issuance TYA'!AT29-('Credit issuance TYA'!$I$21*'Credit issuance TYA'!$B$2),IF('Hoja De Calculo'!AU$16&lt;'Hoja De Calculo'!AT$16,0,'Credit issuance TYA'!AT29-('Credit issuance TYA'!$I$21*'Credit issuance TYA'!$B$2)))</f>
        <v>0</v>
      </c>
      <c r="AU29" s="285">
        <f>IF(ISBLANK('Hoja De Calculo'!AV$13),'Credit issuance TYA'!AU29-('Credit issuance TYA'!$I$21*'Credit issuance TYA'!$B$2),IF('Hoja De Calculo'!AV$16&lt;'Hoja De Calculo'!AU$16,0,'Credit issuance TYA'!AU29-('Credit issuance TYA'!$I$21*'Credit issuance TYA'!$B$2)))</f>
        <v>0</v>
      </c>
      <c r="AV29" s="285">
        <f>IF(ISBLANK('Hoja De Calculo'!AW$13),'Credit issuance TYA'!AV29-('Credit issuance TYA'!$I$21*'Credit issuance TYA'!$B$2),IF('Hoja De Calculo'!AW$16&lt;'Hoja De Calculo'!AV$16,0,'Credit issuance TYA'!AV29-('Credit issuance TYA'!$I$21*'Credit issuance TYA'!$B$2)))</f>
        <v>0</v>
      </c>
      <c r="AW29" s="285">
        <f>IF(ISBLANK('Hoja De Calculo'!AX$13),'Credit issuance TYA'!AW29-('Credit issuance TYA'!$I$21*'Credit issuance TYA'!$B$2),IF('Hoja De Calculo'!AX$16&lt;'Hoja De Calculo'!AW$16,0,'Credit issuance TYA'!AW29-('Credit issuance TYA'!$I$21*'Credit issuance TYA'!$B$2)))</f>
        <v>0</v>
      </c>
      <c r="AX29" s="285">
        <f>IF(ISBLANK('Hoja De Calculo'!AY$13),'Credit issuance TYA'!AX29-('Credit issuance TYA'!$I$21*'Credit issuance TYA'!$B$2),IF('Hoja De Calculo'!AY$16&lt;'Hoja De Calculo'!AX$16,0,'Credit issuance TYA'!AX29-('Credit issuance TYA'!$I$21*'Credit issuance TYA'!$B$2)))</f>
        <v>0</v>
      </c>
      <c r="AY29" s="285">
        <f>IF(ISBLANK('Hoja De Calculo'!AZ$13),'Credit issuance TYA'!AY29-('Credit issuance TYA'!$I$21*'Credit issuance TYA'!$B$2),IF('Hoja De Calculo'!AZ$16&lt;'Hoja De Calculo'!AY$16,0,'Credit issuance TYA'!AY29-('Credit issuance TYA'!$I$21*'Credit issuance TYA'!$B$2)))</f>
        <v>0</v>
      </c>
      <c r="AZ29" s="285">
        <f>IF(ISBLANK('Hoja De Calculo'!BA$13),'Credit issuance TYA'!AZ29-('Credit issuance TYA'!$I$21*'Credit issuance TYA'!$B$2),IF('Hoja De Calculo'!BA$16&lt;'Hoja De Calculo'!AZ$16,0,'Credit issuance TYA'!AZ29-('Credit issuance TYA'!$I$21*'Credit issuance TYA'!$B$2)))</f>
        <v>0</v>
      </c>
      <c r="BA29" s="285">
        <f>IF(ISBLANK('Hoja De Calculo'!BB$13),'Credit issuance TYA'!BA29-('Credit issuance TYA'!$I$21*'Credit issuance TYA'!$B$2),IF('Hoja De Calculo'!BB$16&lt;'Hoja De Calculo'!BA$16,0,'Credit issuance TYA'!BA29-('Credit issuance TYA'!$I$21*'Credit issuance TYA'!$B$2)))</f>
        <v>0</v>
      </c>
      <c r="BB29" s="285">
        <f>IF(ISBLANK('Hoja De Calculo'!BC$13),'Credit issuance TYA'!BB29-('Credit issuance TYA'!$I$21*'Credit issuance TYA'!$B$2),IF('Hoja De Calculo'!BC$16&lt;'Hoja De Calculo'!BB$16,0,'Credit issuance TYA'!BB29-('Credit issuance TYA'!$I$21*'Credit issuance TYA'!$B$2)))</f>
        <v>0</v>
      </c>
      <c r="BC29" s="285">
        <f>IF(ISBLANK('Hoja De Calculo'!BD$13),'Credit issuance TYA'!BC29-('Credit issuance TYA'!$I$21*'Credit issuance TYA'!$B$2),IF('Hoja De Calculo'!BD$16&lt;'Hoja De Calculo'!BC$16,0,'Credit issuance TYA'!BC29-('Credit issuance TYA'!$I$21*'Credit issuance TYA'!$B$2)))</f>
        <v>0</v>
      </c>
      <c r="BD29" s="285">
        <f>IF(ISBLANK('Hoja De Calculo'!BE$13),'Credit issuance TYA'!BD29-('Credit issuance TYA'!$I$21*'Credit issuance TYA'!$B$2),IF('Hoja De Calculo'!BE$16&lt;'Hoja De Calculo'!BD$16,0,'Credit issuance TYA'!BD29-('Credit issuance TYA'!$I$21*'Credit issuance TYA'!$B$2)))</f>
        <v>0</v>
      </c>
      <c r="BE29" s="285">
        <f>IF(ISBLANK('Hoja De Calculo'!BF$13),'Credit issuance TYA'!BE29-('Credit issuance TYA'!$I$21*'Credit issuance TYA'!$B$2),IF('Hoja De Calculo'!BF$16&lt;'Hoja De Calculo'!BE$16,0,'Credit issuance TYA'!BE29-('Credit issuance TYA'!$I$21*'Credit issuance TYA'!$B$2)))</f>
        <v>0</v>
      </c>
      <c r="BF29" s="285">
        <f>IF(ISBLANK('Hoja De Calculo'!BG$13),'Credit issuance TYA'!BF29-('Credit issuance TYA'!$I$21*'Credit issuance TYA'!$B$2),IF('Hoja De Calculo'!BG$16&lt;'Hoja De Calculo'!BF$16,0,'Credit issuance TYA'!BF29-('Credit issuance TYA'!$I$21*'Credit issuance TYA'!$B$2)))</f>
        <v>0</v>
      </c>
      <c r="BG29" s="285">
        <f>IF(ISBLANK('Hoja De Calculo'!BH$13),'Credit issuance TYA'!BG29-('Credit issuance TYA'!$I$21*'Credit issuance TYA'!$B$2),IF('Hoja De Calculo'!BH$16&lt;'Hoja De Calculo'!BG$16,0,'Credit issuance TYA'!BG29-('Credit issuance TYA'!$I$21*'Credit issuance TYA'!$B$2)))</f>
        <v>0</v>
      </c>
      <c r="BH29" s="285">
        <f>IF(ISBLANK('Hoja De Calculo'!BI$13),'Credit issuance TYA'!BH29-('Credit issuance TYA'!$I$21*'Credit issuance TYA'!$B$2),IF('Hoja De Calculo'!BI$16&lt;'Hoja De Calculo'!BH$16,0,'Credit issuance TYA'!BH29-('Credit issuance TYA'!$I$21*'Credit issuance TYA'!$B$2)))</f>
        <v>0</v>
      </c>
      <c r="BI29" s="285">
        <f>IF(ISBLANK('Hoja De Calculo'!BJ$13),'Credit issuance TYA'!BI29-('Credit issuance TYA'!$I$21*'Credit issuance TYA'!$B$2),IF('Hoja De Calculo'!BJ$16&lt;'Hoja De Calculo'!BI$16,0,'Credit issuance TYA'!BI29-('Credit issuance TYA'!$I$21*'Credit issuance TYA'!$B$2)))</f>
        <v>0</v>
      </c>
      <c r="BJ29" s="285">
        <f>IF(ISBLANK('Hoja De Calculo'!BK$13),'Credit issuance TYA'!BJ29-('Credit issuance TYA'!$I$21*'Credit issuance TYA'!$B$2),IF('Hoja De Calculo'!BK$16&lt;'Hoja De Calculo'!BJ$16,0,'Credit issuance TYA'!BJ29-('Credit issuance TYA'!$I$21*'Credit issuance TYA'!$B$2)))</f>
        <v>0</v>
      </c>
      <c r="BK29" s="285">
        <f>IF(ISBLANK('Hoja De Calculo'!BL$13),'Credit issuance TYA'!BK29-('Credit issuance TYA'!$I$21*'Credit issuance TYA'!$B$2),IF('Hoja De Calculo'!BL$16&lt;'Hoja De Calculo'!BK$16,0,'Credit issuance TYA'!BK29-('Credit issuance TYA'!$I$21*'Credit issuance TYA'!$B$2)))</f>
        <v>0</v>
      </c>
      <c r="BL29" s="285">
        <f>IF(ISBLANK('Hoja De Calculo'!BM$13),'Credit issuance TYA'!BL29-('Credit issuance TYA'!$I$21*'Credit issuance TYA'!$B$2),IF('Hoja De Calculo'!BM$16&lt;'Hoja De Calculo'!BL$16,0,'Credit issuance TYA'!BL29-('Credit issuance TYA'!$I$21*'Credit issuance TYA'!$B$2)))</f>
        <v>0</v>
      </c>
      <c r="BM29" s="285">
        <f>IF(ISBLANK('Hoja De Calculo'!BN$13),'Credit issuance TYA'!BM29-('Credit issuance TYA'!$I$21*'Credit issuance TYA'!$B$2),IF('Hoja De Calculo'!BN$16&lt;'Hoja De Calculo'!BM$16,0,'Credit issuance TYA'!BM29-('Credit issuance TYA'!$I$21*'Credit issuance TYA'!$B$2)))</f>
        <v>0</v>
      </c>
      <c r="BN29" s="285">
        <f>IF(ISBLANK('Hoja De Calculo'!BO$13),'Credit issuance TYA'!BN29-('Credit issuance TYA'!$I$21*'Credit issuance TYA'!$B$2),IF('Hoja De Calculo'!BO$16&lt;'Hoja De Calculo'!BN$16,0,'Credit issuance TYA'!BN29-('Credit issuance TYA'!$I$21*'Credit issuance TYA'!$B$2)))</f>
        <v>0</v>
      </c>
      <c r="BO29" s="285">
        <f>IF(ISBLANK('Hoja De Calculo'!BP$13),'Credit issuance TYA'!BO29-('Credit issuance TYA'!$I$21*'Credit issuance TYA'!$B$2),IF('Hoja De Calculo'!BP$16&lt;'Hoja De Calculo'!BO$16,0,'Credit issuance TYA'!BO29-('Credit issuance TYA'!$I$21*'Credit issuance TYA'!$B$2)))</f>
        <v>0</v>
      </c>
      <c r="BP29" s="285">
        <f>IF(ISBLANK('Hoja De Calculo'!BQ$13),'Credit issuance TYA'!BP29-('Credit issuance TYA'!$I$21*'Credit issuance TYA'!$B$2),IF('Hoja De Calculo'!BQ$16&lt;'Hoja De Calculo'!BP$16,0,'Credit issuance TYA'!BP29-('Credit issuance TYA'!$I$21*'Credit issuance TYA'!$B$2)))</f>
        <v>0</v>
      </c>
      <c r="BQ29" s="285">
        <f>IF(ISBLANK('Hoja De Calculo'!BR$13),'Credit issuance TYA'!BQ29-('Credit issuance TYA'!$I$21*'Credit issuance TYA'!$B$2),IF('Hoja De Calculo'!BR$16&lt;'Hoja De Calculo'!BQ$16,0,'Credit issuance TYA'!BQ29-('Credit issuance TYA'!$I$21*'Credit issuance TYA'!$B$2)))</f>
        <v>0</v>
      </c>
      <c r="BR29" s="285">
        <f>IF(ISBLANK('Hoja De Calculo'!BS$13),'Credit issuance TYA'!BR29-('Credit issuance TYA'!$I$21*'Credit issuance TYA'!$B$2),IF('Hoja De Calculo'!BS$16&lt;'Hoja De Calculo'!BR$16,0,'Credit issuance TYA'!BR29-('Credit issuance TYA'!$I$21*'Credit issuance TYA'!$B$2)))</f>
        <v>0</v>
      </c>
      <c r="BS29" s="285">
        <f>IF(ISBLANK('Hoja De Calculo'!BT$13),'Credit issuance TYA'!BS29-('Credit issuance TYA'!$I$21*'Credit issuance TYA'!$B$2),IF('Hoja De Calculo'!BT$16&lt;'Hoja De Calculo'!BS$16,0,'Credit issuance TYA'!BS29-('Credit issuance TYA'!$I$21*'Credit issuance TYA'!$B$2)))</f>
        <v>0</v>
      </c>
      <c r="BT29" s="285">
        <f>IF(ISBLANK('Hoja De Calculo'!BU$13),'Credit issuance TYA'!BT29-('Credit issuance TYA'!$I$21*'Credit issuance TYA'!$B$2),IF('Hoja De Calculo'!BU$16&lt;'Hoja De Calculo'!BT$16,0,'Credit issuance TYA'!BT29-('Credit issuance TYA'!$I$21*'Credit issuance TYA'!$B$2)))</f>
        <v>0</v>
      </c>
      <c r="BU29" s="285">
        <f>IF(ISBLANK('Hoja De Calculo'!BV$13),'Credit issuance TYA'!BU29-('Credit issuance TYA'!$I$21*'Credit issuance TYA'!$B$2),IF('Hoja De Calculo'!BV$16&lt;'Hoja De Calculo'!BU$16,0,'Credit issuance TYA'!BU29-('Credit issuance TYA'!$I$21*'Credit issuance TYA'!$B$2)))</f>
        <v>0</v>
      </c>
      <c r="BV29" s="285">
        <f>IF(ISBLANK('Hoja De Calculo'!BW$13),'Credit issuance TYA'!BV29-('Credit issuance TYA'!$I$21*'Credit issuance TYA'!$B$2),IF('Hoja De Calculo'!BW$16&lt;'Hoja De Calculo'!BV$16,0,'Credit issuance TYA'!BV29-('Credit issuance TYA'!$I$21*'Credit issuance TYA'!$B$2)))</f>
        <v>0</v>
      </c>
      <c r="BW29" s="285">
        <f>IF(ISBLANK('Hoja De Calculo'!BX$13),'Credit issuance TYA'!BW29-('Credit issuance TYA'!$I$21*'Credit issuance TYA'!$B$2),IF('Hoja De Calculo'!BX$16&lt;'Hoja De Calculo'!BW$16,0,'Credit issuance TYA'!BW29-('Credit issuance TYA'!$I$21*'Credit issuance TYA'!$B$2)))</f>
        <v>0</v>
      </c>
      <c r="BX29" s="285">
        <f>IF(ISBLANK('Hoja De Calculo'!BY$13),'Credit issuance TYA'!BX29-('Credit issuance TYA'!$I$21*'Credit issuance TYA'!$B$2),IF('Hoja De Calculo'!BY$16&lt;'Hoja De Calculo'!BX$16,0,'Credit issuance TYA'!BX29-('Credit issuance TYA'!$I$21*'Credit issuance TYA'!$B$2)))</f>
        <v>0</v>
      </c>
      <c r="BY29" s="285">
        <f>IF(ISBLANK('Hoja De Calculo'!BZ$13),'Credit issuance TYA'!BY29-('Credit issuance TYA'!$I$21*'Credit issuance TYA'!$B$2),IF('Hoja De Calculo'!BZ$16&lt;'Hoja De Calculo'!BY$16,0,'Credit issuance TYA'!BY29-('Credit issuance TYA'!$I$21*'Credit issuance TYA'!$B$2)))</f>
        <v>0</v>
      </c>
      <c r="BZ29" s="285">
        <f>IF(ISBLANK('Hoja De Calculo'!CA$13),'Credit issuance TYA'!BZ29-('Credit issuance TYA'!$I$21*'Credit issuance TYA'!$B$2),IF('Hoja De Calculo'!CA$16&lt;'Hoja De Calculo'!BZ$16,0,'Credit issuance TYA'!BZ29-('Credit issuance TYA'!$I$21*'Credit issuance TYA'!$B$2)))</f>
        <v>0</v>
      </c>
      <c r="CA29" s="285">
        <f>IF(ISBLANK('Hoja De Calculo'!CB$13),'Credit issuance TYA'!CA29-('Credit issuance TYA'!$I$21*'Credit issuance TYA'!$B$2),IF('Hoja De Calculo'!CB$16&lt;'Hoja De Calculo'!CA$16,0,'Credit issuance TYA'!CA29-('Credit issuance TYA'!$I$21*'Credit issuance TYA'!$B$2)))</f>
        <v>0</v>
      </c>
      <c r="CB29" s="285">
        <f>IF(ISBLANK('Hoja De Calculo'!CC$13),'Credit issuance TYA'!CB29-('Credit issuance TYA'!$I$21*'Credit issuance TYA'!$B$2),IF('Hoja De Calculo'!CC$16&lt;'Hoja De Calculo'!CB$16,0,'Credit issuance TYA'!CB29-('Credit issuance TYA'!$I$21*'Credit issuance TYA'!$B$2)))</f>
        <v>0</v>
      </c>
      <c r="CC29" s="285">
        <f>IF(ISBLANK('Hoja De Calculo'!CD$13),'Credit issuance TYA'!CC29-('Credit issuance TYA'!$I$21*'Credit issuance TYA'!$B$2),IF('Hoja De Calculo'!CD$16&lt;'Hoja De Calculo'!CC$16,0,'Credit issuance TYA'!CC29-('Credit issuance TYA'!$I$21*'Credit issuance TYA'!$B$2)))</f>
        <v>0</v>
      </c>
      <c r="CD29" s="285">
        <f>IF(ISBLANK('Hoja De Calculo'!CE$13),'Credit issuance TYA'!CD29-('Credit issuance TYA'!$I$21*'Credit issuance TYA'!$B$2),IF('Hoja De Calculo'!CE$16&lt;'Hoja De Calculo'!CD$16,0,'Credit issuance TYA'!CD29-('Credit issuance TYA'!$I$21*'Credit issuance TYA'!$B$2)))</f>
        <v>0</v>
      </c>
      <c r="CE29" s="285">
        <f>IF(ISBLANK('Hoja De Calculo'!CF$13),'Credit issuance TYA'!CE29-('Credit issuance TYA'!$I$21*'Credit issuance TYA'!$B$2),IF('Hoja De Calculo'!CF$16&lt;'Hoja De Calculo'!CE$16,0,'Credit issuance TYA'!CE29-('Credit issuance TYA'!$I$21*'Credit issuance TYA'!$B$2)))</f>
        <v>0</v>
      </c>
      <c r="CF29" s="285">
        <f>IF(ISBLANK('Hoja De Calculo'!CG$13),'Credit issuance TYA'!CF29-('Credit issuance TYA'!$I$21*'Credit issuance TYA'!$B$2),IF('Hoja De Calculo'!CG$16&lt;'Hoja De Calculo'!CF$16,0,'Credit issuance TYA'!CF29-('Credit issuance TYA'!$I$21*'Credit issuance TYA'!$B$2)))</f>
        <v>0</v>
      </c>
      <c r="CG29" s="285">
        <f>IF(ISBLANK('Hoja De Calculo'!CH$13),'Credit issuance TYA'!CG29-('Credit issuance TYA'!$I$21*'Credit issuance TYA'!$B$2),IF('Hoja De Calculo'!CH$16&lt;'Hoja De Calculo'!CG$16,0,'Credit issuance TYA'!CG29-('Credit issuance TYA'!$I$21*'Credit issuance TYA'!$B$2)))</f>
        <v>0</v>
      </c>
      <c r="CH29" s="285">
        <f>IF(ISBLANK('Hoja De Calculo'!CI$13),'Credit issuance TYA'!CH29-('Credit issuance TYA'!$I$21*'Credit issuance TYA'!$B$2),IF('Hoja De Calculo'!CI$16&lt;'Hoja De Calculo'!CH$16,0,'Credit issuance TYA'!CH29-('Credit issuance TYA'!$I$21*'Credit issuance TYA'!$B$2)))</f>
        <v>0</v>
      </c>
      <c r="CI29" s="285">
        <f>IF(ISBLANK('Hoja De Calculo'!CJ$13),'Credit issuance TYA'!CI29-('Credit issuance TYA'!$I$21*'Credit issuance TYA'!$B$2),IF('Hoja De Calculo'!CJ$16&lt;'Hoja De Calculo'!CI$16,0,'Credit issuance TYA'!CI29-('Credit issuance TYA'!$I$21*'Credit issuance TYA'!$B$2)))</f>
        <v>0</v>
      </c>
      <c r="CJ29" s="285">
        <f>IF(ISBLANK('Hoja De Calculo'!CK$13),'Credit issuance TYA'!CJ29-('Credit issuance TYA'!$I$21*'Credit issuance TYA'!$B$2),IF('Hoja De Calculo'!CK$16&lt;'Hoja De Calculo'!CJ$16,0,'Credit issuance TYA'!CJ29-('Credit issuance TYA'!$I$21*'Credit issuance TYA'!$B$2)))</f>
        <v>0</v>
      </c>
      <c r="CK29" s="285">
        <f>IF(ISBLANK('Hoja De Calculo'!CL$13),'Credit issuance TYA'!CK29-('Credit issuance TYA'!$I$21*'Credit issuance TYA'!$B$2),IF('Hoja De Calculo'!CL$16&lt;'Hoja De Calculo'!CK$16,0,'Credit issuance TYA'!CK29-('Credit issuance TYA'!$I$21*'Credit issuance TYA'!$B$2)))</f>
        <v>0</v>
      </c>
      <c r="CL29" s="285">
        <f>IF(ISBLANK('Hoja De Calculo'!CM$13),'Credit issuance TYA'!CL29-('Credit issuance TYA'!$I$21*'Credit issuance TYA'!$B$2),IF('Hoja De Calculo'!CM$16&lt;'Hoja De Calculo'!CL$16,0,'Credit issuance TYA'!CL29-('Credit issuance TYA'!$I$21*'Credit issuance TYA'!$B$2)))</f>
        <v>0</v>
      </c>
      <c r="CM29" s="285">
        <f>IF(ISBLANK('Hoja De Calculo'!CN$13),'Credit issuance TYA'!CM29-('Credit issuance TYA'!$I$21*'Credit issuance TYA'!$B$2),IF('Hoja De Calculo'!CN$16&lt;'Hoja De Calculo'!CM$16,0,'Credit issuance TYA'!CM29-('Credit issuance TYA'!$I$21*'Credit issuance TYA'!$B$2)))</f>
        <v>0</v>
      </c>
      <c r="CN29" s="285">
        <f>IF(ISBLANK('Hoja De Calculo'!CO$13),'Credit issuance TYA'!CN29-('Credit issuance TYA'!$I$21*'Credit issuance TYA'!$B$2),IF('Hoja De Calculo'!CO$16&lt;'Hoja De Calculo'!CN$16,0,'Credit issuance TYA'!CN29-('Credit issuance TYA'!$I$21*'Credit issuance TYA'!$B$2)))</f>
        <v>0</v>
      </c>
      <c r="CO29" s="285">
        <f>IF(ISBLANK('Hoja De Calculo'!CP$13),'Credit issuance TYA'!CO29-('Credit issuance TYA'!$I$21*'Credit issuance TYA'!$B$2),IF('Hoja De Calculo'!CP$16&lt;'Hoja De Calculo'!CO$16,0,'Credit issuance TYA'!CO29-('Credit issuance TYA'!$I$21*'Credit issuance TYA'!$B$2)))</f>
        <v>0</v>
      </c>
      <c r="CP29" s="285">
        <f>IF(ISBLANK('Hoja De Calculo'!CQ$13),'Credit issuance TYA'!CP29-('Credit issuance TYA'!$I$21*'Credit issuance TYA'!$B$2),IF('Hoja De Calculo'!CQ$16&lt;'Hoja De Calculo'!CP$16,0,'Credit issuance TYA'!CP29-('Credit issuance TYA'!$I$21*'Credit issuance TYA'!$B$2)))</f>
        <v>0</v>
      </c>
      <c r="CQ29" s="285">
        <f>IF(ISBLANK('Hoja De Calculo'!CR$13),'Credit issuance TYA'!CQ29-('Credit issuance TYA'!$I$21*'Credit issuance TYA'!$B$2),IF('Hoja De Calculo'!CR$16&lt;'Hoja De Calculo'!CQ$16,0,'Credit issuance TYA'!CQ29-('Credit issuance TYA'!$I$21*'Credit issuance TYA'!$B$2)))</f>
        <v>0</v>
      </c>
      <c r="CR29" s="285">
        <f>IF(ISBLANK('Hoja De Calculo'!CS$13),'Credit issuance TYA'!CR29-('Credit issuance TYA'!$I$21*'Credit issuance TYA'!$B$2),IF('Hoja De Calculo'!CS$16&lt;'Hoja De Calculo'!CR$16,0,'Credit issuance TYA'!CR29-('Credit issuance TYA'!$I$21*'Credit issuance TYA'!$B$2)))</f>
        <v>0</v>
      </c>
      <c r="CS29" s="285">
        <f>IF(ISBLANK('Hoja De Calculo'!CT$13),'Credit issuance TYA'!CS29-('Credit issuance TYA'!$I$21*'Credit issuance TYA'!$B$2),IF('Hoja De Calculo'!CT$16&lt;'Hoja De Calculo'!CS$16,0,'Credit issuance TYA'!CS29-('Credit issuance TYA'!$I$21*'Credit issuance TYA'!$B$2)))</f>
        <v>0</v>
      </c>
      <c r="CT29" s="285">
        <f>IF(ISBLANK('Hoja De Calculo'!CU$13),'Credit issuance TYA'!CT29-('Credit issuance TYA'!$I$21*'Credit issuance TYA'!$B$2),IF('Hoja De Calculo'!CU$16&lt;'Hoja De Calculo'!CT$16,0,'Credit issuance TYA'!CT29-('Credit issuance TYA'!$I$21*'Credit issuance TYA'!$B$2)))</f>
        <v>0</v>
      </c>
      <c r="CU29" s="285">
        <f>IF(ISBLANK('Hoja De Calculo'!CV$13),'Credit issuance TYA'!CU29-('Credit issuance TYA'!$I$21*'Credit issuance TYA'!$B$2),IF('Hoja De Calculo'!CV$16&lt;'Hoja De Calculo'!CU$16,0,'Credit issuance TYA'!CU29-('Credit issuance TYA'!$I$21*'Credit issuance TYA'!$B$2)))</f>
        <v>0</v>
      </c>
      <c r="CV29" s="285">
        <f>IF(ISBLANK('Hoja De Calculo'!CW$13),'Credit issuance TYA'!CV29-('Credit issuance TYA'!$I$21*'Credit issuance TYA'!$B$2),IF('Hoja De Calculo'!CW$16&lt;'Hoja De Calculo'!CV$16,0,'Credit issuance TYA'!CV29-('Credit issuance TYA'!$I$21*'Credit issuance TYA'!$B$2)))</f>
        <v>0</v>
      </c>
      <c r="CW29" s="285">
        <f>IF(ISBLANK('Hoja De Calculo'!CX$13),'Credit issuance TYA'!CW29-('Credit issuance TYA'!$I$21*'Credit issuance TYA'!$B$2),IF('Hoja De Calculo'!CX$16&lt;'Hoja De Calculo'!CW$16,0,'Credit issuance TYA'!CW29-('Credit issuance TYA'!$I$21*'Credit issuance TYA'!$B$2)))</f>
        <v>0</v>
      </c>
    </row>
    <row r="30" spans="1:101" x14ac:dyDescent="0.25">
      <c r="A30" t="s">
        <v>167</v>
      </c>
      <c r="C30" s="263"/>
      <c r="D30" s="263"/>
      <c r="E30" s="263"/>
      <c r="F30" s="263"/>
      <c r="G30" s="263"/>
      <c r="H30" s="271"/>
      <c r="I30" s="278"/>
      <c r="J30" s="285">
        <f>'Credit issuance TYA'!J30-('Credit issuance TYA'!$J21*'Credit issuance TYA'!$B$2)</f>
        <v>0</v>
      </c>
      <c r="K30" s="285">
        <f>IF(ISBLANK('Hoja De Calculo'!L$13),'Credit issuance TYA'!K30-('Credit issuance TYA'!$J$21*'Credit issuance TYA'!$B$2),IF('Hoja De Calculo'!L$16&lt;'Hoja De Calculo'!K$16,0,'Credit issuance TYA'!K30-('Credit issuance TYA'!$J$21*'Credit issuance TYA'!$B$2)))</f>
        <v>0</v>
      </c>
      <c r="L30" s="285">
        <f>IF(ISBLANK('Hoja De Calculo'!M$13),'Credit issuance TYA'!L30-('Credit issuance TYA'!$J$21*'Credit issuance TYA'!$B$2),IF('Hoja De Calculo'!M$16&lt;'Hoja De Calculo'!L$16,0,'Credit issuance TYA'!L30-('Credit issuance TYA'!$J$21*'Credit issuance TYA'!$B$2)))</f>
        <v>0</v>
      </c>
      <c r="M30" s="285">
        <f>IF(ISBLANK('Hoja De Calculo'!N$13),'Credit issuance TYA'!M30-('Credit issuance TYA'!$J$21*'Credit issuance TYA'!$B$2),IF('Hoja De Calculo'!N$16&lt;'Hoja De Calculo'!M$16,0,'Credit issuance TYA'!M30-('Credit issuance TYA'!$J$21*'Credit issuance TYA'!$B$2)))</f>
        <v>0</v>
      </c>
      <c r="N30" s="285">
        <f>IF(ISBLANK('Hoja De Calculo'!O$13),'Credit issuance TYA'!N30-('Credit issuance TYA'!$J$21*'Credit issuance TYA'!$B$2),IF('Hoja De Calculo'!O$16&lt;'Hoja De Calculo'!N$16,0,'Credit issuance TYA'!N30-('Credit issuance TYA'!$J$21*'Credit issuance TYA'!$B$2)))</f>
        <v>0</v>
      </c>
      <c r="O30" s="285">
        <f>IF(ISBLANK('Hoja De Calculo'!P$13),'Credit issuance TYA'!O30-('Credit issuance TYA'!$J$21*'Credit issuance TYA'!$B$2),IF('Hoja De Calculo'!P$16&lt;'Hoja De Calculo'!O$16,0,'Credit issuance TYA'!O30-('Credit issuance TYA'!$J$21*'Credit issuance TYA'!$B$2)))</f>
        <v>0</v>
      </c>
      <c r="P30" s="285">
        <f>IF(ISBLANK('Hoja De Calculo'!Q$13),'Credit issuance TYA'!P30-('Credit issuance TYA'!$J$21*'Credit issuance TYA'!$B$2),IF('Hoja De Calculo'!Q$16&lt;'Hoja De Calculo'!P$16,0,'Credit issuance TYA'!P30-('Credit issuance TYA'!$J$21*'Credit issuance TYA'!$B$2)))</f>
        <v>0</v>
      </c>
      <c r="Q30" s="285">
        <f>IF(ISBLANK('Hoja De Calculo'!R$13),'Credit issuance TYA'!Q30-('Credit issuance TYA'!$J$21*'Credit issuance TYA'!$B$2),IF('Hoja De Calculo'!R$16&lt;'Hoja De Calculo'!Q$16,0,'Credit issuance TYA'!Q30-('Credit issuance TYA'!$J$21*'Credit issuance TYA'!$B$2)))</f>
        <v>0</v>
      </c>
      <c r="R30" s="285">
        <f>IF(ISBLANK('Hoja De Calculo'!S$13),'Credit issuance TYA'!R30-('Credit issuance TYA'!$J$21*'Credit issuance TYA'!$B$2),IF('Hoja De Calculo'!S$16&lt;'Hoja De Calculo'!R$16,0,'Credit issuance TYA'!R30-('Credit issuance TYA'!$J$21*'Credit issuance TYA'!$B$2)))</f>
        <v>0</v>
      </c>
      <c r="S30" s="285">
        <f>IF(ISBLANK('Hoja De Calculo'!T$13),'Credit issuance TYA'!S30-('Credit issuance TYA'!$J$21*'Credit issuance TYA'!$B$2),IF('Hoja De Calculo'!T$16&lt;'Hoja De Calculo'!S$16,0,'Credit issuance TYA'!S30-('Credit issuance TYA'!$J$21*'Credit issuance TYA'!$B$2)))</f>
        <v>0</v>
      </c>
      <c r="T30" s="285">
        <f>IF(ISBLANK('Hoja De Calculo'!U$13),'Credit issuance TYA'!T30-('Credit issuance TYA'!$J$21*'Credit issuance TYA'!$B$2),IF('Hoja De Calculo'!U$16&lt;'Hoja De Calculo'!T$16,0,'Credit issuance TYA'!T30-('Credit issuance TYA'!$J$21*'Credit issuance TYA'!$B$2)))</f>
        <v>0</v>
      </c>
      <c r="U30" s="285">
        <f>IF(ISBLANK('Hoja De Calculo'!V$13),'Credit issuance TYA'!U30-('Credit issuance TYA'!$J$21*'Credit issuance TYA'!$B$2),IF('Hoja De Calculo'!V$16&lt;'Hoja De Calculo'!U$16,0,'Credit issuance TYA'!U30-('Credit issuance TYA'!$J$21*'Credit issuance TYA'!$B$2)))</f>
        <v>0</v>
      </c>
      <c r="V30" s="285">
        <f>IF(ISBLANK('Hoja De Calculo'!W$13),'Credit issuance TYA'!V30-('Credit issuance TYA'!$J$21*'Credit issuance TYA'!$B$2),IF('Hoja De Calculo'!W$16&lt;'Hoja De Calculo'!V$16,0,'Credit issuance TYA'!V30-('Credit issuance TYA'!$J$21*'Credit issuance TYA'!$B$2)))</f>
        <v>0</v>
      </c>
      <c r="W30" s="285">
        <f>IF(ISBLANK('Hoja De Calculo'!X$13),'Credit issuance TYA'!W30-('Credit issuance TYA'!$J$21*'Credit issuance TYA'!$B$2),IF('Hoja De Calculo'!X$16&lt;'Hoja De Calculo'!W$16,0,'Credit issuance TYA'!W30-('Credit issuance TYA'!$J$21*'Credit issuance TYA'!$B$2)))</f>
        <v>0</v>
      </c>
      <c r="X30" s="285">
        <f>IF(ISBLANK('Hoja De Calculo'!Y$13),'Credit issuance TYA'!X30-('Credit issuance TYA'!$J$21*'Credit issuance TYA'!$B$2),IF('Hoja De Calculo'!Y$16&lt;'Hoja De Calculo'!X$16,0,'Credit issuance TYA'!X30-('Credit issuance TYA'!$J$21*'Credit issuance TYA'!$B$2)))</f>
        <v>0</v>
      </c>
      <c r="Y30" s="285">
        <f>IF(ISBLANK('Hoja De Calculo'!Z$13),'Credit issuance TYA'!Y30-('Credit issuance TYA'!$J$21*'Credit issuance TYA'!$B$2),IF('Hoja De Calculo'!Z$16&lt;'Hoja De Calculo'!Y$16,0,'Credit issuance TYA'!Y30-('Credit issuance TYA'!$J$21*'Credit issuance TYA'!$B$2)))</f>
        <v>0</v>
      </c>
      <c r="Z30" s="285">
        <f>IF(ISBLANK('Hoja De Calculo'!AA$13),'Credit issuance TYA'!Z30-('Credit issuance TYA'!$J$21*'Credit issuance TYA'!$B$2),IF('Hoja De Calculo'!AA$16&lt;'Hoja De Calculo'!Z$16,0,'Credit issuance TYA'!Z30-('Credit issuance TYA'!$J$21*'Credit issuance TYA'!$B$2)))</f>
        <v>0</v>
      </c>
      <c r="AA30" s="285">
        <f>IF(ISBLANK('Hoja De Calculo'!AB$13),'Credit issuance TYA'!AA30-('Credit issuance TYA'!$J$21*'Credit issuance TYA'!$B$2),IF('Hoja De Calculo'!AB$16&lt;'Hoja De Calculo'!AA$16,0,'Credit issuance TYA'!AA30-('Credit issuance TYA'!$J$21*'Credit issuance TYA'!$B$2)))</f>
        <v>0</v>
      </c>
      <c r="AB30" s="285">
        <f>IF(ISBLANK('Hoja De Calculo'!AC$13),'Credit issuance TYA'!AB30-('Credit issuance TYA'!$J$21*'Credit issuance TYA'!$B$2),IF('Hoja De Calculo'!AC$16&lt;'Hoja De Calculo'!AB$16,0,'Credit issuance TYA'!AB30-('Credit issuance TYA'!$J$21*'Credit issuance TYA'!$B$2)))</f>
        <v>0</v>
      </c>
      <c r="AC30" s="285">
        <f>IF(ISBLANK('Hoja De Calculo'!AD$13),'Credit issuance TYA'!AC30-('Credit issuance TYA'!$J$21*'Credit issuance TYA'!$B$2),IF('Hoja De Calculo'!AD$16&lt;'Hoja De Calculo'!AC$16,0,'Credit issuance TYA'!AC30-('Credit issuance TYA'!$J$21*'Credit issuance TYA'!$B$2)))</f>
        <v>0</v>
      </c>
      <c r="AD30" s="285">
        <f>IF(ISBLANK('Hoja De Calculo'!AE$13),'Credit issuance TYA'!AD30-('Credit issuance TYA'!$J$21*'Credit issuance TYA'!$B$2),IF('Hoja De Calculo'!AE$16&lt;'Hoja De Calculo'!AD$16,0,'Credit issuance TYA'!AD30-('Credit issuance TYA'!$J$21*'Credit issuance TYA'!$B$2)))</f>
        <v>0</v>
      </c>
      <c r="AE30" s="285">
        <f>IF(ISBLANK('Hoja De Calculo'!AF$13),'Credit issuance TYA'!AE30-('Credit issuance TYA'!$J$21*'Credit issuance TYA'!$B$2),IF('Hoja De Calculo'!AF$16&lt;'Hoja De Calculo'!AE$16,0,'Credit issuance TYA'!AE30-('Credit issuance TYA'!$J$21*'Credit issuance TYA'!$B$2)))</f>
        <v>0</v>
      </c>
      <c r="AF30" s="285">
        <f>IF(ISBLANK('Hoja De Calculo'!AG$13),'Credit issuance TYA'!AF30-('Credit issuance TYA'!$J$21*'Credit issuance TYA'!$B$2),IF('Hoja De Calculo'!AG$16&lt;'Hoja De Calculo'!AF$16,0,'Credit issuance TYA'!AF30-('Credit issuance TYA'!$J$21*'Credit issuance TYA'!$B$2)))</f>
        <v>0</v>
      </c>
      <c r="AG30" s="285">
        <f>IF(ISBLANK('Hoja De Calculo'!AH$13),'Credit issuance TYA'!AG30-('Credit issuance TYA'!$J$21*'Credit issuance TYA'!$B$2),IF('Hoja De Calculo'!AH$16&lt;'Hoja De Calculo'!AG$16,0,'Credit issuance TYA'!AG30-('Credit issuance TYA'!$J$21*'Credit issuance TYA'!$B$2)))</f>
        <v>0</v>
      </c>
      <c r="AH30" s="285">
        <f>IF(ISBLANK('Hoja De Calculo'!AI$13),'Credit issuance TYA'!AH30-('Credit issuance TYA'!$J$21*'Credit issuance TYA'!$B$2),IF('Hoja De Calculo'!AI$16&lt;'Hoja De Calculo'!AH$16,0,'Credit issuance TYA'!AH30-('Credit issuance TYA'!$J$21*'Credit issuance TYA'!$B$2)))</f>
        <v>0</v>
      </c>
      <c r="AI30" s="285">
        <f>IF(ISBLANK('Hoja De Calculo'!AJ$13),'Credit issuance TYA'!AI30-('Credit issuance TYA'!$J$21*'Credit issuance TYA'!$B$2),IF('Hoja De Calculo'!AJ$16&lt;'Hoja De Calculo'!AI$16,0,'Credit issuance TYA'!AI30-('Credit issuance TYA'!$J$21*'Credit issuance TYA'!$B$2)))</f>
        <v>0</v>
      </c>
      <c r="AJ30" s="285">
        <f>IF(ISBLANK('Hoja De Calculo'!AK$13),'Credit issuance TYA'!AJ30-('Credit issuance TYA'!$J$21*'Credit issuance TYA'!$B$2),IF('Hoja De Calculo'!AK$16&lt;'Hoja De Calculo'!AJ$16,0,'Credit issuance TYA'!AJ30-('Credit issuance TYA'!$J$21*'Credit issuance TYA'!$B$2)))</f>
        <v>0</v>
      </c>
      <c r="AK30" s="285">
        <f>IF(ISBLANK('Hoja De Calculo'!AL$13),'Credit issuance TYA'!AK30-('Credit issuance TYA'!$J$21*'Credit issuance TYA'!$B$2),IF('Hoja De Calculo'!AL$16&lt;'Hoja De Calculo'!AK$16,0,'Credit issuance TYA'!AK30-('Credit issuance TYA'!$J$21*'Credit issuance TYA'!$B$2)))</f>
        <v>0</v>
      </c>
      <c r="AL30" s="285">
        <f>IF(ISBLANK('Hoja De Calculo'!AM$13),'Credit issuance TYA'!AL30-('Credit issuance TYA'!$J$21*'Credit issuance TYA'!$B$2),IF('Hoja De Calculo'!AM$16&lt;'Hoja De Calculo'!AL$16,0,'Credit issuance TYA'!AL30-('Credit issuance TYA'!$J$21*'Credit issuance TYA'!$B$2)))</f>
        <v>0</v>
      </c>
      <c r="AM30" s="285">
        <f>IF(ISBLANK('Hoja De Calculo'!AN$13),'Credit issuance TYA'!AM30-('Credit issuance TYA'!$J$21*'Credit issuance TYA'!$B$2),IF('Hoja De Calculo'!AN$16&lt;'Hoja De Calculo'!AM$16,0,'Credit issuance TYA'!AM30-('Credit issuance TYA'!$J$21*'Credit issuance TYA'!$B$2)))</f>
        <v>0</v>
      </c>
      <c r="AN30" s="285">
        <f>IF(ISBLANK('Hoja De Calculo'!AO$13),'Credit issuance TYA'!AN30-('Credit issuance TYA'!$J$21*'Credit issuance TYA'!$B$2),IF('Hoja De Calculo'!AO$16&lt;'Hoja De Calculo'!AN$16,0,'Credit issuance TYA'!AN30-('Credit issuance TYA'!$J$21*'Credit issuance TYA'!$B$2)))</f>
        <v>0</v>
      </c>
      <c r="AO30" s="285">
        <f>IF(ISBLANK('Hoja De Calculo'!AP$13),'Credit issuance TYA'!AO30-('Credit issuance TYA'!$J$21*'Credit issuance TYA'!$B$2),IF('Hoja De Calculo'!AP$16&lt;'Hoja De Calculo'!AO$16,0,'Credit issuance TYA'!AO30-('Credit issuance TYA'!$J$21*'Credit issuance TYA'!$B$2)))</f>
        <v>0</v>
      </c>
      <c r="AP30" s="285">
        <f>IF(ISBLANK('Hoja De Calculo'!AQ$13),'Credit issuance TYA'!AP30-('Credit issuance TYA'!$J$21*'Credit issuance TYA'!$B$2),IF('Hoja De Calculo'!AQ$16&lt;'Hoja De Calculo'!AP$16,0,'Credit issuance TYA'!AP30-('Credit issuance TYA'!$J$21*'Credit issuance TYA'!$B$2)))</f>
        <v>0</v>
      </c>
      <c r="AQ30" s="285">
        <f>IF(ISBLANK('Hoja De Calculo'!AR$13),'Credit issuance TYA'!AQ30-('Credit issuance TYA'!$J$21*'Credit issuance TYA'!$B$2),IF('Hoja De Calculo'!AR$16&lt;'Hoja De Calculo'!AQ$16,0,'Credit issuance TYA'!AQ30-('Credit issuance TYA'!$J$21*'Credit issuance TYA'!$B$2)))</f>
        <v>0</v>
      </c>
      <c r="AR30" s="285">
        <f>IF(ISBLANK('Hoja De Calculo'!AS$13),'Credit issuance TYA'!AR30-('Credit issuance TYA'!$J$21*'Credit issuance TYA'!$B$2),IF('Hoja De Calculo'!AS$16&lt;'Hoja De Calculo'!AR$16,0,'Credit issuance TYA'!AR30-('Credit issuance TYA'!$J$21*'Credit issuance TYA'!$B$2)))</f>
        <v>0</v>
      </c>
      <c r="AS30" s="285">
        <f>IF(ISBLANK('Hoja De Calculo'!AT$13),'Credit issuance TYA'!AS30-('Credit issuance TYA'!$J$21*'Credit issuance TYA'!$B$2),IF('Hoja De Calculo'!AT$16&lt;'Hoja De Calculo'!AS$16,0,'Credit issuance TYA'!AS30-('Credit issuance TYA'!$J$21*'Credit issuance TYA'!$B$2)))</f>
        <v>0</v>
      </c>
      <c r="AT30" s="285">
        <f>IF(ISBLANK('Hoja De Calculo'!AU$13),'Credit issuance TYA'!AT30-('Credit issuance TYA'!$J$21*'Credit issuance TYA'!$B$2),IF('Hoja De Calculo'!AU$16&lt;'Hoja De Calculo'!AT$16,0,'Credit issuance TYA'!AT30-('Credit issuance TYA'!$J$21*'Credit issuance TYA'!$B$2)))</f>
        <v>0</v>
      </c>
      <c r="AU30" s="285">
        <f>IF(ISBLANK('Hoja De Calculo'!AV$13),'Credit issuance TYA'!AU30-('Credit issuance TYA'!$J$21*'Credit issuance TYA'!$B$2),IF('Hoja De Calculo'!AV$16&lt;'Hoja De Calculo'!AU$16,0,'Credit issuance TYA'!AU30-('Credit issuance TYA'!$J$21*'Credit issuance TYA'!$B$2)))</f>
        <v>0</v>
      </c>
      <c r="AV30" s="285">
        <f>IF(ISBLANK('Hoja De Calculo'!AW$13),'Credit issuance TYA'!AV30-('Credit issuance TYA'!$J$21*'Credit issuance TYA'!$B$2),IF('Hoja De Calculo'!AW$16&lt;'Hoja De Calculo'!AV$16,0,'Credit issuance TYA'!AV30-('Credit issuance TYA'!$J$21*'Credit issuance TYA'!$B$2)))</f>
        <v>0</v>
      </c>
      <c r="AW30" s="285">
        <f>IF(ISBLANK('Hoja De Calculo'!AX$13),'Credit issuance TYA'!AW30-('Credit issuance TYA'!$J$21*'Credit issuance TYA'!$B$2),IF('Hoja De Calculo'!AX$16&lt;'Hoja De Calculo'!AW$16,0,'Credit issuance TYA'!AW30-('Credit issuance TYA'!$J$21*'Credit issuance TYA'!$B$2)))</f>
        <v>0</v>
      </c>
      <c r="AX30" s="285">
        <f>IF(ISBLANK('Hoja De Calculo'!AY$13),'Credit issuance TYA'!AX30-('Credit issuance TYA'!$J$21*'Credit issuance TYA'!$B$2),IF('Hoja De Calculo'!AY$16&lt;'Hoja De Calculo'!AX$16,0,'Credit issuance TYA'!AX30-('Credit issuance TYA'!$J$21*'Credit issuance TYA'!$B$2)))</f>
        <v>0</v>
      </c>
      <c r="AY30" s="285">
        <f>IF(ISBLANK('Hoja De Calculo'!AZ$13),'Credit issuance TYA'!AY30-('Credit issuance TYA'!$J$21*'Credit issuance TYA'!$B$2),IF('Hoja De Calculo'!AZ$16&lt;'Hoja De Calculo'!AY$16,0,'Credit issuance TYA'!AY30-('Credit issuance TYA'!$J$21*'Credit issuance TYA'!$B$2)))</f>
        <v>0</v>
      </c>
      <c r="AZ30" s="285">
        <f>IF(ISBLANK('Hoja De Calculo'!BA$13),'Credit issuance TYA'!AZ30-('Credit issuance TYA'!$J$21*'Credit issuance TYA'!$B$2),IF('Hoja De Calculo'!BA$16&lt;'Hoja De Calculo'!AZ$16,0,'Credit issuance TYA'!AZ30-('Credit issuance TYA'!$J$21*'Credit issuance TYA'!$B$2)))</f>
        <v>0</v>
      </c>
      <c r="BA30" s="285">
        <f>IF(ISBLANK('Hoja De Calculo'!BB$13),'Credit issuance TYA'!BA30-('Credit issuance TYA'!$J$21*'Credit issuance TYA'!$B$2),IF('Hoja De Calculo'!BB$16&lt;'Hoja De Calculo'!BA$16,0,'Credit issuance TYA'!BA30-('Credit issuance TYA'!$J$21*'Credit issuance TYA'!$B$2)))</f>
        <v>0</v>
      </c>
      <c r="BB30" s="285">
        <f>IF(ISBLANK('Hoja De Calculo'!BC$13),'Credit issuance TYA'!BB30-('Credit issuance TYA'!$J$21*'Credit issuance TYA'!$B$2),IF('Hoja De Calculo'!BC$16&lt;'Hoja De Calculo'!BB$16,0,'Credit issuance TYA'!BB30-('Credit issuance TYA'!$J$21*'Credit issuance TYA'!$B$2)))</f>
        <v>0</v>
      </c>
      <c r="BC30" s="285">
        <f>IF(ISBLANK('Hoja De Calculo'!BD$13),'Credit issuance TYA'!BC30-('Credit issuance TYA'!$J$21*'Credit issuance TYA'!$B$2),IF('Hoja De Calculo'!BD$16&lt;'Hoja De Calculo'!BC$16,0,'Credit issuance TYA'!BC30-('Credit issuance TYA'!$J$21*'Credit issuance TYA'!$B$2)))</f>
        <v>0</v>
      </c>
      <c r="BD30" s="285">
        <f>IF(ISBLANK('Hoja De Calculo'!BE$13),'Credit issuance TYA'!BD30-('Credit issuance TYA'!$J$21*'Credit issuance TYA'!$B$2),IF('Hoja De Calculo'!BE$16&lt;'Hoja De Calculo'!BD$16,0,'Credit issuance TYA'!BD30-('Credit issuance TYA'!$J$21*'Credit issuance TYA'!$B$2)))</f>
        <v>0</v>
      </c>
      <c r="BE30" s="285">
        <f>IF(ISBLANK('Hoja De Calculo'!BF$13),'Credit issuance TYA'!BE30-('Credit issuance TYA'!$J$21*'Credit issuance TYA'!$B$2),IF('Hoja De Calculo'!BF$16&lt;'Hoja De Calculo'!BE$16,0,'Credit issuance TYA'!BE30-('Credit issuance TYA'!$J$21*'Credit issuance TYA'!$B$2)))</f>
        <v>0</v>
      </c>
      <c r="BF30" s="285">
        <f>IF(ISBLANK('Hoja De Calculo'!BG$13),'Credit issuance TYA'!BF30-('Credit issuance TYA'!$J$21*'Credit issuance TYA'!$B$2),IF('Hoja De Calculo'!BG$16&lt;'Hoja De Calculo'!BF$16,0,'Credit issuance TYA'!BF30-('Credit issuance TYA'!$J$21*'Credit issuance TYA'!$B$2)))</f>
        <v>0</v>
      </c>
      <c r="BG30" s="285">
        <f>IF(ISBLANK('Hoja De Calculo'!BH$13),'Credit issuance TYA'!BG30-('Credit issuance TYA'!$J$21*'Credit issuance TYA'!$B$2),IF('Hoja De Calculo'!BH$16&lt;'Hoja De Calculo'!BG$16,0,'Credit issuance TYA'!BG30-('Credit issuance TYA'!$J$21*'Credit issuance TYA'!$B$2)))</f>
        <v>0</v>
      </c>
      <c r="BH30" s="285">
        <f>IF(ISBLANK('Hoja De Calculo'!BI$13),'Credit issuance TYA'!BH30-('Credit issuance TYA'!$J$21*'Credit issuance TYA'!$B$2),IF('Hoja De Calculo'!BI$16&lt;'Hoja De Calculo'!BH$16,0,'Credit issuance TYA'!BH30-('Credit issuance TYA'!$J$21*'Credit issuance TYA'!$B$2)))</f>
        <v>0</v>
      </c>
      <c r="BI30" s="285">
        <f>IF(ISBLANK('Hoja De Calculo'!BJ$13),'Credit issuance TYA'!BI30-('Credit issuance TYA'!$J$21*'Credit issuance TYA'!$B$2),IF('Hoja De Calculo'!BJ$16&lt;'Hoja De Calculo'!BI$16,0,'Credit issuance TYA'!BI30-('Credit issuance TYA'!$J$21*'Credit issuance TYA'!$B$2)))</f>
        <v>0</v>
      </c>
      <c r="BJ30" s="285">
        <f>IF(ISBLANK('Hoja De Calculo'!BK$13),'Credit issuance TYA'!BJ30-('Credit issuance TYA'!$J$21*'Credit issuance TYA'!$B$2),IF('Hoja De Calculo'!BK$16&lt;'Hoja De Calculo'!BJ$16,0,'Credit issuance TYA'!BJ30-('Credit issuance TYA'!$J$21*'Credit issuance TYA'!$B$2)))</f>
        <v>0</v>
      </c>
      <c r="BK30" s="285">
        <f>IF(ISBLANK('Hoja De Calculo'!BL$13),'Credit issuance TYA'!BK30-('Credit issuance TYA'!$J$21*'Credit issuance TYA'!$B$2),IF('Hoja De Calculo'!BL$16&lt;'Hoja De Calculo'!BK$16,0,'Credit issuance TYA'!BK30-('Credit issuance TYA'!$J$21*'Credit issuance TYA'!$B$2)))</f>
        <v>0</v>
      </c>
      <c r="BL30" s="285">
        <f>IF(ISBLANK('Hoja De Calculo'!BM$13),'Credit issuance TYA'!BL30-('Credit issuance TYA'!$J$21*'Credit issuance TYA'!$B$2),IF('Hoja De Calculo'!BM$16&lt;'Hoja De Calculo'!BL$16,0,'Credit issuance TYA'!BL30-('Credit issuance TYA'!$J$21*'Credit issuance TYA'!$B$2)))</f>
        <v>0</v>
      </c>
      <c r="BM30" s="285">
        <f>IF(ISBLANK('Hoja De Calculo'!BN$13),'Credit issuance TYA'!BM30-('Credit issuance TYA'!$J$21*'Credit issuance TYA'!$B$2),IF('Hoja De Calculo'!BN$16&lt;'Hoja De Calculo'!BM$16,0,'Credit issuance TYA'!BM30-('Credit issuance TYA'!$J$21*'Credit issuance TYA'!$B$2)))</f>
        <v>0</v>
      </c>
      <c r="BN30" s="285">
        <f>IF(ISBLANK('Hoja De Calculo'!BO$13),'Credit issuance TYA'!BN30-('Credit issuance TYA'!$J$21*'Credit issuance TYA'!$B$2),IF('Hoja De Calculo'!BO$16&lt;'Hoja De Calculo'!BN$16,0,'Credit issuance TYA'!BN30-('Credit issuance TYA'!$J$21*'Credit issuance TYA'!$B$2)))</f>
        <v>0</v>
      </c>
      <c r="BO30" s="285">
        <f>IF(ISBLANK('Hoja De Calculo'!BP$13),'Credit issuance TYA'!BO30-('Credit issuance TYA'!$J$21*'Credit issuance TYA'!$B$2),IF('Hoja De Calculo'!BP$16&lt;'Hoja De Calculo'!BO$16,0,'Credit issuance TYA'!BO30-('Credit issuance TYA'!$J$21*'Credit issuance TYA'!$B$2)))</f>
        <v>0</v>
      </c>
      <c r="BP30" s="285">
        <f>IF(ISBLANK('Hoja De Calculo'!BQ$13),'Credit issuance TYA'!BP30-('Credit issuance TYA'!$J$21*'Credit issuance TYA'!$B$2),IF('Hoja De Calculo'!BQ$16&lt;'Hoja De Calculo'!BP$16,0,'Credit issuance TYA'!BP30-('Credit issuance TYA'!$J$21*'Credit issuance TYA'!$B$2)))</f>
        <v>0</v>
      </c>
      <c r="BQ30" s="285">
        <f>IF(ISBLANK('Hoja De Calculo'!BR$13),'Credit issuance TYA'!BQ30-('Credit issuance TYA'!$J$21*'Credit issuance TYA'!$B$2),IF('Hoja De Calculo'!BR$16&lt;'Hoja De Calculo'!BQ$16,0,'Credit issuance TYA'!BQ30-('Credit issuance TYA'!$J$21*'Credit issuance TYA'!$B$2)))</f>
        <v>0</v>
      </c>
      <c r="BR30" s="285">
        <f>IF(ISBLANK('Hoja De Calculo'!BS$13),'Credit issuance TYA'!BR30-('Credit issuance TYA'!$J$21*'Credit issuance TYA'!$B$2),IF('Hoja De Calculo'!BS$16&lt;'Hoja De Calculo'!BR$16,0,'Credit issuance TYA'!BR30-('Credit issuance TYA'!$J$21*'Credit issuance TYA'!$B$2)))</f>
        <v>0</v>
      </c>
      <c r="BS30" s="285">
        <f>IF(ISBLANK('Hoja De Calculo'!BT$13),'Credit issuance TYA'!BS30-('Credit issuance TYA'!$J$21*'Credit issuance TYA'!$B$2),IF('Hoja De Calculo'!BT$16&lt;'Hoja De Calculo'!BS$16,0,'Credit issuance TYA'!BS30-('Credit issuance TYA'!$J$21*'Credit issuance TYA'!$B$2)))</f>
        <v>0</v>
      </c>
      <c r="BT30" s="285">
        <f>IF(ISBLANK('Hoja De Calculo'!BU$13),'Credit issuance TYA'!BT30-('Credit issuance TYA'!$J$21*'Credit issuance TYA'!$B$2),IF('Hoja De Calculo'!BU$16&lt;'Hoja De Calculo'!BT$16,0,'Credit issuance TYA'!BT30-('Credit issuance TYA'!$J$21*'Credit issuance TYA'!$B$2)))</f>
        <v>0</v>
      </c>
      <c r="BU30" s="285">
        <f>IF(ISBLANK('Hoja De Calculo'!BV$13),'Credit issuance TYA'!BU30-('Credit issuance TYA'!$J$21*'Credit issuance TYA'!$B$2),IF('Hoja De Calculo'!BV$16&lt;'Hoja De Calculo'!BU$16,0,'Credit issuance TYA'!BU30-('Credit issuance TYA'!$J$21*'Credit issuance TYA'!$B$2)))</f>
        <v>0</v>
      </c>
      <c r="BV30" s="285">
        <f>IF(ISBLANK('Hoja De Calculo'!BW$13),'Credit issuance TYA'!BV30-('Credit issuance TYA'!$J$21*'Credit issuance TYA'!$B$2),IF('Hoja De Calculo'!BW$16&lt;'Hoja De Calculo'!BV$16,0,'Credit issuance TYA'!BV30-('Credit issuance TYA'!$J$21*'Credit issuance TYA'!$B$2)))</f>
        <v>0</v>
      </c>
      <c r="BW30" s="285">
        <f>IF(ISBLANK('Hoja De Calculo'!BX$13),'Credit issuance TYA'!BW30-('Credit issuance TYA'!$J$21*'Credit issuance TYA'!$B$2),IF('Hoja De Calculo'!BX$16&lt;'Hoja De Calculo'!BW$16,0,'Credit issuance TYA'!BW30-('Credit issuance TYA'!$J$21*'Credit issuance TYA'!$B$2)))</f>
        <v>0</v>
      </c>
      <c r="BX30" s="285">
        <f>IF(ISBLANK('Hoja De Calculo'!BY$13),'Credit issuance TYA'!BX30-('Credit issuance TYA'!$J$21*'Credit issuance TYA'!$B$2),IF('Hoja De Calculo'!BY$16&lt;'Hoja De Calculo'!BX$16,0,'Credit issuance TYA'!BX30-('Credit issuance TYA'!$J$21*'Credit issuance TYA'!$B$2)))</f>
        <v>0</v>
      </c>
      <c r="BY30" s="285">
        <f>IF(ISBLANK('Hoja De Calculo'!BZ$13),'Credit issuance TYA'!BY30-('Credit issuance TYA'!$J$21*'Credit issuance TYA'!$B$2),IF('Hoja De Calculo'!BZ$16&lt;'Hoja De Calculo'!BY$16,0,'Credit issuance TYA'!BY30-('Credit issuance TYA'!$J$21*'Credit issuance TYA'!$B$2)))</f>
        <v>0</v>
      </c>
      <c r="BZ30" s="285">
        <f>IF(ISBLANK('Hoja De Calculo'!CA$13),'Credit issuance TYA'!BZ30-('Credit issuance TYA'!$J$21*'Credit issuance TYA'!$B$2),IF('Hoja De Calculo'!CA$16&lt;'Hoja De Calculo'!BZ$16,0,'Credit issuance TYA'!BZ30-('Credit issuance TYA'!$J$21*'Credit issuance TYA'!$B$2)))</f>
        <v>0</v>
      </c>
      <c r="CA30" s="285">
        <f>IF(ISBLANK('Hoja De Calculo'!CB$13),'Credit issuance TYA'!CA30-('Credit issuance TYA'!$J$21*'Credit issuance TYA'!$B$2),IF('Hoja De Calculo'!CB$16&lt;'Hoja De Calculo'!CA$16,0,'Credit issuance TYA'!CA30-('Credit issuance TYA'!$J$21*'Credit issuance TYA'!$B$2)))</f>
        <v>0</v>
      </c>
      <c r="CB30" s="285">
        <f>IF(ISBLANK('Hoja De Calculo'!CC$13),'Credit issuance TYA'!CB30-('Credit issuance TYA'!$J$21*'Credit issuance TYA'!$B$2),IF('Hoja De Calculo'!CC$16&lt;'Hoja De Calculo'!CB$16,0,'Credit issuance TYA'!CB30-('Credit issuance TYA'!$J$21*'Credit issuance TYA'!$B$2)))</f>
        <v>0</v>
      </c>
      <c r="CC30" s="285">
        <f>IF(ISBLANK('Hoja De Calculo'!CD$13),'Credit issuance TYA'!CC30-('Credit issuance TYA'!$J$21*'Credit issuance TYA'!$B$2),IF('Hoja De Calculo'!CD$16&lt;'Hoja De Calculo'!CC$16,0,'Credit issuance TYA'!CC30-('Credit issuance TYA'!$J$21*'Credit issuance TYA'!$B$2)))</f>
        <v>0</v>
      </c>
      <c r="CD30" s="285">
        <f>IF(ISBLANK('Hoja De Calculo'!CE$13),'Credit issuance TYA'!CD30-('Credit issuance TYA'!$J$21*'Credit issuance TYA'!$B$2),IF('Hoja De Calculo'!CE$16&lt;'Hoja De Calculo'!CD$16,0,'Credit issuance TYA'!CD30-('Credit issuance TYA'!$J$21*'Credit issuance TYA'!$B$2)))</f>
        <v>0</v>
      </c>
      <c r="CE30" s="285">
        <f>IF(ISBLANK('Hoja De Calculo'!CF$13),'Credit issuance TYA'!CE30-('Credit issuance TYA'!$J$21*'Credit issuance TYA'!$B$2),IF('Hoja De Calculo'!CF$16&lt;'Hoja De Calculo'!CE$16,0,'Credit issuance TYA'!CE30-('Credit issuance TYA'!$J$21*'Credit issuance TYA'!$B$2)))</f>
        <v>0</v>
      </c>
      <c r="CF30" s="285">
        <f>IF(ISBLANK('Hoja De Calculo'!CG$13),'Credit issuance TYA'!CF30-('Credit issuance TYA'!$J$21*'Credit issuance TYA'!$B$2),IF('Hoja De Calculo'!CG$16&lt;'Hoja De Calculo'!CF$16,0,'Credit issuance TYA'!CF30-('Credit issuance TYA'!$J$21*'Credit issuance TYA'!$B$2)))</f>
        <v>0</v>
      </c>
      <c r="CG30" s="285">
        <f>IF(ISBLANK('Hoja De Calculo'!CH$13),'Credit issuance TYA'!CG30-('Credit issuance TYA'!$J$21*'Credit issuance TYA'!$B$2),IF('Hoja De Calculo'!CH$16&lt;'Hoja De Calculo'!CG$16,0,'Credit issuance TYA'!CG30-('Credit issuance TYA'!$J$21*'Credit issuance TYA'!$B$2)))</f>
        <v>0</v>
      </c>
      <c r="CH30" s="285">
        <f>IF(ISBLANK('Hoja De Calculo'!CI$13),'Credit issuance TYA'!CH30-('Credit issuance TYA'!$J$21*'Credit issuance TYA'!$B$2),IF('Hoja De Calculo'!CI$16&lt;'Hoja De Calculo'!CH$16,0,'Credit issuance TYA'!CH30-('Credit issuance TYA'!$J$21*'Credit issuance TYA'!$B$2)))</f>
        <v>0</v>
      </c>
      <c r="CI30" s="285">
        <f>IF(ISBLANK('Hoja De Calculo'!CJ$13),'Credit issuance TYA'!CI30-('Credit issuance TYA'!$J$21*'Credit issuance TYA'!$B$2),IF('Hoja De Calculo'!CJ$16&lt;'Hoja De Calculo'!CI$16,0,'Credit issuance TYA'!CI30-('Credit issuance TYA'!$J$21*'Credit issuance TYA'!$B$2)))</f>
        <v>0</v>
      </c>
      <c r="CJ30" s="285">
        <f>IF(ISBLANK('Hoja De Calculo'!CK$13),'Credit issuance TYA'!CJ30-('Credit issuance TYA'!$J$21*'Credit issuance TYA'!$B$2),IF('Hoja De Calculo'!CK$16&lt;'Hoja De Calculo'!CJ$16,0,'Credit issuance TYA'!CJ30-('Credit issuance TYA'!$J$21*'Credit issuance TYA'!$B$2)))</f>
        <v>0</v>
      </c>
      <c r="CK30" s="285">
        <f>IF(ISBLANK('Hoja De Calculo'!CL$13),'Credit issuance TYA'!CK30-('Credit issuance TYA'!$J$21*'Credit issuance TYA'!$B$2),IF('Hoja De Calculo'!CL$16&lt;'Hoja De Calculo'!CK$16,0,'Credit issuance TYA'!CK30-('Credit issuance TYA'!$J$21*'Credit issuance TYA'!$B$2)))</f>
        <v>0</v>
      </c>
      <c r="CL30" s="285">
        <f>IF(ISBLANK('Hoja De Calculo'!CM$13),'Credit issuance TYA'!CL30-('Credit issuance TYA'!$J$21*'Credit issuance TYA'!$B$2),IF('Hoja De Calculo'!CM$16&lt;'Hoja De Calculo'!CL$16,0,'Credit issuance TYA'!CL30-('Credit issuance TYA'!$J$21*'Credit issuance TYA'!$B$2)))</f>
        <v>0</v>
      </c>
      <c r="CM30" s="285">
        <f>IF(ISBLANK('Hoja De Calculo'!CN$13),'Credit issuance TYA'!CM30-('Credit issuance TYA'!$J$21*'Credit issuance TYA'!$B$2),IF('Hoja De Calculo'!CN$16&lt;'Hoja De Calculo'!CM$16,0,'Credit issuance TYA'!CM30-('Credit issuance TYA'!$J$21*'Credit issuance TYA'!$B$2)))</f>
        <v>0</v>
      </c>
      <c r="CN30" s="285">
        <f>IF(ISBLANK('Hoja De Calculo'!CO$13),'Credit issuance TYA'!CN30-('Credit issuance TYA'!$J$21*'Credit issuance TYA'!$B$2),IF('Hoja De Calculo'!CO$16&lt;'Hoja De Calculo'!CN$16,0,'Credit issuance TYA'!CN30-('Credit issuance TYA'!$J$21*'Credit issuance TYA'!$B$2)))</f>
        <v>0</v>
      </c>
      <c r="CO30" s="285">
        <f>IF(ISBLANK('Hoja De Calculo'!CP$13),'Credit issuance TYA'!CO30-('Credit issuance TYA'!$J$21*'Credit issuance TYA'!$B$2),IF('Hoja De Calculo'!CP$16&lt;'Hoja De Calculo'!CO$16,0,'Credit issuance TYA'!CO30-('Credit issuance TYA'!$J$21*'Credit issuance TYA'!$B$2)))</f>
        <v>0</v>
      </c>
      <c r="CP30" s="285">
        <f>IF(ISBLANK('Hoja De Calculo'!CQ$13),'Credit issuance TYA'!CP30-('Credit issuance TYA'!$J$21*'Credit issuance TYA'!$B$2),IF('Hoja De Calculo'!CQ$16&lt;'Hoja De Calculo'!CP$16,0,'Credit issuance TYA'!CP30-('Credit issuance TYA'!$J$21*'Credit issuance TYA'!$B$2)))</f>
        <v>0</v>
      </c>
      <c r="CQ30" s="285">
        <f>IF(ISBLANK('Hoja De Calculo'!CR$13),'Credit issuance TYA'!CQ30-('Credit issuance TYA'!$J$21*'Credit issuance TYA'!$B$2),IF('Hoja De Calculo'!CR$16&lt;'Hoja De Calculo'!CQ$16,0,'Credit issuance TYA'!CQ30-('Credit issuance TYA'!$J$21*'Credit issuance TYA'!$B$2)))</f>
        <v>0</v>
      </c>
      <c r="CR30" s="285">
        <f>IF(ISBLANK('Hoja De Calculo'!CS$13),'Credit issuance TYA'!CR30-('Credit issuance TYA'!$J$21*'Credit issuance TYA'!$B$2),IF('Hoja De Calculo'!CS$16&lt;'Hoja De Calculo'!CR$16,0,'Credit issuance TYA'!CR30-('Credit issuance TYA'!$J$21*'Credit issuance TYA'!$B$2)))</f>
        <v>0</v>
      </c>
      <c r="CS30" s="285">
        <f>IF(ISBLANK('Hoja De Calculo'!CT$13),'Credit issuance TYA'!CS30-('Credit issuance TYA'!$J$21*'Credit issuance TYA'!$B$2),IF('Hoja De Calculo'!CT$16&lt;'Hoja De Calculo'!CS$16,0,'Credit issuance TYA'!CS30-('Credit issuance TYA'!$J$21*'Credit issuance TYA'!$B$2)))</f>
        <v>0</v>
      </c>
      <c r="CT30" s="285">
        <f>IF(ISBLANK('Hoja De Calculo'!CU$13),'Credit issuance TYA'!CT30-('Credit issuance TYA'!$J$21*'Credit issuance TYA'!$B$2),IF('Hoja De Calculo'!CU$16&lt;'Hoja De Calculo'!CT$16,0,'Credit issuance TYA'!CT30-('Credit issuance TYA'!$J$21*'Credit issuance TYA'!$B$2)))</f>
        <v>0</v>
      </c>
      <c r="CU30" s="285">
        <f>IF(ISBLANK('Hoja De Calculo'!CV$13),'Credit issuance TYA'!CU30-('Credit issuance TYA'!$J$21*'Credit issuance TYA'!$B$2),IF('Hoja De Calculo'!CV$16&lt;'Hoja De Calculo'!CU$16,0,'Credit issuance TYA'!CU30-('Credit issuance TYA'!$J$21*'Credit issuance TYA'!$B$2)))</f>
        <v>0</v>
      </c>
      <c r="CV30" s="285">
        <f>IF(ISBLANK('Hoja De Calculo'!CW$13),'Credit issuance TYA'!CV30-('Credit issuance TYA'!$J$21*'Credit issuance TYA'!$B$2),IF('Hoja De Calculo'!CW$16&lt;'Hoja De Calculo'!CV$16,0,'Credit issuance TYA'!CV30-('Credit issuance TYA'!$J$21*'Credit issuance TYA'!$B$2)))</f>
        <v>0</v>
      </c>
      <c r="CW30" s="285">
        <f>IF(ISBLANK('Hoja De Calculo'!CX$13),'Credit issuance TYA'!CW30-('Credit issuance TYA'!$J$21*'Credit issuance TYA'!$B$2),IF('Hoja De Calculo'!CX$16&lt;'Hoja De Calculo'!CW$16,0,'Credit issuance TYA'!CW30-('Credit issuance TYA'!$J$21*'Credit issuance TYA'!$B$2)))</f>
        <v>0</v>
      </c>
    </row>
    <row r="31" spans="1:101" x14ac:dyDescent="0.25">
      <c r="A31" t="s">
        <v>168</v>
      </c>
      <c r="C31" s="263"/>
      <c r="D31" s="263"/>
      <c r="E31" s="263"/>
      <c r="F31" s="263"/>
      <c r="G31" s="263"/>
      <c r="H31" s="271"/>
      <c r="I31" s="278"/>
      <c r="J31" s="278"/>
      <c r="K31" s="285">
        <f>'Credit issuance TYA'!K31-('Credit issuance TYA'!$K21*'Credit issuance TYA'!$B$2)</f>
        <v>0</v>
      </c>
      <c r="L31" s="285">
        <f>IF(ISBLANK('Hoja De Calculo'!M$13),'Credit issuance TYA'!L31-('Credit issuance TYA'!$K$21*'Credit issuance TYA'!$B$2),IF('Hoja De Calculo'!M$16&lt;'Hoja De Calculo'!L$16,0,'Credit issuance TYA'!L31-('Credit issuance TYA'!$K$21*'Credit issuance TYA'!$B$2)))</f>
        <v>0</v>
      </c>
      <c r="M31" s="285">
        <f>IF(ISBLANK('Hoja De Calculo'!N$13),'Credit issuance TYA'!M31-('Credit issuance TYA'!$K$21*'Credit issuance TYA'!$B$2),IF('Hoja De Calculo'!N$16&lt;'Hoja De Calculo'!M$16,0,'Credit issuance TYA'!M31-('Credit issuance TYA'!$K$21*'Credit issuance TYA'!$B$2)))</f>
        <v>0</v>
      </c>
      <c r="N31" s="285">
        <f>IF(ISBLANK('Hoja De Calculo'!O$13),'Credit issuance TYA'!N31-('Credit issuance TYA'!$K$21*'Credit issuance TYA'!$B$2),IF('Hoja De Calculo'!O$16&lt;'Hoja De Calculo'!N$16,0,'Credit issuance TYA'!N31-('Credit issuance TYA'!$K$21*'Credit issuance TYA'!$B$2)))</f>
        <v>0</v>
      </c>
      <c r="O31" s="285">
        <f>IF(ISBLANK('Hoja De Calculo'!P$13),'Credit issuance TYA'!O31-('Credit issuance TYA'!$K$21*'Credit issuance TYA'!$B$2),IF('Hoja De Calculo'!P$16&lt;'Hoja De Calculo'!O$16,0,'Credit issuance TYA'!O31-('Credit issuance TYA'!$K$21*'Credit issuance TYA'!$B$2)))</f>
        <v>0</v>
      </c>
      <c r="P31" s="285">
        <f>IF(ISBLANK('Hoja De Calculo'!Q$13),'Credit issuance TYA'!P31-('Credit issuance TYA'!$K$21*'Credit issuance TYA'!$B$2),IF('Hoja De Calculo'!Q$16&lt;'Hoja De Calculo'!P$16,0,'Credit issuance TYA'!P31-('Credit issuance TYA'!$K$21*'Credit issuance TYA'!$B$2)))</f>
        <v>0</v>
      </c>
      <c r="Q31" s="285">
        <f>IF(ISBLANK('Hoja De Calculo'!R$13),'Credit issuance TYA'!Q31-('Credit issuance TYA'!$K$21*'Credit issuance TYA'!$B$2),IF('Hoja De Calculo'!R$16&lt;'Hoja De Calculo'!Q$16,0,'Credit issuance TYA'!Q31-('Credit issuance TYA'!$K$21*'Credit issuance TYA'!$B$2)))</f>
        <v>0</v>
      </c>
      <c r="R31" s="285">
        <f>IF(ISBLANK('Hoja De Calculo'!S$13),'Credit issuance TYA'!R31-('Credit issuance TYA'!$K$21*'Credit issuance TYA'!$B$2),IF('Hoja De Calculo'!S$16&lt;'Hoja De Calculo'!R$16,0,'Credit issuance TYA'!R31-('Credit issuance TYA'!$K$21*'Credit issuance TYA'!$B$2)))</f>
        <v>0</v>
      </c>
      <c r="S31" s="285">
        <f>IF(ISBLANK('Hoja De Calculo'!T$13),'Credit issuance TYA'!S31-('Credit issuance TYA'!$K$21*'Credit issuance TYA'!$B$2),IF('Hoja De Calculo'!T$16&lt;'Hoja De Calculo'!S$16,0,'Credit issuance TYA'!S31-('Credit issuance TYA'!$K$21*'Credit issuance TYA'!$B$2)))</f>
        <v>0</v>
      </c>
      <c r="T31" s="285">
        <f>IF(ISBLANK('Hoja De Calculo'!U$13),'Credit issuance TYA'!T31-('Credit issuance TYA'!$K$21*'Credit issuance TYA'!$B$2),IF('Hoja De Calculo'!U$16&lt;'Hoja De Calculo'!T$16,0,'Credit issuance TYA'!T31-('Credit issuance TYA'!$K$21*'Credit issuance TYA'!$B$2)))</f>
        <v>0</v>
      </c>
      <c r="U31" s="285">
        <f>IF(ISBLANK('Hoja De Calculo'!V$13),'Credit issuance TYA'!U31-('Credit issuance TYA'!$K$21*'Credit issuance TYA'!$B$2),IF('Hoja De Calculo'!V$16&lt;'Hoja De Calculo'!U$16,0,'Credit issuance TYA'!U31-('Credit issuance TYA'!$K$21*'Credit issuance TYA'!$B$2)))</f>
        <v>0</v>
      </c>
      <c r="V31" s="285">
        <f>IF(ISBLANK('Hoja De Calculo'!W$13),'Credit issuance TYA'!V31-('Credit issuance TYA'!$K$21*'Credit issuance TYA'!$B$2),IF('Hoja De Calculo'!W$16&lt;'Hoja De Calculo'!V$16,0,'Credit issuance TYA'!V31-('Credit issuance TYA'!$K$21*'Credit issuance TYA'!$B$2)))</f>
        <v>0</v>
      </c>
      <c r="W31" s="285">
        <f>IF(ISBLANK('Hoja De Calculo'!X$13),'Credit issuance TYA'!W31-('Credit issuance TYA'!$K$21*'Credit issuance TYA'!$B$2),IF('Hoja De Calculo'!X$16&lt;'Hoja De Calculo'!W$16,0,'Credit issuance TYA'!W31-('Credit issuance TYA'!$K$21*'Credit issuance TYA'!$B$2)))</f>
        <v>0</v>
      </c>
      <c r="X31" s="285">
        <f>IF(ISBLANK('Hoja De Calculo'!Y$13),'Credit issuance TYA'!X31-('Credit issuance TYA'!$K$21*'Credit issuance TYA'!$B$2),IF('Hoja De Calculo'!Y$16&lt;'Hoja De Calculo'!X$16,0,'Credit issuance TYA'!X31-('Credit issuance TYA'!$K$21*'Credit issuance TYA'!$B$2)))</f>
        <v>0</v>
      </c>
      <c r="Y31" s="285">
        <f>IF(ISBLANK('Hoja De Calculo'!Z$13),'Credit issuance TYA'!Y31-('Credit issuance TYA'!$K$21*'Credit issuance TYA'!$B$2),IF('Hoja De Calculo'!Z$16&lt;'Hoja De Calculo'!Y$16,0,'Credit issuance TYA'!Y31-('Credit issuance TYA'!$K$21*'Credit issuance TYA'!$B$2)))</f>
        <v>0</v>
      </c>
      <c r="Z31" s="285">
        <f>IF(ISBLANK('Hoja De Calculo'!AA$13),'Credit issuance TYA'!Z31-('Credit issuance TYA'!$K$21*'Credit issuance TYA'!$B$2),IF('Hoja De Calculo'!AA$16&lt;'Hoja De Calculo'!Z$16,0,'Credit issuance TYA'!Z31-('Credit issuance TYA'!$K$21*'Credit issuance TYA'!$B$2)))</f>
        <v>0</v>
      </c>
      <c r="AA31" s="285">
        <f>IF(ISBLANK('Hoja De Calculo'!AB$13),'Credit issuance TYA'!AA31-('Credit issuance TYA'!$K$21*'Credit issuance TYA'!$B$2),IF('Hoja De Calculo'!AB$16&lt;'Hoja De Calculo'!AA$16,0,'Credit issuance TYA'!AA31-('Credit issuance TYA'!$K$21*'Credit issuance TYA'!$B$2)))</f>
        <v>0</v>
      </c>
      <c r="AB31" s="285">
        <f>IF(ISBLANK('Hoja De Calculo'!AC$13),'Credit issuance TYA'!AB31-('Credit issuance TYA'!$K$21*'Credit issuance TYA'!$B$2),IF('Hoja De Calculo'!AC$16&lt;'Hoja De Calculo'!AB$16,0,'Credit issuance TYA'!AB31-('Credit issuance TYA'!$K$21*'Credit issuance TYA'!$B$2)))</f>
        <v>0</v>
      </c>
      <c r="AC31" s="285">
        <f>IF(ISBLANK('Hoja De Calculo'!AD$13),'Credit issuance TYA'!AC31-('Credit issuance TYA'!$K$21*'Credit issuance TYA'!$B$2),IF('Hoja De Calculo'!AD$16&lt;'Hoja De Calculo'!AC$16,0,'Credit issuance TYA'!AC31-('Credit issuance TYA'!$K$21*'Credit issuance TYA'!$B$2)))</f>
        <v>0</v>
      </c>
      <c r="AD31" s="285">
        <f>IF(ISBLANK('Hoja De Calculo'!AE$13),'Credit issuance TYA'!AD31-('Credit issuance TYA'!$K$21*'Credit issuance TYA'!$B$2),IF('Hoja De Calculo'!AE$16&lt;'Hoja De Calculo'!AD$16,0,'Credit issuance TYA'!AD31-('Credit issuance TYA'!$K$21*'Credit issuance TYA'!$B$2)))</f>
        <v>0</v>
      </c>
      <c r="AE31" s="285">
        <f>IF(ISBLANK('Hoja De Calculo'!AF$13),'Credit issuance TYA'!AE31-('Credit issuance TYA'!$K$21*'Credit issuance TYA'!$B$2),IF('Hoja De Calculo'!AF$16&lt;'Hoja De Calculo'!AE$16,0,'Credit issuance TYA'!AE31-('Credit issuance TYA'!$K$21*'Credit issuance TYA'!$B$2)))</f>
        <v>0</v>
      </c>
      <c r="AF31" s="285">
        <f>IF(ISBLANK('Hoja De Calculo'!AG$13),'Credit issuance TYA'!AF31-('Credit issuance TYA'!$K$21*'Credit issuance TYA'!$B$2),IF('Hoja De Calculo'!AG$16&lt;'Hoja De Calculo'!AF$16,0,'Credit issuance TYA'!AF31-('Credit issuance TYA'!$K$21*'Credit issuance TYA'!$B$2)))</f>
        <v>0</v>
      </c>
      <c r="AG31" s="285">
        <f>IF(ISBLANK('Hoja De Calculo'!AH$13),'Credit issuance TYA'!AG31-('Credit issuance TYA'!$K$21*'Credit issuance TYA'!$B$2),IF('Hoja De Calculo'!AH$16&lt;'Hoja De Calculo'!AG$16,0,'Credit issuance TYA'!AG31-('Credit issuance TYA'!$K$21*'Credit issuance TYA'!$B$2)))</f>
        <v>0</v>
      </c>
      <c r="AH31" s="285">
        <f>IF(ISBLANK('Hoja De Calculo'!AI$13),'Credit issuance TYA'!AH31-('Credit issuance TYA'!$K$21*'Credit issuance TYA'!$B$2),IF('Hoja De Calculo'!AI$16&lt;'Hoja De Calculo'!AH$16,0,'Credit issuance TYA'!AH31-('Credit issuance TYA'!$K$21*'Credit issuance TYA'!$B$2)))</f>
        <v>0</v>
      </c>
      <c r="AI31" s="285">
        <f>IF(ISBLANK('Hoja De Calculo'!AJ$13),'Credit issuance TYA'!AI31-('Credit issuance TYA'!$K$21*'Credit issuance TYA'!$B$2),IF('Hoja De Calculo'!AJ$16&lt;'Hoja De Calculo'!AI$16,0,'Credit issuance TYA'!AI31-('Credit issuance TYA'!$K$21*'Credit issuance TYA'!$B$2)))</f>
        <v>0</v>
      </c>
      <c r="AJ31" s="285">
        <f>IF(ISBLANK('Hoja De Calculo'!AK$13),'Credit issuance TYA'!AJ31-('Credit issuance TYA'!$K$21*'Credit issuance TYA'!$B$2),IF('Hoja De Calculo'!AK$16&lt;'Hoja De Calculo'!AJ$16,0,'Credit issuance TYA'!AJ31-('Credit issuance TYA'!$K$21*'Credit issuance TYA'!$B$2)))</f>
        <v>0</v>
      </c>
      <c r="AK31" s="285">
        <f>IF(ISBLANK('Hoja De Calculo'!AL$13),'Credit issuance TYA'!AK31-('Credit issuance TYA'!$K$21*'Credit issuance TYA'!$B$2),IF('Hoja De Calculo'!AL$16&lt;'Hoja De Calculo'!AK$16,0,'Credit issuance TYA'!AK31-('Credit issuance TYA'!$K$21*'Credit issuance TYA'!$B$2)))</f>
        <v>0</v>
      </c>
      <c r="AL31" s="285">
        <f>IF(ISBLANK('Hoja De Calculo'!AM$13),'Credit issuance TYA'!AL31-('Credit issuance TYA'!$K$21*'Credit issuance TYA'!$B$2),IF('Hoja De Calculo'!AM$16&lt;'Hoja De Calculo'!AL$16,0,'Credit issuance TYA'!AL31-('Credit issuance TYA'!$K$21*'Credit issuance TYA'!$B$2)))</f>
        <v>0</v>
      </c>
      <c r="AM31" s="285">
        <f>IF(ISBLANK('Hoja De Calculo'!AN$13),'Credit issuance TYA'!AM31-('Credit issuance TYA'!$K$21*'Credit issuance TYA'!$B$2),IF('Hoja De Calculo'!AN$16&lt;'Hoja De Calculo'!AM$16,0,'Credit issuance TYA'!AM31-('Credit issuance TYA'!$K$21*'Credit issuance TYA'!$B$2)))</f>
        <v>0</v>
      </c>
      <c r="AN31" s="285">
        <f>IF(ISBLANK('Hoja De Calculo'!AO$13),'Credit issuance TYA'!AN31-('Credit issuance TYA'!$K$21*'Credit issuance TYA'!$B$2),IF('Hoja De Calculo'!AO$16&lt;'Hoja De Calculo'!AN$16,0,'Credit issuance TYA'!AN31-('Credit issuance TYA'!$K$21*'Credit issuance TYA'!$B$2)))</f>
        <v>0</v>
      </c>
      <c r="AO31" s="285">
        <f>IF(ISBLANK('Hoja De Calculo'!AP$13),'Credit issuance TYA'!AO31-('Credit issuance TYA'!$K$21*'Credit issuance TYA'!$B$2),IF('Hoja De Calculo'!AP$16&lt;'Hoja De Calculo'!AO$16,0,'Credit issuance TYA'!AO31-('Credit issuance TYA'!$K$21*'Credit issuance TYA'!$B$2)))</f>
        <v>0</v>
      </c>
      <c r="AP31" s="285">
        <f>IF(ISBLANK('Hoja De Calculo'!AQ$13),'Credit issuance TYA'!AP31-('Credit issuance TYA'!$K$21*'Credit issuance TYA'!$B$2),IF('Hoja De Calculo'!AQ$16&lt;'Hoja De Calculo'!AP$16,0,'Credit issuance TYA'!AP31-('Credit issuance TYA'!$K$21*'Credit issuance TYA'!$B$2)))</f>
        <v>0</v>
      </c>
      <c r="AQ31" s="285">
        <f>IF(ISBLANK('Hoja De Calculo'!AR$13),'Credit issuance TYA'!AQ31-('Credit issuance TYA'!$K$21*'Credit issuance TYA'!$B$2),IF('Hoja De Calculo'!AR$16&lt;'Hoja De Calculo'!AQ$16,0,'Credit issuance TYA'!AQ31-('Credit issuance TYA'!$K$21*'Credit issuance TYA'!$B$2)))</f>
        <v>0</v>
      </c>
      <c r="AR31" s="285">
        <f>IF(ISBLANK('Hoja De Calculo'!AS$13),'Credit issuance TYA'!AR31-('Credit issuance TYA'!$K$21*'Credit issuance TYA'!$B$2),IF('Hoja De Calculo'!AS$16&lt;'Hoja De Calculo'!AR$16,0,'Credit issuance TYA'!AR31-('Credit issuance TYA'!$K$21*'Credit issuance TYA'!$B$2)))</f>
        <v>0</v>
      </c>
      <c r="AS31" s="285">
        <f>IF(ISBLANK('Hoja De Calculo'!AT$13),'Credit issuance TYA'!AS31-('Credit issuance TYA'!$K$21*'Credit issuance TYA'!$B$2),IF('Hoja De Calculo'!AT$16&lt;'Hoja De Calculo'!AS$16,0,'Credit issuance TYA'!AS31-('Credit issuance TYA'!$K$21*'Credit issuance TYA'!$B$2)))</f>
        <v>0</v>
      </c>
      <c r="AT31" s="285">
        <f>IF(ISBLANK('Hoja De Calculo'!AU$13),'Credit issuance TYA'!AT31-('Credit issuance TYA'!$K$21*'Credit issuance TYA'!$B$2),IF('Hoja De Calculo'!AU$16&lt;'Hoja De Calculo'!AT$16,0,'Credit issuance TYA'!AT31-('Credit issuance TYA'!$K$21*'Credit issuance TYA'!$B$2)))</f>
        <v>0</v>
      </c>
      <c r="AU31" s="285">
        <f>IF(ISBLANK('Hoja De Calculo'!AV$13),'Credit issuance TYA'!AU31-('Credit issuance TYA'!$K$21*'Credit issuance TYA'!$B$2),IF('Hoja De Calculo'!AV$16&lt;'Hoja De Calculo'!AU$16,0,'Credit issuance TYA'!AU31-('Credit issuance TYA'!$K$21*'Credit issuance TYA'!$B$2)))</f>
        <v>0</v>
      </c>
      <c r="AV31" s="285">
        <f>IF(ISBLANK('Hoja De Calculo'!AW$13),'Credit issuance TYA'!AV31-('Credit issuance TYA'!$K$21*'Credit issuance TYA'!$B$2),IF('Hoja De Calculo'!AW$16&lt;'Hoja De Calculo'!AV$16,0,'Credit issuance TYA'!AV31-('Credit issuance TYA'!$K$21*'Credit issuance TYA'!$B$2)))</f>
        <v>0</v>
      </c>
      <c r="AW31" s="285">
        <f>IF(ISBLANK('Hoja De Calculo'!AX$13),'Credit issuance TYA'!AW31-('Credit issuance TYA'!$K$21*'Credit issuance TYA'!$B$2),IF('Hoja De Calculo'!AX$16&lt;'Hoja De Calculo'!AW$16,0,'Credit issuance TYA'!AW31-('Credit issuance TYA'!$K$21*'Credit issuance TYA'!$B$2)))</f>
        <v>0</v>
      </c>
      <c r="AX31" s="285">
        <f>IF(ISBLANK('Hoja De Calculo'!AY$13),'Credit issuance TYA'!AX31-('Credit issuance TYA'!$K$21*'Credit issuance TYA'!$B$2),IF('Hoja De Calculo'!AY$16&lt;'Hoja De Calculo'!AX$16,0,'Credit issuance TYA'!AX31-('Credit issuance TYA'!$K$21*'Credit issuance TYA'!$B$2)))</f>
        <v>0</v>
      </c>
      <c r="AY31" s="285">
        <f>IF(ISBLANK('Hoja De Calculo'!AZ$13),'Credit issuance TYA'!AY31-('Credit issuance TYA'!$K$21*'Credit issuance TYA'!$B$2),IF('Hoja De Calculo'!AZ$16&lt;'Hoja De Calculo'!AY$16,0,'Credit issuance TYA'!AY31-('Credit issuance TYA'!$K$21*'Credit issuance TYA'!$B$2)))</f>
        <v>0</v>
      </c>
      <c r="AZ31" s="285">
        <f>IF(ISBLANK('Hoja De Calculo'!BA$13),'Credit issuance TYA'!AZ31-('Credit issuance TYA'!$K$21*'Credit issuance TYA'!$B$2),IF('Hoja De Calculo'!BA$16&lt;'Hoja De Calculo'!AZ$16,0,'Credit issuance TYA'!AZ31-('Credit issuance TYA'!$K$21*'Credit issuance TYA'!$B$2)))</f>
        <v>0</v>
      </c>
      <c r="BA31" s="285">
        <f>IF(ISBLANK('Hoja De Calculo'!BB$13),'Credit issuance TYA'!BA31-('Credit issuance TYA'!$K$21*'Credit issuance TYA'!$B$2),IF('Hoja De Calculo'!BB$16&lt;'Hoja De Calculo'!BA$16,0,'Credit issuance TYA'!BA31-('Credit issuance TYA'!$K$21*'Credit issuance TYA'!$B$2)))</f>
        <v>0</v>
      </c>
      <c r="BB31" s="285">
        <f>IF(ISBLANK('Hoja De Calculo'!BC$13),'Credit issuance TYA'!BB31-('Credit issuance TYA'!$K$21*'Credit issuance TYA'!$B$2),IF('Hoja De Calculo'!BC$16&lt;'Hoja De Calculo'!BB$16,0,'Credit issuance TYA'!BB31-('Credit issuance TYA'!$K$21*'Credit issuance TYA'!$B$2)))</f>
        <v>0</v>
      </c>
      <c r="BC31" s="285">
        <f>IF(ISBLANK('Hoja De Calculo'!BD$13),'Credit issuance TYA'!BC31-('Credit issuance TYA'!$K$21*'Credit issuance TYA'!$B$2),IF('Hoja De Calculo'!BD$16&lt;'Hoja De Calculo'!BC$16,0,'Credit issuance TYA'!BC31-('Credit issuance TYA'!$K$21*'Credit issuance TYA'!$B$2)))</f>
        <v>0</v>
      </c>
      <c r="BD31" s="285">
        <f>IF(ISBLANK('Hoja De Calculo'!BE$13),'Credit issuance TYA'!BD31-('Credit issuance TYA'!$K$21*'Credit issuance TYA'!$B$2),IF('Hoja De Calculo'!BE$16&lt;'Hoja De Calculo'!BD$16,0,'Credit issuance TYA'!BD31-('Credit issuance TYA'!$K$21*'Credit issuance TYA'!$B$2)))</f>
        <v>0</v>
      </c>
      <c r="BE31" s="285">
        <f>IF(ISBLANK('Hoja De Calculo'!BF$13),'Credit issuance TYA'!BE31-('Credit issuance TYA'!$K$21*'Credit issuance TYA'!$B$2),IF('Hoja De Calculo'!BF$16&lt;'Hoja De Calculo'!BE$16,0,'Credit issuance TYA'!BE31-('Credit issuance TYA'!$K$21*'Credit issuance TYA'!$B$2)))</f>
        <v>0</v>
      </c>
      <c r="BF31" s="285">
        <f>IF(ISBLANK('Hoja De Calculo'!BG$13),'Credit issuance TYA'!BF31-('Credit issuance TYA'!$K$21*'Credit issuance TYA'!$B$2),IF('Hoja De Calculo'!BG$16&lt;'Hoja De Calculo'!BF$16,0,'Credit issuance TYA'!BF31-('Credit issuance TYA'!$K$21*'Credit issuance TYA'!$B$2)))</f>
        <v>0</v>
      </c>
      <c r="BG31" s="285">
        <f>IF(ISBLANK('Hoja De Calculo'!BH$13),'Credit issuance TYA'!BG31-('Credit issuance TYA'!$K$21*'Credit issuance TYA'!$B$2),IF('Hoja De Calculo'!BH$16&lt;'Hoja De Calculo'!BG$16,0,'Credit issuance TYA'!BG31-('Credit issuance TYA'!$K$21*'Credit issuance TYA'!$B$2)))</f>
        <v>0</v>
      </c>
      <c r="BH31" s="285">
        <f>IF(ISBLANK('Hoja De Calculo'!BI$13),'Credit issuance TYA'!BH31-('Credit issuance TYA'!$K$21*'Credit issuance TYA'!$B$2),IF('Hoja De Calculo'!BI$16&lt;'Hoja De Calculo'!BH$16,0,'Credit issuance TYA'!BH31-('Credit issuance TYA'!$K$21*'Credit issuance TYA'!$B$2)))</f>
        <v>0</v>
      </c>
      <c r="BI31" s="285">
        <f>IF(ISBLANK('Hoja De Calculo'!BJ$13),'Credit issuance TYA'!BI31-('Credit issuance TYA'!$K$21*'Credit issuance TYA'!$B$2),IF('Hoja De Calculo'!BJ$16&lt;'Hoja De Calculo'!BI$16,0,'Credit issuance TYA'!BI31-('Credit issuance TYA'!$K$21*'Credit issuance TYA'!$B$2)))</f>
        <v>0</v>
      </c>
      <c r="BJ31" s="285">
        <f>IF(ISBLANK('Hoja De Calculo'!BK$13),'Credit issuance TYA'!BJ31-('Credit issuance TYA'!$K$21*'Credit issuance TYA'!$B$2),IF('Hoja De Calculo'!BK$16&lt;'Hoja De Calculo'!BJ$16,0,'Credit issuance TYA'!BJ31-('Credit issuance TYA'!$K$21*'Credit issuance TYA'!$B$2)))</f>
        <v>0</v>
      </c>
      <c r="BK31" s="285">
        <f>IF(ISBLANK('Hoja De Calculo'!BL$13),'Credit issuance TYA'!BK31-('Credit issuance TYA'!$K$21*'Credit issuance TYA'!$B$2),IF('Hoja De Calculo'!BL$16&lt;'Hoja De Calculo'!BK$16,0,'Credit issuance TYA'!BK31-('Credit issuance TYA'!$K$21*'Credit issuance TYA'!$B$2)))</f>
        <v>0</v>
      </c>
      <c r="BL31" s="285">
        <f>IF(ISBLANK('Hoja De Calculo'!BM$13),'Credit issuance TYA'!BL31-('Credit issuance TYA'!$K$21*'Credit issuance TYA'!$B$2),IF('Hoja De Calculo'!BM$16&lt;'Hoja De Calculo'!BL$16,0,'Credit issuance TYA'!BL31-('Credit issuance TYA'!$K$21*'Credit issuance TYA'!$B$2)))</f>
        <v>0</v>
      </c>
      <c r="BM31" s="285">
        <f>IF(ISBLANK('Hoja De Calculo'!BN$13),'Credit issuance TYA'!BM31-('Credit issuance TYA'!$K$21*'Credit issuance TYA'!$B$2),IF('Hoja De Calculo'!BN$16&lt;'Hoja De Calculo'!BM$16,0,'Credit issuance TYA'!BM31-('Credit issuance TYA'!$K$21*'Credit issuance TYA'!$B$2)))</f>
        <v>0</v>
      </c>
      <c r="BN31" s="285">
        <f>IF(ISBLANK('Hoja De Calculo'!BO$13),'Credit issuance TYA'!BN31-('Credit issuance TYA'!$K$21*'Credit issuance TYA'!$B$2),IF('Hoja De Calculo'!BO$16&lt;'Hoja De Calculo'!BN$16,0,'Credit issuance TYA'!BN31-('Credit issuance TYA'!$K$21*'Credit issuance TYA'!$B$2)))</f>
        <v>0</v>
      </c>
      <c r="BO31" s="285">
        <f>IF(ISBLANK('Hoja De Calculo'!BP$13),'Credit issuance TYA'!BO31-('Credit issuance TYA'!$K$21*'Credit issuance TYA'!$B$2),IF('Hoja De Calculo'!BP$16&lt;'Hoja De Calculo'!BO$16,0,'Credit issuance TYA'!BO31-('Credit issuance TYA'!$K$21*'Credit issuance TYA'!$B$2)))</f>
        <v>0</v>
      </c>
      <c r="BP31" s="285">
        <f>IF(ISBLANK('Hoja De Calculo'!BQ$13),'Credit issuance TYA'!BP31-('Credit issuance TYA'!$K$21*'Credit issuance TYA'!$B$2),IF('Hoja De Calculo'!BQ$16&lt;'Hoja De Calculo'!BP$16,0,'Credit issuance TYA'!BP31-('Credit issuance TYA'!$K$21*'Credit issuance TYA'!$B$2)))</f>
        <v>0</v>
      </c>
      <c r="BQ31" s="285">
        <f>IF(ISBLANK('Hoja De Calculo'!BR$13),'Credit issuance TYA'!BQ31-('Credit issuance TYA'!$K$21*'Credit issuance TYA'!$B$2),IF('Hoja De Calculo'!BR$16&lt;'Hoja De Calculo'!BQ$16,0,'Credit issuance TYA'!BQ31-('Credit issuance TYA'!$K$21*'Credit issuance TYA'!$B$2)))</f>
        <v>0</v>
      </c>
      <c r="BR31" s="285">
        <f>IF(ISBLANK('Hoja De Calculo'!BS$13),'Credit issuance TYA'!BR31-('Credit issuance TYA'!$K$21*'Credit issuance TYA'!$B$2),IF('Hoja De Calculo'!BS$16&lt;'Hoja De Calculo'!BR$16,0,'Credit issuance TYA'!BR31-('Credit issuance TYA'!$K$21*'Credit issuance TYA'!$B$2)))</f>
        <v>0</v>
      </c>
      <c r="BS31" s="285">
        <f>IF(ISBLANK('Hoja De Calculo'!BT$13),'Credit issuance TYA'!BS31-('Credit issuance TYA'!$K$21*'Credit issuance TYA'!$B$2),IF('Hoja De Calculo'!BT$16&lt;'Hoja De Calculo'!BS$16,0,'Credit issuance TYA'!BS31-('Credit issuance TYA'!$K$21*'Credit issuance TYA'!$B$2)))</f>
        <v>0</v>
      </c>
      <c r="BT31" s="285">
        <f>IF(ISBLANK('Hoja De Calculo'!BU$13),'Credit issuance TYA'!BT31-('Credit issuance TYA'!$K$21*'Credit issuance TYA'!$B$2),IF('Hoja De Calculo'!BU$16&lt;'Hoja De Calculo'!BT$16,0,'Credit issuance TYA'!BT31-('Credit issuance TYA'!$K$21*'Credit issuance TYA'!$B$2)))</f>
        <v>0</v>
      </c>
      <c r="BU31" s="285">
        <f>IF(ISBLANK('Hoja De Calculo'!BV$13),'Credit issuance TYA'!BU31-('Credit issuance TYA'!$K$21*'Credit issuance TYA'!$B$2),IF('Hoja De Calculo'!BV$16&lt;'Hoja De Calculo'!BU$16,0,'Credit issuance TYA'!BU31-('Credit issuance TYA'!$K$21*'Credit issuance TYA'!$B$2)))</f>
        <v>0</v>
      </c>
      <c r="BV31" s="285">
        <f>IF(ISBLANK('Hoja De Calculo'!BW$13),'Credit issuance TYA'!BV31-('Credit issuance TYA'!$K$21*'Credit issuance TYA'!$B$2),IF('Hoja De Calculo'!BW$16&lt;'Hoja De Calculo'!BV$16,0,'Credit issuance TYA'!BV31-('Credit issuance TYA'!$K$21*'Credit issuance TYA'!$B$2)))</f>
        <v>0</v>
      </c>
      <c r="BW31" s="285">
        <f>IF(ISBLANK('Hoja De Calculo'!BX$13),'Credit issuance TYA'!BW31-('Credit issuance TYA'!$K$21*'Credit issuance TYA'!$B$2),IF('Hoja De Calculo'!BX$16&lt;'Hoja De Calculo'!BW$16,0,'Credit issuance TYA'!BW31-('Credit issuance TYA'!$K$21*'Credit issuance TYA'!$B$2)))</f>
        <v>0</v>
      </c>
      <c r="BX31" s="285">
        <f>IF(ISBLANK('Hoja De Calculo'!BY$13),'Credit issuance TYA'!BX31-('Credit issuance TYA'!$K$21*'Credit issuance TYA'!$B$2),IF('Hoja De Calculo'!BY$16&lt;'Hoja De Calculo'!BX$16,0,'Credit issuance TYA'!BX31-('Credit issuance TYA'!$K$21*'Credit issuance TYA'!$B$2)))</f>
        <v>0</v>
      </c>
      <c r="BY31" s="285">
        <f>IF(ISBLANK('Hoja De Calculo'!BZ$13),'Credit issuance TYA'!BY31-('Credit issuance TYA'!$K$21*'Credit issuance TYA'!$B$2),IF('Hoja De Calculo'!BZ$16&lt;'Hoja De Calculo'!BY$16,0,'Credit issuance TYA'!BY31-('Credit issuance TYA'!$K$21*'Credit issuance TYA'!$B$2)))</f>
        <v>0</v>
      </c>
      <c r="BZ31" s="285">
        <f>IF(ISBLANK('Hoja De Calculo'!CA$13),'Credit issuance TYA'!BZ31-('Credit issuance TYA'!$K$21*'Credit issuance TYA'!$B$2),IF('Hoja De Calculo'!CA$16&lt;'Hoja De Calculo'!BZ$16,0,'Credit issuance TYA'!BZ31-('Credit issuance TYA'!$K$21*'Credit issuance TYA'!$B$2)))</f>
        <v>0</v>
      </c>
      <c r="CA31" s="285">
        <f>IF(ISBLANK('Hoja De Calculo'!CB$13),'Credit issuance TYA'!CA31-('Credit issuance TYA'!$K$21*'Credit issuance TYA'!$B$2),IF('Hoja De Calculo'!CB$16&lt;'Hoja De Calculo'!CA$16,0,'Credit issuance TYA'!CA31-('Credit issuance TYA'!$K$21*'Credit issuance TYA'!$B$2)))</f>
        <v>0</v>
      </c>
      <c r="CB31" s="285">
        <f>IF(ISBLANK('Hoja De Calculo'!CC$13),'Credit issuance TYA'!CB31-('Credit issuance TYA'!$K$21*'Credit issuance TYA'!$B$2),IF('Hoja De Calculo'!CC$16&lt;'Hoja De Calculo'!CB$16,0,'Credit issuance TYA'!CB31-('Credit issuance TYA'!$K$21*'Credit issuance TYA'!$B$2)))</f>
        <v>0</v>
      </c>
      <c r="CC31" s="285">
        <f>IF(ISBLANK('Hoja De Calculo'!CD$13),'Credit issuance TYA'!CC31-('Credit issuance TYA'!$K$21*'Credit issuance TYA'!$B$2),IF('Hoja De Calculo'!CD$16&lt;'Hoja De Calculo'!CC$16,0,'Credit issuance TYA'!CC31-('Credit issuance TYA'!$K$21*'Credit issuance TYA'!$B$2)))</f>
        <v>0</v>
      </c>
      <c r="CD31" s="285">
        <f>IF(ISBLANK('Hoja De Calculo'!CE$13),'Credit issuance TYA'!CD31-('Credit issuance TYA'!$K$21*'Credit issuance TYA'!$B$2),IF('Hoja De Calculo'!CE$16&lt;'Hoja De Calculo'!CD$16,0,'Credit issuance TYA'!CD31-('Credit issuance TYA'!$K$21*'Credit issuance TYA'!$B$2)))</f>
        <v>0</v>
      </c>
      <c r="CE31" s="285">
        <f>IF(ISBLANK('Hoja De Calculo'!CF$13),'Credit issuance TYA'!CE31-('Credit issuance TYA'!$K$21*'Credit issuance TYA'!$B$2),IF('Hoja De Calculo'!CF$16&lt;'Hoja De Calculo'!CE$16,0,'Credit issuance TYA'!CE31-('Credit issuance TYA'!$K$21*'Credit issuance TYA'!$B$2)))</f>
        <v>0</v>
      </c>
      <c r="CF31" s="285">
        <f>IF(ISBLANK('Hoja De Calculo'!CG$13),'Credit issuance TYA'!CF31-('Credit issuance TYA'!$K$21*'Credit issuance TYA'!$B$2),IF('Hoja De Calculo'!CG$16&lt;'Hoja De Calculo'!CF$16,0,'Credit issuance TYA'!CF31-('Credit issuance TYA'!$K$21*'Credit issuance TYA'!$B$2)))</f>
        <v>0</v>
      </c>
      <c r="CG31" s="285">
        <f>IF(ISBLANK('Hoja De Calculo'!CH$13),'Credit issuance TYA'!CG31-('Credit issuance TYA'!$K$21*'Credit issuance TYA'!$B$2),IF('Hoja De Calculo'!CH$16&lt;'Hoja De Calculo'!CG$16,0,'Credit issuance TYA'!CG31-('Credit issuance TYA'!$K$21*'Credit issuance TYA'!$B$2)))</f>
        <v>0</v>
      </c>
      <c r="CH31" s="285">
        <f>IF(ISBLANK('Hoja De Calculo'!CI$13),'Credit issuance TYA'!CH31-('Credit issuance TYA'!$K$21*'Credit issuance TYA'!$B$2),IF('Hoja De Calculo'!CI$16&lt;'Hoja De Calculo'!CH$16,0,'Credit issuance TYA'!CH31-('Credit issuance TYA'!$K$21*'Credit issuance TYA'!$B$2)))</f>
        <v>0</v>
      </c>
      <c r="CI31" s="285">
        <f>IF(ISBLANK('Hoja De Calculo'!CJ$13),'Credit issuance TYA'!CI31-('Credit issuance TYA'!$K$21*'Credit issuance TYA'!$B$2),IF('Hoja De Calculo'!CJ$16&lt;'Hoja De Calculo'!CI$16,0,'Credit issuance TYA'!CI31-('Credit issuance TYA'!$K$21*'Credit issuance TYA'!$B$2)))</f>
        <v>0</v>
      </c>
      <c r="CJ31" s="285">
        <f>IF(ISBLANK('Hoja De Calculo'!CK$13),'Credit issuance TYA'!CJ31-('Credit issuance TYA'!$K$21*'Credit issuance TYA'!$B$2),IF('Hoja De Calculo'!CK$16&lt;'Hoja De Calculo'!CJ$16,0,'Credit issuance TYA'!CJ31-('Credit issuance TYA'!$K$21*'Credit issuance TYA'!$B$2)))</f>
        <v>0</v>
      </c>
      <c r="CK31" s="285">
        <f>IF(ISBLANK('Hoja De Calculo'!CL$13),'Credit issuance TYA'!CK31-('Credit issuance TYA'!$K$21*'Credit issuance TYA'!$B$2),IF('Hoja De Calculo'!CL$16&lt;'Hoja De Calculo'!CK$16,0,'Credit issuance TYA'!CK31-('Credit issuance TYA'!$K$21*'Credit issuance TYA'!$B$2)))</f>
        <v>0</v>
      </c>
      <c r="CL31" s="285">
        <f>IF(ISBLANK('Hoja De Calculo'!CM$13),'Credit issuance TYA'!CL31-('Credit issuance TYA'!$K$21*'Credit issuance TYA'!$B$2),IF('Hoja De Calculo'!CM$16&lt;'Hoja De Calculo'!CL$16,0,'Credit issuance TYA'!CL31-('Credit issuance TYA'!$K$21*'Credit issuance TYA'!$B$2)))</f>
        <v>0</v>
      </c>
      <c r="CM31" s="285">
        <f>IF(ISBLANK('Hoja De Calculo'!CN$13),'Credit issuance TYA'!CM31-('Credit issuance TYA'!$K$21*'Credit issuance TYA'!$B$2),IF('Hoja De Calculo'!CN$16&lt;'Hoja De Calculo'!CM$16,0,'Credit issuance TYA'!CM31-('Credit issuance TYA'!$K$21*'Credit issuance TYA'!$B$2)))</f>
        <v>0</v>
      </c>
      <c r="CN31" s="285">
        <f>IF(ISBLANK('Hoja De Calculo'!CO$13),'Credit issuance TYA'!CN31-('Credit issuance TYA'!$K$21*'Credit issuance TYA'!$B$2),IF('Hoja De Calculo'!CO$16&lt;'Hoja De Calculo'!CN$16,0,'Credit issuance TYA'!CN31-('Credit issuance TYA'!$K$21*'Credit issuance TYA'!$B$2)))</f>
        <v>0</v>
      </c>
      <c r="CO31" s="285">
        <f>IF(ISBLANK('Hoja De Calculo'!CP$13),'Credit issuance TYA'!CO31-('Credit issuance TYA'!$K$21*'Credit issuance TYA'!$B$2),IF('Hoja De Calculo'!CP$16&lt;'Hoja De Calculo'!CO$16,0,'Credit issuance TYA'!CO31-('Credit issuance TYA'!$K$21*'Credit issuance TYA'!$B$2)))</f>
        <v>0</v>
      </c>
      <c r="CP31" s="285">
        <f>IF(ISBLANK('Hoja De Calculo'!CQ$13),'Credit issuance TYA'!CP31-('Credit issuance TYA'!$K$21*'Credit issuance TYA'!$B$2),IF('Hoja De Calculo'!CQ$16&lt;'Hoja De Calculo'!CP$16,0,'Credit issuance TYA'!CP31-('Credit issuance TYA'!$K$21*'Credit issuance TYA'!$B$2)))</f>
        <v>0</v>
      </c>
      <c r="CQ31" s="285">
        <f>IF(ISBLANK('Hoja De Calculo'!CR$13),'Credit issuance TYA'!CQ31-('Credit issuance TYA'!$K$21*'Credit issuance TYA'!$B$2),IF('Hoja De Calculo'!CR$16&lt;'Hoja De Calculo'!CQ$16,0,'Credit issuance TYA'!CQ31-('Credit issuance TYA'!$K$21*'Credit issuance TYA'!$B$2)))</f>
        <v>0</v>
      </c>
      <c r="CR31" s="285">
        <f>IF(ISBLANK('Hoja De Calculo'!CS$13),'Credit issuance TYA'!CR31-('Credit issuance TYA'!$K$21*'Credit issuance TYA'!$B$2),IF('Hoja De Calculo'!CS$16&lt;'Hoja De Calculo'!CR$16,0,'Credit issuance TYA'!CR31-('Credit issuance TYA'!$K$21*'Credit issuance TYA'!$B$2)))</f>
        <v>0</v>
      </c>
      <c r="CS31" s="285">
        <f>IF(ISBLANK('Hoja De Calculo'!CT$13),'Credit issuance TYA'!CS31-('Credit issuance TYA'!$K$21*'Credit issuance TYA'!$B$2),IF('Hoja De Calculo'!CT$16&lt;'Hoja De Calculo'!CS$16,0,'Credit issuance TYA'!CS31-('Credit issuance TYA'!$K$21*'Credit issuance TYA'!$B$2)))</f>
        <v>0</v>
      </c>
      <c r="CT31" s="285">
        <f>IF(ISBLANK('Hoja De Calculo'!CU$13),'Credit issuance TYA'!CT31-('Credit issuance TYA'!$K$21*'Credit issuance TYA'!$B$2),IF('Hoja De Calculo'!CU$16&lt;'Hoja De Calculo'!CT$16,0,'Credit issuance TYA'!CT31-('Credit issuance TYA'!$K$21*'Credit issuance TYA'!$B$2)))</f>
        <v>0</v>
      </c>
      <c r="CU31" s="285">
        <f>IF(ISBLANK('Hoja De Calculo'!CV$13),'Credit issuance TYA'!CU31-('Credit issuance TYA'!$K$21*'Credit issuance TYA'!$B$2),IF('Hoja De Calculo'!CV$16&lt;'Hoja De Calculo'!CU$16,0,'Credit issuance TYA'!CU31-('Credit issuance TYA'!$K$21*'Credit issuance TYA'!$B$2)))</f>
        <v>0</v>
      </c>
      <c r="CV31" s="285">
        <f>IF(ISBLANK('Hoja De Calculo'!CW$13),'Credit issuance TYA'!CV31-('Credit issuance TYA'!$K$21*'Credit issuance TYA'!$B$2),IF('Hoja De Calculo'!CW$16&lt;'Hoja De Calculo'!CV$16,0,'Credit issuance TYA'!CV31-('Credit issuance TYA'!$K$21*'Credit issuance TYA'!$B$2)))</f>
        <v>0</v>
      </c>
      <c r="CW31" s="285">
        <f>IF(ISBLANK('Hoja De Calculo'!CX$13),'Credit issuance TYA'!CW31-('Credit issuance TYA'!$K$21*'Credit issuance TYA'!$B$2),IF('Hoja De Calculo'!CX$16&lt;'Hoja De Calculo'!CW$16,0,'Credit issuance TYA'!CW31-('Credit issuance TYA'!$K$21*'Credit issuance TYA'!$B$2)))</f>
        <v>0</v>
      </c>
    </row>
    <row r="32" spans="1:101" x14ac:dyDescent="0.25">
      <c r="A32" t="s">
        <v>169</v>
      </c>
      <c r="C32" s="263"/>
      <c r="D32" s="263"/>
      <c r="E32" s="263"/>
      <c r="F32" s="263"/>
      <c r="G32" s="263"/>
      <c r="H32" s="271"/>
      <c r="I32" s="278"/>
      <c r="J32" s="278"/>
      <c r="K32" s="278"/>
      <c r="L32" s="285">
        <f>'Credit issuance TYA'!L32-('Credit issuance TYA'!$L21*'Credit issuance TYA'!$B$2)</f>
        <v>0</v>
      </c>
      <c r="M32" s="285">
        <f>IF(ISBLANK('Hoja De Calculo'!N$13),'Credit issuance TYA'!M32-('Credit issuance TYA'!$L$21*'Credit issuance TYA'!$B$2),IF('Hoja De Calculo'!N$16&lt;'Hoja De Calculo'!M$16,0,'Credit issuance TYA'!M32-('Credit issuance TYA'!$L$21*'Credit issuance TYA'!$B$2)))</f>
        <v>0</v>
      </c>
      <c r="N32" s="285">
        <f>IF(ISBLANK('Hoja De Calculo'!O$13),'Credit issuance TYA'!N32-('Credit issuance TYA'!$L$21*'Credit issuance TYA'!$B$2),IF('Hoja De Calculo'!O$16&lt;'Hoja De Calculo'!N$16,0,'Credit issuance TYA'!N32-('Credit issuance TYA'!$L$21*'Credit issuance TYA'!$B$2)))</f>
        <v>0</v>
      </c>
      <c r="O32" s="285">
        <f>IF(ISBLANK('Hoja De Calculo'!P$13),'Credit issuance TYA'!O32-('Credit issuance TYA'!$L$21*'Credit issuance TYA'!$B$2),IF('Hoja De Calculo'!P$16&lt;'Hoja De Calculo'!O$16,0,'Credit issuance TYA'!O32-('Credit issuance TYA'!$L$21*'Credit issuance TYA'!$B$2)))</f>
        <v>0</v>
      </c>
      <c r="P32" s="285">
        <f>IF(ISBLANK('Hoja De Calculo'!Q$13),'Credit issuance TYA'!P32-('Credit issuance TYA'!$L$21*'Credit issuance TYA'!$B$2),IF('Hoja De Calculo'!Q$16&lt;'Hoja De Calculo'!P$16,0,'Credit issuance TYA'!P32-('Credit issuance TYA'!$L$21*'Credit issuance TYA'!$B$2)))</f>
        <v>0</v>
      </c>
      <c r="Q32" s="285">
        <f>IF(ISBLANK('Hoja De Calculo'!R$13),'Credit issuance TYA'!Q32-('Credit issuance TYA'!$L$21*'Credit issuance TYA'!$B$2),IF('Hoja De Calculo'!R$16&lt;'Hoja De Calculo'!Q$16,0,'Credit issuance TYA'!Q32-('Credit issuance TYA'!$L$21*'Credit issuance TYA'!$B$2)))</f>
        <v>0</v>
      </c>
      <c r="R32" s="285">
        <f>IF(ISBLANK('Hoja De Calculo'!S$13),'Credit issuance TYA'!R32-('Credit issuance TYA'!$L$21*'Credit issuance TYA'!$B$2),IF('Hoja De Calculo'!S$16&lt;'Hoja De Calculo'!R$16,0,'Credit issuance TYA'!R32-('Credit issuance TYA'!$L$21*'Credit issuance TYA'!$B$2)))</f>
        <v>0</v>
      </c>
      <c r="S32" s="285">
        <f>IF(ISBLANK('Hoja De Calculo'!T$13),'Credit issuance TYA'!S32-('Credit issuance TYA'!$L$21*'Credit issuance TYA'!$B$2),IF('Hoja De Calculo'!T$16&lt;'Hoja De Calculo'!S$16,0,'Credit issuance TYA'!S32-('Credit issuance TYA'!$L$21*'Credit issuance TYA'!$B$2)))</f>
        <v>0</v>
      </c>
      <c r="T32" s="285">
        <f>IF(ISBLANK('Hoja De Calculo'!U$13),'Credit issuance TYA'!T32-('Credit issuance TYA'!$L$21*'Credit issuance TYA'!$B$2),IF('Hoja De Calculo'!U$16&lt;'Hoja De Calculo'!T$16,0,'Credit issuance TYA'!T32-('Credit issuance TYA'!$L$21*'Credit issuance TYA'!$B$2)))</f>
        <v>0</v>
      </c>
      <c r="U32" s="285">
        <f>IF(ISBLANK('Hoja De Calculo'!V$13),'Credit issuance TYA'!U32-('Credit issuance TYA'!$L$21*'Credit issuance TYA'!$B$2),IF('Hoja De Calculo'!V$16&lt;'Hoja De Calculo'!U$16,0,'Credit issuance TYA'!U32-('Credit issuance TYA'!$L$21*'Credit issuance TYA'!$B$2)))</f>
        <v>0</v>
      </c>
      <c r="V32" s="285">
        <f>IF(ISBLANK('Hoja De Calculo'!W$13),'Credit issuance TYA'!V32-('Credit issuance TYA'!$L$21*'Credit issuance TYA'!$B$2),IF('Hoja De Calculo'!W$16&lt;'Hoja De Calculo'!V$16,0,'Credit issuance TYA'!V32-('Credit issuance TYA'!$L$21*'Credit issuance TYA'!$B$2)))</f>
        <v>0</v>
      </c>
      <c r="W32" s="285">
        <f>IF(ISBLANK('Hoja De Calculo'!X$13),'Credit issuance TYA'!W32-('Credit issuance TYA'!$L$21*'Credit issuance TYA'!$B$2),IF('Hoja De Calculo'!X$16&lt;'Hoja De Calculo'!W$16,0,'Credit issuance TYA'!W32-('Credit issuance TYA'!$L$21*'Credit issuance TYA'!$B$2)))</f>
        <v>0</v>
      </c>
      <c r="X32" s="285">
        <f>IF(ISBLANK('Hoja De Calculo'!Y$13),'Credit issuance TYA'!X32-('Credit issuance TYA'!$L$21*'Credit issuance TYA'!$B$2),IF('Hoja De Calculo'!Y$16&lt;'Hoja De Calculo'!X$16,0,'Credit issuance TYA'!X32-('Credit issuance TYA'!$L$21*'Credit issuance TYA'!$B$2)))</f>
        <v>0</v>
      </c>
      <c r="Y32" s="285">
        <f>IF(ISBLANK('Hoja De Calculo'!Z$13),'Credit issuance TYA'!Y32-('Credit issuance TYA'!$L$21*'Credit issuance TYA'!$B$2),IF('Hoja De Calculo'!Z$16&lt;'Hoja De Calculo'!Y$16,0,'Credit issuance TYA'!Y32-('Credit issuance TYA'!$L$21*'Credit issuance TYA'!$B$2)))</f>
        <v>0</v>
      </c>
      <c r="Z32" s="285">
        <f>IF(ISBLANK('Hoja De Calculo'!AA$13),'Credit issuance TYA'!Z32-('Credit issuance TYA'!$L$21*'Credit issuance TYA'!$B$2),IF('Hoja De Calculo'!AA$16&lt;'Hoja De Calculo'!Z$16,0,'Credit issuance TYA'!Z32-('Credit issuance TYA'!$L$21*'Credit issuance TYA'!$B$2)))</f>
        <v>0</v>
      </c>
      <c r="AA32" s="285">
        <f>IF(ISBLANK('Hoja De Calculo'!AB$13),'Credit issuance TYA'!AA32-('Credit issuance TYA'!$L$21*'Credit issuance TYA'!$B$2),IF('Hoja De Calculo'!AB$16&lt;'Hoja De Calculo'!AA$16,0,'Credit issuance TYA'!AA32-('Credit issuance TYA'!$L$21*'Credit issuance TYA'!$B$2)))</f>
        <v>0</v>
      </c>
      <c r="AB32" s="285">
        <f>IF(ISBLANK('Hoja De Calculo'!AC$13),'Credit issuance TYA'!AB32-('Credit issuance TYA'!$L$21*'Credit issuance TYA'!$B$2),IF('Hoja De Calculo'!AC$16&lt;'Hoja De Calculo'!AB$16,0,'Credit issuance TYA'!AB32-('Credit issuance TYA'!$L$21*'Credit issuance TYA'!$B$2)))</f>
        <v>0</v>
      </c>
      <c r="AC32" s="285">
        <f>IF(ISBLANK('Hoja De Calculo'!AD$13),'Credit issuance TYA'!AC32-('Credit issuance TYA'!$L$21*'Credit issuance TYA'!$B$2),IF('Hoja De Calculo'!AD$16&lt;'Hoja De Calculo'!AC$16,0,'Credit issuance TYA'!AC32-('Credit issuance TYA'!$L$21*'Credit issuance TYA'!$B$2)))</f>
        <v>0</v>
      </c>
      <c r="AD32" s="285">
        <f>IF(ISBLANK('Hoja De Calculo'!AE$13),'Credit issuance TYA'!AD32-('Credit issuance TYA'!$L$21*'Credit issuance TYA'!$B$2),IF('Hoja De Calculo'!AE$16&lt;'Hoja De Calculo'!AD$16,0,'Credit issuance TYA'!AD32-('Credit issuance TYA'!$L$21*'Credit issuance TYA'!$B$2)))</f>
        <v>0</v>
      </c>
      <c r="AE32" s="285">
        <f>IF(ISBLANK('Hoja De Calculo'!AF$13),'Credit issuance TYA'!AE32-('Credit issuance TYA'!$L$21*'Credit issuance TYA'!$B$2),IF('Hoja De Calculo'!AF$16&lt;'Hoja De Calculo'!AE$16,0,'Credit issuance TYA'!AE32-('Credit issuance TYA'!$L$21*'Credit issuance TYA'!$B$2)))</f>
        <v>0</v>
      </c>
      <c r="AF32" s="285">
        <f>IF(ISBLANK('Hoja De Calculo'!AG$13),'Credit issuance TYA'!AF32-('Credit issuance TYA'!$L$21*'Credit issuance TYA'!$B$2),IF('Hoja De Calculo'!AG$16&lt;'Hoja De Calculo'!AF$16,0,'Credit issuance TYA'!AF32-('Credit issuance TYA'!$L$21*'Credit issuance TYA'!$B$2)))</f>
        <v>0</v>
      </c>
      <c r="AG32" s="285">
        <f>IF(ISBLANK('Hoja De Calculo'!AH$13),'Credit issuance TYA'!AG32-('Credit issuance TYA'!$L$21*'Credit issuance TYA'!$B$2),IF('Hoja De Calculo'!AH$16&lt;'Hoja De Calculo'!AG$16,0,'Credit issuance TYA'!AG32-('Credit issuance TYA'!$L$21*'Credit issuance TYA'!$B$2)))</f>
        <v>0</v>
      </c>
      <c r="AH32" s="285">
        <f>IF(ISBLANK('Hoja De Calculo'!AI$13),'Credit issuance TYA'!AH32-('Credit issuance TYA'!$L$21*'Credit issuance TYA'!$B$2),IF('Hoja De Calculo'!AI$16&lt;'Hoja De Calculo'!AH$16,0,'Credit issuance TYA'!AH32-('Credit issuance TYA'!$L$21*'Credit issuance TYA'!$B$2)))</f>
        <v>0</v>
      </c>
      <c r="AI32" s="285">
        <f>IF(ISBLANK('Hoja De Calculo'!AJ$13),'Credit issuance TYA'!AI32-('Credit issuance TYA'!$L$21*'Credit issuance TYA'!$B$2),IF('Hoja De Calculo'!AJ$16&lt;'Hoja De Calculo'!AI$16,0,'Credit issuance TYA'!AI32-('Credit issuance TYA'!$L$21*'Credit issuance TYA'!$B$2)))</f>
        <v>0</v>
      </c>
      <c r="AJ32" s="285">
        <f>IF(ISBLANK('Hoja De Calculo'!AK$13),'Credit issuance TYA'!AJ32-('Credit issuance TYA'!$L$21*'Credit issuance TYA'!$B$2),IF('Hoja De Calculo'!AK$16&lt;'Hoja De Calculo'!AJ$16,0,'Credit issuance TYA'!AJ32-('Credit issuance TYA'!$L$21*'Credit issuance TYA'!$B$2)))</f>
        <v>0</v>
      </c>
      <c r="AK32" s="285">
        <f>IF(ISBLANK('Hoja De Calculo'!AL$13),'Credit issuance TYA'!AK32-('Credit issuance TYA'!$L$21*'Credit issuance TYA'!$B$2),IF('Hoja De Calculo'!AL$16&lt;'Hoja De Calculo'!AK$16,0,'Credit issuance TYA'!AK32-('Credit issuance TYA'!$L$21*'Credit issuance TYA'!$B$2)))</f>
        <v>0</v>
      </c>
      <c r="AL32" s="285">
        <f>IF(ISBLANK('Hoja De Calculo'!AM$13),'Credit issuance TYA'!AL32-('Credit issuance TYA'!$L$21*'Credit issuance TYA'!$B$2),IF('Hoja De Calculo'!AM$16&lt;'Hoja De Calculo'!AL$16,0,'Credit issuance TYA'!AL32-('Credit issuance TYA'!$L$21*'Credit issuance TYA'!$B$2)))</f>
        <v>0</v>
      </c>
      <c r="AM32" s="285">
        <f>IF(ISBLANK('Hoja De Calculo'!AN$13),'Credit issuance TYA'!AM32-('Credit issuance TYA'!$L$21*'Credit issuance TYA'!$B$2),IF('Hoja De Calculo'!AN$16&lt;'Hoja De Calculo'!AM$16,0,'Credit issuance TYA'!AM32-('Credit issuance TYA'!$L$21*'Credit issuance TYA'!$B$2)))</f>
        <v>0</v>
      </c>
      <c r="AN32" s="285">
        <f>IF(ISBLANK('Hoja De Calculo'!AO$13),'Credit issuance TYA'!AN32-('Credit issuance TYA'!$L$21*'Credit issuance TYA'!$B$2),IF('Hoja De Calculo'!AO$16&lt;'Hoja De Calculo'!AN$16,0,'Credit issuance TYA'!AN32-('Credit issuance TYA'!$L$21*'Credit issuance TYA'!$B$2)))</f>
        <v>0</v>
      </c>
      <c r="AO32" s="285">
        <f>IF(ISBLANK('Hoja De Calculo'!AP$13),'Credit issuance TYA'!AO32-('Credit issuance TYA'!$L$21*'Credit issuance TYA'!$B$2),IF('Hoja De Calculo'!AP$16&lt;'Hoja De Calculo'!AO$16,0,'Credit issuance TYA'!AO32-('Credit issuance TYA'!$L$21*'Credit issuance TYA'!$B$2)))</f>
        <v>0</v>
      </c>
      <c r="AP32" s="285">
        <f>IF(ISBLANK('Hoja De Calculo'!AQ$13),'Credit issuance TYA'!AP32-('Credit issuance TYA'!$L$21*'Credit issuance TYA'!$B$2),IF('Hoja De Calculo'!AQ$16&lt;'Hoja De Calculo'!AP$16,0,'Credit issuance TYA'!AP32-('Credit issuance TYA'!$L$21*'Credit issuance TYA'!$B$2)))</f>
        <v>0</v>
      </c>
      <c r="AQ32" s="285">
        <f>IF(ISBLANK('Hoja De Calculo'!AR$13),'Credit issuance TYA'!AQ32-('Credit issuance TYA'!$L$21*'Credit issuance TYA'!$B$2),IF('Hoja De Calculo'!AR$16&lt;'Hoja De Calculo'!AQ$16,0,'Credit issuance TYA'!AQ32-('Credit issuance TYA'!$L$21*'Credit issuance TYA'!$B$2)))</f>
        <v>0</v>
      </c>
      <c r="AR32" s="285">
        <f>IF(ISBLANK('Hoja De Calculo'!AS$13),'Credit issuance TYA'!AR32-('Credit issuance TYA'!$L$21*'Credit issuance TYA'!$B$2),IF('Hoja De Calculo'!AS$16&lt;'Hoja De Calculo'!AR$16,0,'Credit issuance TYA'!AR32-('Credit issuance TYA'!$L$21*'Credit issuance TYA'!$B$2)))</f>
        <v>0</v>
      </c>
      <c r="AS32" s="285">
        <f>IF(ISBLANK('Hoja De Calculo'!AT$13),'Credit issuance TYA'!AS32-('Credit issuance TYA'!$L$21*'Credit issuance TYA'!$B$2),IF('Hoja De Calculo'!AT$16&lt;'Hoja De Calculo'!AS$16,0,'Credit issuance TYA'!AS32-('Credit issuance TYA'!$L$21*'Credit issuance TYA'!$B$2)))</f>
        <v>0</v>
      </c>
      <c r="AT32" s="285">
        <f>IF(ISBLANK('Hoja De Calculo'!AU$13),'Credit issuance TYA'!AT32-('Credit issuance TYA'!$L$21*'Credit issuance TYA'!$B$2),IF('Hoja De Calculo'!AU$16&lt;'Hoja De Calculo'!AT$16,0,'Credit issuance TYA'!AT32-('Credit issuance TYA'!$L$21*'Credit issuance TYA'!$B$2)))</f>
        <v>0</v>
      </c>
      <c r="AU32" s="285">
        <f>IF(ISBLANK('Hoja De Calculo'!AV$13),'Credit issuance TYA'!AU32-('Credit issuance TYA'!$L$21*'Credit issuance TYA'!$B$2),IF('Hoja De Calculo'!AV$16&lt;'Hoja De Calculo'!AU$16,0,'Credit issuance TYA'!AU32-('Credit issuance TYA'!$L$21*'Credit issuance TYA'!$B$2)))</f>
        <v>0</v>
      </c>
      <c r="AV32" s="285">
        <f>IF(ISBLANK('Hoja De Calculo'!AW$13),'Credit issuance TYA'!AV32-('Credit issuance TYA'!$L$21*'Credit issuance TYA'!$B$2),IF('Hoja De Calculo'!AW$16&lt;'Hoja De Calculo'!AV$16,0,'Credit issuance TYA'!AV32-('Credit issuance TYA'!$L$21*'Credit issuance TYA'!$B$2)))</f>
        <v>0</v>
      </c>
      <c r="AW32" s="285">
        <f>IF(ISBLANK('Hoja De Calculo'!AX$13),'Credit issuance TYA'!AW32-('Credit issuance TYA'!$L$21*'Credit issuance TYA'!$B$2),IF('Hoja De Calculo'!AX$16&lt;'Hoja De Calculo'!AW$16,0,'Credit issuance TYA'!AW32-('Credit issuance TYA'!$L$21*'Credit issuance TYA'!$B$2)))</f>
        <v>0</v>
      </c>
      <c r="AX32" s="285">
        <f>IF(ISBLANK('Hoja De Calculo'!AY$13),'Credit issuance TYA'!AX32-('Credit issuance TYA'!$L$21*'Credit issuance TYA'!$B$2),IF('Hoja De Calculo'!AY$16&lt;'Hoja De Calculo'!AX$16,0,'Credit issuance TYA'!AX32-('Credit issuance TYA'!$L$21*'Credit issuance TYA'!$B$2)))</f>
        <v>0</v>
      </c>
      <c r="AY32" s="285">
        <f>IF(ISBLANK('Hoja De Calculo'!AZ$13),'Credit issuance TYA'!AY32-('Credit issuance TYA'!$L$21*'Credit issuance TYA'!$B$2),IF('Hoja De Calculo'!AZ$16&lt;'Hoja De Calculo'!AY$16,0,'Credit issuance TYA'!AY32-('Credit issuance TYA'!$L$21*'Credit issuance TYA'!$B$2)))</f>
        <v>0</v>
      </c>
      <c r="AZ32" s="285">
        <f>IF(ISBLANK('Hoja De Calculo'!BA$13),'Credit issuance TYA'!AZ32-('Credit issuance TYA'!$L$21*'Credit issuance TYA'!$B$2),IF('Hoja De Calculo'!BA$16&lt;'Hoja De Calculo'!AZ$16,0,'Credit issuance TYA'!AZ32-('Credit issuance TYA'!$L$21*'Credit issuance TYA'!$B$2)))</f>
        <v>0</v>
      </c>
      <c r="BA32" s="285">
        <f>IF(ISBLANK('Hoja De Calculo'!BB$13),'Credit issuance TYA'!BA32-('Credit issuance TYA'!$L$21*'Credit issuance TYA'!$B$2),IF('Hoja De Calculo'!BB$16&lt;'Hoja De Calculo'!BA$16,0,'Credit issuance TYA'!BA32-('Credit issuance TYA'!$L$21*'Credit issuance TYA'!$B$2)))</f>
        <v>0</v>
      </c>
      <c r="BB32" s="285">
        <f>IF(ISBLANK('Hoja De Calculo'!BC$13),'Credit issuance TYA'!BB32-('Credit issuance TYA'!$L$21*'Credit issuance TYA'!$B$2),IF('Hoja De Calculo'!BC$16&lt;'Hoja De Calculo'!BB$16,0,'Credit issuance TYA'!BB32-('Credit issuance TYA'!$L$21*'Credit issuance TYA'!$B$2)))</f>
        <v>0</v>
      </c>
      <c r="BC32" s="285">
        <f>IF(ISBLANK('Hoja De Calculo'!BD$13),'Credit issuance TYA'!BC32-('Credit issuance TYA'!$L$21*'Credit issuance TYA'!$B$2),IF('Hoja De Calculo'!BD$16&lt;'Hoja De Calculo'!BC$16,0,'Credit issuance TYA'!BC32-('Credit issuance TYA'!$L$21*'Credit issuance TYA'!$B$2)))</f>
        <v>0</v>
      </c>
      <c r="BD32" s="285">
        <f>IF(ISBLANK('Hoja De Calculo'!BE$13),'Credit issuance TYA'!BD32-('Credit issuance TYA'!$L$21*'Credit issuance TYA'!$B$2),IF('Hoja De Calculo'!BE$16&lt;'Hoja De Calculo'!BD$16,0,'Credit issuance TYA'!BD32-('Credit issuance TYA'!$L$21*'Credit issuance TYA'!$B$2)))</f>
        <v>0</v>
      </c>
      <c r="BE32" s="285">
        <f>IF(ISBLANK('Hoja De Calculo'!BF$13),'Credit issuance TYA'!BE32-('Credit issuance TYA'!$L$21*'Credit issuance TYA'!$B$2),IF('Hoja De Calculo'!BF$16&lt;'Hoja De Calculo'!BE$16,0,'Credit issuance TYA'!BE32-('Credit issuance TYA'!$L$21*'Credit issuance TYA'!$B$2)))</f>
        <v>0</v>
      </c>
      <c r="BF32" s="285">
        <f>IF(ISBLANK('Hoja De Calculo'!BG$13),'Credit issuance TYA'!BF32-('Credit issuance TYA'!$L$21*'Credit issuance TYA'!$B$2),IF('Hoja De Calculo'!BG$16&lt;'Hoja De Calculo'!BF$16,0,'Credit issuance TYA'!BF32-('Credit issuance TYA'!$L$21*'Credit issuance TYA'!$B$2)))</f>
        <v>0</v>
      </c>
      <c r="BG32" s="285">
        <f>IF(ISBLANK('Hoja De Calculo'!BH$13),'Credit issuance TYA'!BG32-('Credit issuance TYA'!$L$21*'Credit issuance TYA'!$B$2),IF('Hoja De Calculo'!BH$16&lt;'Hoja De Calculo'!BG$16,0,'Credit issuance TYA'!BG32-('Credit issuance TYA'!$L$21*'Credit issuance TYA'!$B$2)))</f>
        <v>0</v>
      </c>
      <c r="BH32" s="285">
        <f>IF(ISBLANK('Hoja De Calculo'!BI$13),'Credit issuance TYA'!BH32-('Credit issuance TYA'!$L$21*'Credit issuance TYA'!$B$2),IF('Hoja De Calculo'!BI$16&lt;'Hoja De Calculo'!BH$16,0,'Credit issuance TYA'!BH32-('Credit issuance TYA'!$L$21*'Credit issuance TYA'!$B$2)))</f>
        <v>0</v>
      </c>
      <c r="BI32" s="285">
        <f>IF(ISBLANK('Hoja De Calculo'!BJ$13),'Credit issuance TYA'!BI32-('Credit issuance TYA'!$L$21*'Credit issuance TYA'!$B$2),IF('Hoja De Calculo'!BJ$16&lt;'Hoja De Calculo'!BI$16,0,'Credit issuance TYA'!BI32-('Credit issuance TYA'!$L$21*'Credit issuance TYA'!$B$2)))</f>
        <v>0</v>
      </c>
      <c r="BJ32" s="285">
        <f>IF(ISBLANK('Hoja De Calculo'!BK$13),'Credit issuance TYA'!BJ32-('Credit issuance TYA'!$L$21*'Credit issuance TYA'!$B$2),IF('Hoja De Calculo'!BK$16&lt;'Hoja De Calculo'!BJ$16,0,'Credit issuance TYA'!BJ32-('Credit issuance TYA'!$L$21*'Credit issuance TYA'!$B$2)))</f>
        <v>0</v>
      </c>
      <c r="BK32" s="285">
        <f>IF(ISBLANK('Hoja De Calculo'!BL$13),'Credit issuance TYA'!BK32-('Credit issuance TYA'!$L$21*'Credit issuance TYA'!$B$2),IF('Hoja De Calculo'!BL$16&lt;'Hoja De Calculo'!BK$16,0,'Credit issuance TYA'!BK32-('Credit issuance TYA'!$L$21*'Credit issuance TYA'!$B$2)))</f>
        <v>0</v>
      </c>
      <c r="BL32" s="285">
        <f>IF(ISBLANK('Hoja De Calculo'!BM$13),'Credit issuance TYA'!BL32-('Credit issuance TYA'!$L$21*'Credit issuance TYA'!$B$2),IF('Hoja De Calculo'!BM$16&lt;'Hoja De Calculo'!BL$16,0,'Credit issuance TYA'!BL32-('Credit issuance TYA'!$L$21*'Credit issuance TYA'!$B$2)))</f>
        <v>0</v>
      </c>
      <c r="BM32" s="285">
        <f>IF(ISBLANK('Hoja De Calculo'!BN$13),'Credit issuance TYA'!BM32-('Credit issuance TYA'!$L$21*'Credit issuance TYA'!$B$2),IF('Hoja De Calculo'!BN$16&lt;'Hoja De Calculo'!BM$16,0,'Credit issuance TYA'!BM32-('Credit issuance TYA'!$L$21*'Credit issuance TYA'!$B$2)))</f>
        <v>0</v>
      </c>
      <c r="BN32" s="285">
        <f>IF(ISBLANK('Hoja De Calculo'!BO$13),'Credit issuance TYA'!BN32-('Credit issuance TYA'!$L$21*'Credit issuance TYA'!$B$2),IF('Hoja De Calculo'!BO$16&lt;'Hoja De Calculo'!BN$16,0,'Credit issuance TYA'!BN32-('Credit issuance TYA'!$L$21*'Credit issuance TYA'!$B$2)))</f>
        <v>0</v>
      </c>
      <c r="BO32" s="285">
        <f>IF(ISBLANK('Hoja De Calculo'!BP$13),'Credit issuance TYA'!BO32-('Credit issuance TYA'!$L$21*'Credit issuance TYA'!$B$2),IF('Hoja De Calculo'!BP$16&lt;'Hoja De Calculo'!BO$16,0,'Credit issuance TYA'!BO32-('Credit issuance TYA'!$L$21*'Credit issuance TYA'!$B$2)))</f>
        <v>0</v>
      </c>
      <c r="BP32" s="285">
        <f>IF(ISBLANK('Hoja De Calculo'!BQ$13),'Credit issuance TYA'!BP32-('Credit issuance TYA'!$L$21*'Credit issuance TYA'!$B$2),IF('Hoja De Calculo'!BQ$16&lt;'Hoja De Calculo'!BP$16,0,'Credit issuance TYA'!BP32-('Credit issuance TYA'!$L$21*'Credit issuance TYA'!$B$2)))</f>
        <v>0</v>
      </c>
      <c r="BQ32" s="285">
        <f>IF(ISBLANK('Hoja De Calculo'!BR$13),'Credit issuance TYA'!BQ32-('Credit issuance TYA'!$L$21*'Credit issuance TYA'!$B$2),IF('Hoja De Calculo'!BR$16&lt;'Hoja De Calculo'!BQ$16,0,'Credit issuance TYA'!BQ32-('Credit issuance TYA'!$L$21*'Credit issuance TYA'!$B$2)))</f>
        <v>0</v>
      </c>
      <c r="BR32" s="285">
        <f>IF(ISBLANK('Hoja De Calculo'!BS$13),'Credit issuance TYA'!BR32-('Credit issuance TYA'!$L$21*'Credit issuance TYA'!$B$2),IF('Hoja De Calculo'!BS$16&lt;'Hoja De Calculo'!BR$16,0,'Credit issuance TYA'!BR32-('Credit issuance TYA'!$L$21*'Credit issuance TYA'!$B$2)))</f>
        <v>0</v>
      </c>
      <c r="BS32" s="285">
        <f>IF(ISBLANK('Hoja De Calculo'!BT$13),'Credit issuance TYA'!BS32-('Credit issuance TYA'!$L$21*'Credit issuance TYA'!$B$2),IF('Hoja De Calculo'!BT$16&lt;'Hoja De Calculo'!BS$16,0,'Credit issuance TYA'!BS32-('Credit issuance TYA'!$L$21*'Credit issuance TYA'!$B$2)))</f>
        <v>0</v>
      </c>
      <c r="BT32" s="285">
        <f>IF(ISBLANK('Hoja De Calculo'!BU$13),'Credit issuance TYA'!BT32-('Credit issuance TYA'!$L$21*'Credit issuance TYA'!$B$2),IF('Hoja De Calculo'!BU$16&lt;'Hoja De Calculo'!BT$16,0,'Credit issuance TYA'!BT32-('Credit issuance TYA'!$L$21*'Credit issuance TYA'!$B$2)))</f>
        <v>0</v>
      </c>
      <c r="BU32" s="285">
        <f>IF(ISBLANK('Hoja De Calculo'!BV$13),'Credit issuance TYA'!BU32-('Credit issuance TYA'!$L$21*'Credit issuance TYA'!$B$2),IF('Hoja De Calculo'!BV$16&lt;'Hoja De Calculo'!BU$16,0,'Credit issuance TYA'!BU32-('Credit issuance TYA'!$L$21*'Credit issuance TYA'!$B$2)))</f>
        <v>0</v>
      </c>
      <c r="BV32" s="285">
        <f>IF(ISBLANK('Hoja De Calculo'!BW$13),'Credit issuance TYA'!BV32-('Credit issuance TYA'!$L$21*'Credit issuance TYA'!$B$2),IF('Hoja De Calculo'!BW$16&lt;'Hoja De Calculo'!BV$16,0,'Credit issuance TYA'!BV32-('Credit issuance TYA'!$L$21*'Credit issuance TYA'!$B$2)))</f>
        <v>0</v>
      </c>
      <c r="BW32" s="285">
        <f>IF(ISBLANK('Hoja De Calculo'!BX$13),'Credit issuance TYA'!BW32-('Credit issuance TYA'!$L$21*'Credit issuance TYA'!$B$2),IF('Hoja De Calculo'!BX$16&lt;'Hoja De Calculo'!BW$16,0,'Credit issuance TYA'!BW32-('Credit issuance TYA'!$L$21*'Credit issuance TYA'!$B$2)))</f>
        <v>0</v>
      </c>
      <c r="BX32" s="285">
        <f>IF(ISBLANK('Hoja De Calculo'!BY$13),'Credit issuance TYA'!BX32-('Credit issuance TYA'!$L$21*'Credit issuance TYA'!$B$2),IF('Hoja De Calculo'!BY$16&lt;'Hoja De Calculo'!BX$16,0,'Credit issuance TYA'!BX32-('Credit issuance TYA'!$L$21*'Credit issuance TYA'!$B$2)))</f>
        <v>0</v>
      </c>
      <c r="BY32" s="285">
        <f>IF(ISBLANK('Hoja De Calculo'!BZ$13),'Credit issuance TYA'!BY32-('Credit issuance TYA'!$L$21*'Credit issuance TYA'!$B$2),IF('Hoja De Calculo'!BZ$16&lt;'Hoja De Calculo'!BY$16,0,'Credit issuance TYA'!BY32-('Credit issuance TYA'!$L$21*'Credit issuance TYA'!$B$2)))</f>
        <v>0</v>
      </c>
      <c r="BZ32" s="285">
        <f>IF(ISBLANK('Hoja De Calculo'!CA$13),'Credit issuance TYA'!BZ32-('Credit issuance TYA'!$L$21*'Credit issuance TYA'!$B$2),IF('Hoja De Calculo'!CA$16&lt;'Hoja De Calculo'!BZ$16,0,'Credit issuance TYA'!BZ32-('Credit issuance TYA'!$L$21*'Credit issuance TYA'!$B$2)))</f>
        <v>0</v>
      </c>
      <c r="CA32" s="285">
        <f>IF(ISBLANK('Hoja De Calculo'!CB$13),'Credit issuance TYA'!CA32-('Credit issuance TYA'!$L$21*'Credit issuance TYA'!$B$2),IF('Hoja De Calculo'!CB$16&lt;'Hoja De Calculo'!CA$16,0,'Credit issuance TYA'!CA32-('Credit issuance TYA'!$L$21*'Credit issuance TYA'!$B$2)))</f>
        <v>0</v>
      </c>
      <c r="CB32" s="285">
        <f>IF(ISBLANK('Hoja De Calculo'!CC$13),'Credit issuance TYA'!CB32-('Credit issuance TYA'!$L$21*'Credit issuance TYA'!$B$2),IF('Hoja De Calculo'!CC$16&lt;'Hoja De Calculo'!CB$16,0,'Credit issuance TYA'!CB32-('Credit issuance TYA'!$L$21*'Credit issuance TYA'!$B$2)))</f>
        <v>0</v>
      </c>
      <c r="CC32" s="285">
        <f>IF(ISBLANK('Hoja De Calculo'!CD$13),'Credit issuance TYA'!CC32-('Credit issuance TYA'!$L$21*'Credit issuance TYA'!$B$2),IF('Hoja De Calculo'!CD$16&lt;'Hoja De Calculo'!CC$16,0,'Credit issuance TYA'!CC32-('Credit issuance TYA'!$L$21*'Credit issuance TYA'!$B$2)))</f>
        <v>0</v>
      </c>
      <c r="CD32" s="285">
        <f>IF(ISBLANK('Hoja De Calculo'!CE$13),'Credit issuance TYA'!CD32-('Credit issuance TYA'!$L$21*'Credit issuance TYA'!$B$2),IF('Hoja De Calculo'!CE$16&lt;'Hoja De Calculo'!CD$16,0,'Credit issuance TYA'!CD32-('Credit issuance TYA'!$L$21*'Credit issuance TYA'!$B$2)))</f>
        <v>0</v>
      </c>
      <c r="CE32" s="285">
        <f>IF(ISBLANK('Hoja De Calculo'!CF$13),'Credit issuance TYA'!CE32-('Credit issuance TYA'!$L$21*'Credit issuance TYA'!$B$2),IF('Hoja De Calculo'!CF$16&lt;'Hoja De Calculo'!CE$16,0,'Credit issuance TYA'!CE32-('Credit issuance TYA'!$L$21*'Credit issuance TYA'!$B$2)))</f>
        <v>0</v>
      </c>
      <c r="CF32" s="285">
        <f>IF(ISBLANK('Hoja De Calculo'!CG$13),'Credit issuance TYA'!CF32-('Credit issuance TYA'!$L$21*'Credit issuance TYA'!$B$2),IF('Hoja De Calculo'!CG$16&lt;'Hoja De Calculo'!CF$16,0,'Credit issuance TYA'!CF32-('Credit issuance TYA'!$L$21*'Credit issuance TYA'!$B$2)))</f>
        <v>0</v>
      </c>
      <c r="CG32" s="285">
        <f>IF(ISBLANK('Hoja De Calculo'!CH$13),'Credit issuance TYA'!CG32-('Credit issuance TYA'!$L$21*'Credit issuance TYA'!$B$2),IF('Hoja De Calculo'!CH$16&lt;'Hoja De Calculo'!CG$16,0,'Credit issuance TYA'!CG32-('Credit issuance TYA'!$L$21*'Credit issuance TYA'!$B$2)))</f>
        <v>0</v>
      </c>
      <c r="CH32" s="285">
        <f>IF(ISBLANK('Hoja De Calculo'!CI$13),'Credit issuance TYA'!CH32-('Credit issuance TYA'!$L$21*'Credit issuance TYA'!$B$2),IF('Hoja De Calculo'!CI$16&lt;'Hoja De Calculo'!CH$16,0,'Credit issuance TYA'!CH32-('Credit issuance TYA'!$L$21*'Credit issuance TYA'!$B$2)))</f>
        <v>0</v>
      </c>
      <c r="CI32" s="285">
        <f>IF(ISBLANK('Hoja De Calculo'!CJ$13),'Credit issuance TYA'!CI32-('Credit issuance TYA'!$L$21*'Credit issuance TYA'!$B$2),IF('Hoja De Calculo'!CJ$16&lt;'Hoja De Calculo'!CI$16,0,'Credit issuance TYA'!CI32-('Credit issuance TYA'!$L$21*'Credit issuance TYA'!$B$2)))</f>
        <v>0</v>
      </c>
      <c r="CJ32" s="285">
        <f>IF(ISBLANK('Hoja De Calculo'!CK$13),'Credit issuance TYA'!CJ32-('Credit issuance TYA'!$L$21*'Credit issuance TYA'!$B$2),IF('Hoja De Calculo'!CK$16&lt;'Hoja De Calculo'!CJ$16,0,'Credit issuance TYA'!CJ32-('Credit issuance TYA'!$L$21*'Credit issuance TYA'!$B$2)))</f>
        <v>0</v>
      </c>
      <c r="CK32" s="285">
        <f>IF(ISBLANK('Hoja De Calculo'!CL$13),'Credit issuance TYA'!CK32-('Credit issuance TYA'!$L$21*'Credit issuance TYA'!$B$2),IF('Hoja De Calculo'!CL$16&lt;'Hoja De Calculo'!CK$16,0,'Credit issuance TYA'!CK32-('Credit issuance TYA'!$L$21*'Credit issuance TYA'!$B$2)))</f>
        <v>0</v>
      </c>
      <c r="CL32" s="285">
        <f>IF(ISBLANK('Hoja De Calculo'!CM$13),'Credit issuance TYA'!CL32-('Credit issuance TYA'!$L$21*'Credit issuance TYA'!$B$2),IF('Hoja De Calculo'!CM$16&lt;'Hoja De Calculo'!CL$16,0,'Credit issuance TYA'!CL32-('Credit issuance TYA'!$L$21*'Credit issuance TYA'!$B$2)))</f>
        <v>0</v>
      </c>
      <c r="CM32" s="285">
        <f>IF(ISBLANK('Hoja De Calculo'!CN$13),'Credit issuance TYA'!CM32-('Credit issuance TYA'!$L$21*'Credit issuance TYA'!$B$2),IF('Hoja De Calculo'!CN$16&lt;'Hoja De Calculo'!CM$16,0,'Credit issuance TYA'!CM32-('Credit issuance TYA'!$L$21*'Credit issuance TYA'!$B$2)))</f>
        <v>0</v>
      </c>
      <c r="CN32" s="285">
        <f>IF(ISBLANK('Hoja De Calculo'!CO$13),'Credit issuance TYA'!CN32-('Credit issuance TYA'!$L$21*'Credit issuance TYA'!$B$2),IF('Hoja De Calculo'!CO$16&lt;'Hoja De Calculo'!CN$16,0,'Credit issuance TYA'!CN32-('Credit issuance TYA'!$L$21*'Credit issuance TYA'!$B$2)))</f>
        <v>0</v>
      </c>
      <c r="CO32" s="285">
        <f>IF(ISBLANK('Hoja De Calculo'!CP$13),'Credit issuance TYA'!CO32-('Credit issuance TYA'!$L$21*'Credit issuance TYA'!$B$2),IF('Hoja De Calculo'!CP$16&lt;'Hoja De Calculo'!CO$16,0,'Credit issuance TYA'!CO32-('Credit issuance TYA'!$L$21*'Credit issuance TYA'!$B$2)))</f>
        <v>0</v>
      </c>
      <c r="CP32" s="285">
        <f>IF(ISBLANK('Hoja De Calculo'!CQ$13),'Credit issuance TYA'!CP32-('Credit issuance TYA'!$L$21*'Credit issuance TYA'!$B$2),IF('Hoja De Calculo'!CQ$16&lt;'Hoja De Calculo'!CP$16,0,'Credit issuance TYA'!CP32-('Credit issuance TYA'!$L$21*'Credit issuance TYA'!$B$2)))</f>
        <v>0</v>
      </c>
      <c r="CQ32" s="285">
        <f>IF(ISBLANK('Hoja De Calculo'!CR$13),'Credit issuance TYA'!CQ32-('Credit issuance TYA'!$L$21*'Credit issuance TYA'!$B$2),IF('Hoja De Calculo'!CR$16&lt;'Hoja De Calculo'!CQ$16,0,'Credit issuance TYA'!CQ32-('Credit issuance TYA'!$L$21*'Credit issuance TYA'!$B$2)))</f>
        <v>0</v>
      </c>
      <c r="CR32" s="285">
        <f>IF(ISBLANK('Hoja De Calculo'!CS$13),'Credit issuance TYA'!CR32-('Credit issuance TYA'!$L$21*'Credit issuance TYA'!$B$2),IF('Hoja De Calculo'!CS$16&lt;'Hoja De Calculo'!CR$16,0,'Credit issuance TYA'!CR32-('Credit issuance TYA'!$L$21*'Credit issuance TYA'!$B$2)))</f>
        <v>0</v>
      </c>
      <c r="CS32" s="285">
        <f>IF(ISBLANK('Hoja De Calculo'!CT$13),'Credit issuance TYA'!CS32-('Credit issuance TYA'!$L$21*'Credit issuance TYA'!$B$2),IF('Hoja De Calculo'!CT$16&lt;'Hoja De Calculo'!CS$16,0,'Credit issuance TYA'!CS32-('Credit issuance TYA'!$L$21*'Credit issuance TYA'!$B$2)))</f>
        <v>0</v>
      </c>
      <c r="CT32" s="285">
        <f>IF(ISBLANK('Hoja De Calculo'!CU$13),'Credit issuance TYA'!CT32-('Credit issuance TYA'!$L$21*'Credit issuance TYA'!$B$2),IF('Hoja De Calculo'!CU$16&lt;'Hoja De Calculo'!CT$16,0,'Credit issuance TYA'!CT32-('Credit issuance TYA'!$L$21*'Credit issuance TYA'!$B$2)))</f>
        <v>0</v>
      </c>
      <c r="CU32" s="285">
        <f>IF(ISBLANK('Hoja De Calculo'!CV$13),'Credit issuance TYA'!CU32-('Credit issuance TYA'!$L$21*'Credit issuance TYA'!$B$2),IF('Hoja De Calculo'!CV$16&lt;'Hoja De Calculo'!CU$16,0,'Credit issuance TYA'!CU32-('Credit issuance TYA'!$L$21*'Credit issuance TYA'!$B$2)))</f>
        <v>0</v>
      </c>
      <c r="CV32" s="285">
        <f>IF(ISBLANK('Hoja De Calculo'!CW$13),'Credit issuance TYA'!CV32-('Credit issuance TYA'!$L$21*'Credit issuance TYA'!$B$2),IF('Hoja De Calculo'!CW$16&lt;'Hoja De Calculo'!CV$16,0,'Credit issuance TYA'!CV32-('Credit issuance TYA'!$L$21*'Credit issuance TYA'!$B$2)))</f>
        <v>0</v>
      </c>
      <c r="CW32" s="285">
        <f>IF(ISBLANK('Hoja De Calculo'!CX$13),'Credit issuance TYA'!CW32-('Credit issuance TYA'!$L$21*'Credit issuance TYA'!$B$2),IF('Hoja De Calculo'!CX$16&lt;'Hoja De Calculo'!CW$16,0,'Credit issuance TYA'!CW32-('Credit issuance TYA'!$L$21*'Credit issuance TYA'!$B$2)))</f>
        <v>0</v>
      </c>
    </row>
    <row r="33" spans="1:102" x14ac:dyDescent="0.25">
      <c r="A33" t="s">
        <v>170</v>
      </c>
      <c r="C33" s="263"/>
      <c r="D33" s="263"/>
      <c r="E33" s="263"/>
      <c r="F33" s="263"/>
      <c r="G33" s="263"/>
      <c r="H33" s="271"/>
      <c r="I33" s="278"/>
      <c r="J33" s="278"/>
      <c r="K33" s="278"/>
      <c r="L33" s="278"/>
      <c r="M33" s="285">
        <f>'Credit issuance TYA'!M33-('Credit issuance TYA'!$M21*'Credit issuance TYA'!$B$2)</f>
        <v>0</v>
      </c>
      <c r="N33" s="285">
        <f>IF(ISBLANK('Hoja De Calculo'!O$13),'Credit issuance TYA'!N33-('Credit issuance TYA'!$M$21*'Credit issuance TYA'!$B$2),IF('Hoja De Calculo'!O$16&lt;'Hoja De Calculo'!N$16,0,'Credit issuance TYA'!N33-('Credit issuance TYA'!$M$21*'Credit issuance TYA'!$B$2)))</f>
        <v>0</v>
      </c>
      <c r="O33" s="285">
        <f>IF(ISBLANK('Hoja De Calculo'!P$13),'Credit issuance TYA'!O33-('Credit issuance TYA'!$M$21*'Credit issuance TYA'!$B$2),IF('Hoja De Calculo'!P$16&lt;'Hoja De Calculo'!O$16,0,'Credit issuance TYA'!O33-('Credit issuance TYA'!$M$21*'Credit issuance TYA'!$B$2)))</f>
        <v>0</v>
      </c>
      <c r="P33" s="285">
        <f>IF(ISBLANK('Hoja De Calculo'!Q$13),'Credit issuance TYA'!P33-('Credit issuance TYA'!$M$21*'Credit issuance TYA'!$B$2),IF('Hoja De Calculo'!Q$16&lt;'Hoja De Calculo'!P$16,0,'Credit issuance TYA'!P33-('Credit issuance TYA'!$M$21*'Credit issuance TYA'!$B$2)))</f>
        <v>0</v>
      </c>
      <c r="Q33" s="285">
        <f>IF(ISBLANK('Hoja De Calculo'!R$13),'Credit issuance TYA'!Q33-('Credit issuance TYA'!$M$21*'Credit issuance TYA'!$B$2),IF('Hoja De Calculo'!R$16&lt;'Hoja De Calculo'!Q$16,0,'Credit issuance TYA'!Q33-('Credit issuance TYA'!$M$21*'Credit issuance TYA'!$B$2)))</f>
        <v>0</v>
      </c>
      <c r="R33" s="285">
        <f>IF(ISBLANK('Hoja De Calculo'!S$13),'Credit issuance TYA'!R33-('Credit issuance TYA'!$M$21*'Credit issuance TYA'!$B$2),IF('Hoja De Calculo'!S$16&lt;'Hoja De Calculo'!R$16,0,'Credit issuance TYA'!R33-('Credit issuance TYA'!$M$21*'Credit issuance TYA'!$B$2)))</f>
        <v>0</v>
      </c>
      <c r="S33" s="285">
        <f>IF(ISBLANK('Hoja De Calculo'!T$13),'Credit issuance TYA'!S33-('Credit issuance TYA'!$M$21*'Credit issuance TYA'!$B$2),IF('Hoja De Calculo'!T$16&lt;'Hoja De Calculo'!S$16,0,'Credit issuance TYA'!S33-('Credit issuance TYA'!$M$21*'Credit issuance TYA'!$B$2)))</f>
        <v>0</v>
      </c>
      <c r="T33" s="285">
        <f>IF(ISBLANK('Hoja De Calculo'!U$13),'Credit issuance TYA'!T33-('Credit issuance TYA'!$M$21*'Credit issuance TYA'!$B$2),IF('Hoja De Calculo'!U$16&lt;'Hoja De Calculo'!T$16,0,'Credit issuance TYA'!T33-('Credit issuance TYA'!$M$21*'Credit issuance TYA'!$B$2)))</f>
        <v>0</v>
      </c>
      <c r="U33" s="285">
        <f>IF(ISBLANK('Hoja De Calculo'!V$13),'Credit issuance TYA'!U33-('Credit issuance TYA'!$M$21*'Credit issuance TYA'!$B$2),IF('Hoja De Calculo'!V$16&lt;'Hoja De Calculo'!U$16,0,'Credit issuance TYA'!U33-('Credit issuance TYA'!$M$21*'Credit issuance TYA'!$B$2)))</f>
        <v>0</v>
      </c>
      <c r="V33" s="285">
        <f>IF(ISBLANK('Hoja De Calculo'!W$13),'Credit issuance TYA'!V33-('Credit issuance TYA'!$M$21*'Credit issuance TYA'!$B$2),IF('Hoja De Calculo'!W$16&lt;'Hoja De Calculo'!V$16,0,'Credit issuance TYA'!V33-('Credit issuance TYA'!$M$21*'Credit issuance TYA'!$B$2)))</f>
        <v>0</v>
      </c>
      <c r="W33" s="285">
        <f>IF(ISBLANK('Hoja De Calculo'!X$13),'Credit issuance TYA'!W33-('Credit issuance TYA'!$M$21*'Credit issuance TYA'!$B$2),IF('Hoja De Calculo'!X$16&lt;'Hoja De Calculo'!W$16,0,'Credit issuance TYA'!W33-('Credit issuance TYA'!$M$21*'Credit issuance TYA'!$B$2)))</f>
        <v>0</v>
      </c>
      <c r="X33" s="285">
        <f>IF(ISBLANK('Hoja De Calculo'!Y$13),'Credit issuance TYA'!X33-('Credit issuance TYA'!$M$21*'Credit issuance TYA'!$B$2),IF('Hoja De Calculo'!Y$16&lt;'Hoja De Calculo'!X$16,0,'Credit issuance TYA'!X33-('Credit issuance TYA'!$M$21*'Credit issuance TYA'!$B$2)))</f>
        <v>0</v>
      </c>
      <c r="Y33" s="285">
        <f>IF(ISBLANK('Hoja De Calculo'!Z$13),'Credit issuance TYA'!Y33-('Credit issuance TYA'!$M$21*'Credit issuance TYA'!$B$2),IF('Hoja De Calculo'!Z$16&lt;'Hoja De Calculo'!Y$16,0,'Credit issuance TYA'!Y33-('Credit issuance TYA'!$M$21*'Credit issuance TYA'!$B$2)))</f>
        <v>0</v>
      </c>
      <c r="Z33" s="285">
        <f>IF(ISBLANK('Hoja De Calculo'!AA$13),'Credit issuance TYA'!Z33-('Credit issuance TYA'!$M$21*'Credit issuance TYA'!$B$2),IF('Hoja De Calculo'!AA$16&lt;'Hoja De Calculo'!Z$16,0,'Credit issuance TYA'!Z33-('Credit issuance TYA'!$M$21*'Credit issuance TYA'!$B$2)))</f>
        <v>0</v>
      </c>
      <c r="AA33" s="285">
        <f>IF(ISBLANK('Hoja De Calculo'!AB$13),'Credit issuance TYA'!AA33-('Credit issuance TYA'!$M$21*'Credit issuance TYA'!$B$2),IF('Hoja De Calculo'!AB$16&lt;'Hoja De Calculo'!AA$16,0,'Credit issuance TYA'!AA33-('Credit issuance TYA'!$M$21*'Credit issuance TYA'!$B$2)))</f>
        <v>0</v>
      </c>
      <c r="AB33" s="285">
        <f>IF(ISBLANK('Hoja De Calculo'!AC$13),'Credit issuance TYA'!AB33-('Credit issuance TYA'!$M$21*'Credit issuance TYA'!$B$2),IF('Hoja De Calculo'!AC$16&lt;'Hoja De Calculo'!AB$16,0,'Credit issuance TYA'!AB33-('Credit issuance TYA'!$M$21*'Credit issuance TYA'!$B$2)))</f>
        <v>0</v>
      </c>
      <c r="AC33" s="285">
        <f>IF(ISBLANK('Hoja De Calculo'!AD$13),'Credit issuance TYA'!AC33-('Credit issuance TYA'!$M$21*'Credit issuance TYA'!$B$2),IF('Hoja De Calculo'!AD$16&lt;'Hoja De Calculo'!AC$16,0,'Credit issuance TYA'!AC33-('Credit issuance TYA'!$M$21*'Credit issuance TYA'!$B$2)))</f>
        <v>0</v>
      </c>
      <c r="AD33" s="285">
        <f>IF(ISBLANK('Hoja De Calculo'!AE$13),'Credit issuance TYA'!AD33-('Credit issuance TYA'!$M$21*'Credit issuance TYA'!$B$2),IF('Hoja De Calculo'!AE$16&lt;'Hoja De Calculo'!AD$16,0,'Credit issuance TYA'!AD33-('Credit issuance TYA'!$M$21*'Credit issuance TYA'!$B$2)))</f>
        <v>0</v>
      </c>
      <c r="AE33" s="285">
        <f>IF(ISBLANK('Hoja De Calculo'!AF$13),'Credit issuance TYA'!AE33-('Credit issuance TYA'!$M$21*'Credit issuance TYA'!$B$2),IF('Hoja De Calculo'!AF$16&lt;'Hoja De Calculo'!AE$16,0,'Credit issuance TYA'!AE33-('Credit issuance TYA'!$M$21*'Credit issuance TYA'!$B$2)))</f>
        <v>0</v>
      </c>
      <c r="AF33" s="285">
        <f>IF(ISBLANK('Hoja De Calculo'!AG$13),'Credit issuance TYA'!AF33-('Credit issuance TYA'!$M$21*'Credit issuance TYA'!$B$2),IF('Hoja De Calculo'!AG$16&lt;'Hoja De Calculo'!AF$16,0,'Credit issuance TYA'!AF33-('Credit issuance TYA'!$M$21*'Credit issuance TYA'!$B$2)))</f>
        <v>0</v>
      </c>
      <c r="AG33" s="285">
        <f>IF(ISBLANK('Hoja De Calculo'!AH$13),'Credit issuance TYA'!AG33-('Credit issuance TYA'!$M$21*'Credit issuance TYA'!$B$2),IF('Hoja De Calculo'!AH$16&lt;'Hoja De Calculo'!AG$16,0,'Credit issuance TYA'!AG33-('Credit issuance TYA'!$M$21*'Credit issuance TYA'!$B$2)))</f>
        <v>0</v>
      </c>
      <c r="AH33" s="285">
        <f>IF(ISBLANK('Hoja De Calculo'!AI$13),'Credit issuance TYA'!AH33-('Credit issuance TYA'!$M$21*'Credit issuance TYA'!$B$2),IF('Hoja De Calculo'!AI$16&lt;'Hoja De Calculo'!AH$16,0,'Credit issuance TYA'!AH33-('Credit issuance TYA'!$M$21*'Credit issuance TYA'!$B$2)))</f>
        <v>0</v>
      </c>
      <c r="AI33" s="285">
        <f>IF(ISBLANK('Hoja De Calculo'!AJ$13),'Credit issuance TYA'!AI33-('Credit issuance TYA'!$M$21*'Credit issuance TYA'!$B$2),IF('Hoja De Calculo'!AJ$16&lt;'Hoja De Calculo'!AI$16,0,'Credit issuance TYA'!AI33-('Credit issuance TYA'!$M$21*'Credit issuance TYA'!$B$2)))</f>
        <v>0</v>
      </c>
      <c r="AJ33" s="285">
        <f>IF(ISBLANK('Hoja De Calculo'!AK$13),'Credit issuance TYA'!AJ33-('Credit issuance TYA'!$M$21*'Credit issuance TYA'!$B$2),IF('Hoja De Calculo'!AK$16&lt;'Hoja De Calculo'!AJ$16,0,'Credit issuance TYA'!AJ33-('Credit issuance TYA'!$M$21*'Credit issuance TYA'!$B$2)))</f>
        <v>0</v>
      </c>
      <c r="AK33" s="285">
        <f>IF(ISBLANK('Hoja De Calculo'!AL$13),'Credit issuance TYA'!AK33-('Credit issuance TYA'!$M$21*'Credit issuance TYA'!$B$2),IF('Hoja De Calculo'!AL$16&lt;'Hoja De Calculo'!AK$16,0,'Credit issuance TYA'!AK33-('Credit issuance TYA'!$M$21*'Credit issuance TYA'!$B$2)))</f>
        <v>0</v>
      </c>
      <c r="AL33" s="285">
        <f>IF(ISBLANK('Hoja De Calculo'!AM$13),'Credit issuance TYA'!AL33-('Credit issuance TYA'!$M$21*'Credit issuance TYA'!$B$2),IF('Hoja De Calculo'!AM$16&lt;'Hoja De Calculo'!AL$16,0,'Credit issuance TYA'!AL33-('Credit issuance TYA'!$M$21*'Credit issuance TYA'!$B$2)))</f>
        <v>0</v>
      </c>
      <c r="AM33" s="285">
        <f>IF(ISBLANK('Hoja De Calculo'!AN$13),'Credit issuance TYA'!AM33-('Credit issuance TYA'!$M$21*'Credit issuance TYA'!$B$2),IF('Hoja De Calculo'!AN$16&lt;'Hoja De Calculo'!AM$16,0,'Credit issuance TYA'!AM33-('Credit issuance TYA'!$M$21*'Credit issuance TYA'!$B$2)))</f>
        <v>0</v>
      </c>
      <c r="AN33" s="285">
        <f>IF(ISBLANK('Hoja De Calculo'!AO$13),'Credit issuance TYA'!AN33-('Credit issuance TYA'!$M$21*'Credit issuance TYA'!$B$2),IF('Hoja De Calculo'!AO$16&lt;'Hoja De Calculo'!AN$16,0,'Credit issuance TYA'!AN33-('Credit issuance TYA'!$M$21*'Credit issuance TYA'!$B$2)))</f>
        <v>0</v>
      </c>
      <c r="AO33" s="285">
        <f>IF(ISBLANK('Hoja De Calculo'!AP$13),'Credit issuance TYA'!AO33-('Credit issuance TYA'!$M$21*'Credit issuance TYA'!$B$2),IF('Hoja De Calculo'!AP$16&lt;'Hoja De Calculo'!AO$16,0,'Credit issuance TYA'!AO33-('Credit issuance TYA'!$M$21*'Credit issuance TYA'!$B$2)))</f>
        <v>0</v>
      </c>
      <c r="AP33" s="285">
        <f>IF(ISBLANK('Hoja De Calculo'!AQ$13),'Credit issuance TYA'!AP33-('Credit issuance TYA'!$M$21*'Credit issuance TYA'!$B$2),IF('Hoja De Calculo'!AQ$16&lt;'Hoja De Calculo'!AP$16,0,'Credit issuance TYA'!AP33-('Credit issuance TYA'!$M$21*'Credit issuance TYA'!$B$2)))</f>
        <v>0</v>
      </c>
      <c r="AQ33" s="285">
        <f>IF(ISBLANK('Hoja De Calculo'!AR$13),'Credit issuance TYA'!AQ33-('Credit issuance TYA'!$M$21*'Credit issuance TYA'!$B$2),IF('Hoja De Calculo'!AR$16&lt;'Hoja De Calculo'!AQ$16,0,'Credit issuance TYA'!AQ33-('Credit issuance TYA'!$M$21*'Credit issuance TYA'!$B$2)))</f>
        <v>0</v>
      </c>
      <c r="AR33" s="285">
        <f>IF(ISBLANK('Hoja De Calculo'!AS$13),'Credit issuance TYA'!AR33-('Credit issuance TYA'!$M$21*'Credit issuance TYA'!$B$2),IF('Hoja De Calculo'!AS$16&lt;'Hoja De Calculo'!AR$16,0,'Credit issuance TYA'!AR33-('Credit issuance TYA'!$M$21*'Credit issuance TYA'!$B$2)))</f>
        <v>0</v>
      </c>
      <c r="AS33" s="285">
        <f>IF(ISBLANK('Hoja De Calculo'!AT$13),'Credit issuance TYA'!AS33-('Credit issuance TYA'!$M$21*'Credit issuance TYA'!$B$2),IF('Hoja De Calculo'!AT$16&lt;'Hoja De Calculo'!AS$16,0,'Credit issuance TYA'!AS33-('Credit issuance TYA'!$M$21*'Credit issuance TYA'!$B$2)))</f>
        <v>0</v>
      </c>
      <c r="AT33" s="285">
        <f>IF(ISBLANK('Hoja De Calculo'!AU$13),'Credit issuance TYA'!AT33-('Credit issuance TYA'!$M$21*'Credit issuance TYA'!$B$2),IF('Hoja De Calculo'!AU$16&lt;'Hoja De Calculo'!AT$16,0,'Credit issuance TYA'!AT33-('Credit issuance TYA'!$M$21*'Credit issuance TYA'!$B$2)))</f>
        <v>0</v>
      </c>
      <c r="AU33" s="285">
        <f>IF(ISBLANK('Hoja De Calculo'!AV$13),'Credit issuance TYA'!AU33-('Credit issuance TYA'!$M$21*'Credit issuance TYA'!$B$2),IF('Hoja De Calculo'!AV$16&lt;'Hoja De Calculo'!AU$16,0,'Credit issuance TYA'!AU33-('Credit issuance TYA'!$M$21*'Credit issuance TYA'!$B$2)))</f>
        <v>0</v>
      </c>
      <c r="AV33" s="285">
        <f>IF(ISBLANK('Hoja De Calculo'!AW$13),'Credit issuance TYA'!AV33-('Credit issuance TYA'!$M$21*'Credit issuance TYA'!$B$2),IF('Hoja De Calculo'!AW$16&lt;'Hoja De Calculo'!AV$16,0,'Credit issuance TYA'!AV33-('Credit issuance TYA'!$M$21*'Credit issuance TYA'!$B$2)))</f>
        <v>0</v>
      </c>
      <c r="AW33" s="285">
        <f>IF(ISBLANK('Hoja De Calculo'!AX$13),'Credit issuance TYA'!AW33-('Credit issuance TYA'!$M$21*'Credit issuance TYA'!$B$2),IF('Hoja De Calculo'!AX$16&lt;'Hoja De Calculo'!AW$16,0,'Credit issuance TYA'!AW33-('Credit issuance TYA'!$M$21*'Credit issuance TYA'!$B$2)))</f>
        <v>0</v>
      </c>
      <c r="AX33" s="285">
        <f>IF(ISBLANK('Hoja De Calculo'!AY$13),'Credit issuance TYA'!AX33-('Credit issuance TYA'!$M$21*'Credit issuance TYA'!$B$2),IF('Hoja De Calculo'!AY$16&lt;'Hoja De Calculo'!AX$16,0,'Credit issuance TYA'!AX33-('Credit issuance TYA'!$M$21*'Credit issuance TYA'!$B$2)))</f>
        <v>0</v>
      </c>
      <c r="AY33" s="285">
        <f>IF(ISBLANK('Hoja De Calculo'!AZ$13),'Credit issuance TYA'!AY33-('Credit issuance TYA'!$M$21*'Credit issuance TYA'!$B$2),IF('Hoja De Calculo'!AZ$16&lt;'Hoja De Calculo'!AY$16,0,'Credit issuance TYA'!AY33-('Credit issuance TYA'!$M$21*'Credit issuance TYA'!$B$2)))</f>
        <v>0</v>
      </c>
      <c r="AZ33" s="285">
        <f>IF(ISBLANK('Hoja De Calculo'!BA$13),'Credit issuance TYA'!AZ33-('Credit issuance TYA'!$M$21*'Credit issuance TYA'!$B$2),IF('Hoja De Calculo'!BA$16&lt;'Hoja De Calculo'!AZ$16,0,'Credit issuance TYA'!AZ33-('Credit issuance TYA'!$M$21*'Credit issuance TYA'!$B$2)))</f>
        <v>0</v>
      </c>
      <c r="BA33" s="285">
        <f>IF(ISBLANK('Hoja De Calculo'!BB$13),'Credit issuance TYA'!BA33-('Credit issuance TYA'!$M$21*'Credit issuance TYA'!$B$2),IF('Hoja De Calculo'!BB$16&lt;'Hoja De Calculo'!BA$16,0,'Credit issuance TYA'!BA33-('Credit issuance TYA'!$M$21*'Credit issuance TYA'!$B$2)))</f>
        <v>0</v>
      </c>
      <c r="BB33" s="285">
        <f>IF(ISBLANK('Hoja De Calculo'!BC$13),'Credit issuance TYA'!BB33-('Credit issuance TYA'!$M$21*'Credit issuance TYA'!$B$2),IF('Hoja De Calculo'!BC$16&lt;'Hoja De Calculo'!BB$16,0,'Credit issuance TYA'!BB33-('Credit issuance TYA'!$M$21*'Credit issuance TYA'!$B$2)))</f>
        <v>0</v>
      </c>
      <c r="BC33" s="285">
        <f>IF(ISBLANK('Hoja De Calculo'!BD$13),'Credit issuance TYA'!BC33-('Credit issuance TYA'!$M$21*'Credit issuance TYA'!$B$2),IF('Hoja De Calculo'!BD$16&lt;'Hoja De Calculo'!BC$16,0,'Credit issuance TYA'!BC33-('Credit issuance TYA'!$M$21*'Credit issuance TYA'!$B$2)))</f>
        <v>0</v>
      </c>
      <c r="BD33" s="285">
        <f>IF(ISBLANK('Hoja De Calculo'!BE$13),'Credit issuance TYA'!BD33-('Credit issuance TYA'!$M$21*'Credit issuance TYA'!$B$2),IF('Hoja De Calculo'!BE$16&lt;'Hoja De Calculo'!BD$16,0,'Credit issuance TYA'!BD33-('Credit issuance TYA'!$M$21*'Credit issuance TYA'!$B$2)))</f>
        <v>0</v>
      </c>
      <c r="BE33" s="285">
        <f>IF(ISBLANK('Hoja De Calculo'!BF$13),'Credit issuance TYA'!BE33-('Credit issuance TYA'!$M$21*'Credit issuance TYA'!$B$2),IF('Hoja De Calculo'!BF$16&lt;'Hoja De Calculo'!BE$16,0,'Credit issuance TYA'!BE33-('Credit issuance TYA'!$M$21*'Credit issuance TYA'!$B$2)))</f>
        <v>0</v>
      </c>
      <c r="BF33" s="285">
        <f>IF(ISBLANK('Hoja De Calculo'!BG$13),'Credit issuance TYA'!BF33-('Credit issuance TYA'!$M$21*'Credit issuance TYA'!$B$2),IF('Hoja De Calculo'!BG$16&lt;'Hoja De Calculo'!BF$16,0,'Credit issuance TYA'!BF33-('Credit issuance TYA'!$M$21*'Credit issuance TYA'!$B$2)))</f>
        <v>0</v>
      </c>
      <c r="BG33" s="285">
        <f>IF(ISBLANK('Hoja De Calculo'!BH$13),'Credit issuance TYA'!BG33-('Credit issuance TYA'!$M$21*'Credit issuance TYA'!$B$2),IF('Hoja De Calculo'!BH$16&lt;'Hoja De Calculo'!BG$16,0,'Credit issuance TYA'!BG33-('Credit issuance TYA'!$M$21*'Credit issuance TYA'!$B$2)))</f>
        <v>0</v>
      </c>
      <c r="BH33" s="285">
        <f>IF(ISBLANK('Hoja De Calculo'!BI$13),'Credit issuance TYA'!BH33-('Credit issuance TYA'!$M$21*'Credit issuance TYA'!$B$2),IF('Hoja De Calculo'!BI$16&lt;'Hoja De Calculo'!BH$16,0,'Credit issuance TYA'!BH33-('Credit issuance TYA'!$M$21*'Credit issuance TYA'!$B$2)))</f>
        <v>0</v>
      </c>
      <c r="BI33" s="285">
        <f>IF(ISBLANK('Hoja De Calculo'!BJ$13),'Credit issuance TYA'!BI33-('Credit issuance TYA'!$M$21*'Credit issuance TYA'!$B$2),IF('Hoja De Calculo'!BJ$16&lt;'Hoja De Calculo'!BI$16,0,'Credit issuance TYA'!BI33-('Credit issuance TYA'!$M$21*'Credit issuance TYA'!$B$2)))</f>
        <v>0</v>
      </c>
      <c r="BJ33" s="285">
        <f>IF(ISBLANK('Hoja De Calculo'!BK$13),'Credit issuance TYA'!BJ33-('Credit issuance TYA'!$M$21*'Credit issuance TYA'!$B$2),IF('Hoja De Calculo'!BK$16&lt;'Hoja De Calculo'!BJ$16,0,'Credit issuance TYA'!BJ33-('Credit issuance TYA'!$M$21*'Credit issuance TYA'!$B$2)))</f>
        <v>0</v>
      </c>
      <c r="BK33" s="285">
        <f>IF(ISBLANK('Hoja De Calculo'!BL$13),'Credit issuance TYA'!BK33-('Credit issuance TYA'!$M$21*'Credit issuance TYA'!$B$2),IF('Hoja De Calculo'!BL$16&lt;'Hoja De Calculo'!BK$16,0,'Credit issuance TYA'!BK33-('Credit issuance TYA'!$M$21*'Credit issuance TYA'!$B$2)))</f>
        <v>0</v>
      </c>
      <c r="BL33" s="285">
        <f>IF(ISBLANK('Hoja De Calculo'!BM$13),'Credit issuance TYA'!BL33-('Credit issuance TYA'!$M$21*'Credit issuance TYA'!$B$2),IF('Hoja De Calculo'!BM$16&lt;'Hoja De Calculo'!BL$16,0,'Credit issuance TYA'!BL33-('Credit issuance TYA'!$M$21*'Credit issuance TYA'!$B$2)))</f>
        <v>0</v>
      </c>
      <c r="BM33" s="285">
        <f>IF(ISBLANK('Hoja De Calculo'!BN$13),'Credit issuance TYA'!BM33-('Credit issuance TYA'!$M$21*'Credit issuance TYA'!$B$2),IF('Hoja De Calculo'!BN$16&lt;'Hoja De Calculo'!BM$16,0,'Credit issuance TYA'!BM33-('Credit issuance TYA'!$M$21*'Credit issuance TYA'!$B$2)))</f>
        <v>0</v>
      </c>
      <c r="BN33" s="285">
        <f>IF(ISBLANK('Hoja De Calculo'!BO$13),'Credit issuance TYA'!BN33-('Credit issuance TYA'!$M$21*'Credit issuance TYA'!$B$2),IF('Hoja De Calculo'!BO$16&lt;'Hoja De Calculo'!BN$16,0,'Credit issuance TYA'!BN33-('Credit issuance TYA'!$M$21*'Credit issuance TYA'!$B$2)))</f>
        <v>0</v>
      </c>
      <c r="BO33" s="285">
        <f>IF(ISBLANK('Hoja De Calculo'!BP$13),'Credit issuance TYA'!BO33-('Credit issuance TYA'!$M$21*'Credit issuance TYA'!$B$2),IF('Hoja De Calculo'!BP$16&lt;'Hoja De Calculo'!BO$16,0,'Credit issuance TYA'!BO33-('Credit issuance TYA'!$M$21*'Credit issuance TYA'!$B$2)))</f>
        <v>0</v>
      </c>
      <c r="BP33" s="285">
        <f>IF(ISBLANK('Hoja De Calculo'!BQ$13),'Credit issuance TYA'!BP33-('Credit issuance TYA'!$M$21*'Credit issuance TYA'!$B$2),IF('Hoja De Calculo'!BQ$16&lt;'Hoja De Calculo'!BP$16,0,'Credit issuance TYA'!BP33-('Credit issuance TYA'!$M$21*'Credit issuance TYA'!$B$2)))</f>
        <v>0</v>
      </c>
      <c r="BQ33" s="285">
        <f>IF(ISBLANK('Hoja De Calculo'!BR$13),'Credit issuance TYA'!BQ33-('Credit issuance TYA'!$M$21*'Credit issuance TYA'!$B$2),IF('Hoja De Calculo'!BR$16&lt;'Hoja De Calculo'!BQ$16,0,'Credit issuance TYA'!BQ33-('Credit issuance TYA'!$M$21*'Credit issuance TYA'!$B$2)))</f>
        <v>0</v>
      </c>
      <c r="BR33" s="285">
        <f>IF(ISBLANK('Hoja De Calculo'!BS$13),'Credit issuance TYA'!BR33-('Credit issuance TYA'!$M$21*'Credit issuance TYA'!$B$2),IF('Hoja De Calculo'!BS$16&lt;'Hoja De Calculo'!BR$16,0,'Credit issuance TYA'!BR33-('Credit issuance TYA'!$M$21*'Credit issuance TYA'!$B$2)))</f>
        <v>0</v>
      </c>
      <c r="BS33" s="285">
        <f>IF(ISBLANK('Hoja De Calculo'!BT$13),'Credit issuance TYA'!BS33-('Credit issuance TYA'!$M$21*'Credit issuance TYA'!$B$2),IF('Hoja De Calculo'!BT$16&lt;'Hoja De Calculo'!BS$16,0,'Credit issuance TYA'!BS33-('Credit issuance TYA'!$M$21*'Credit issuance TYA'!$B$2)))</f>
        <v>0</v>
      </c>
      <c r="BT33" s="285">
        <f>IF(ISBLANK('Hoja De Calculo'!BU$13),'Credit issuance TYA'!BT33-('Credit issuance TYA'!$M$21*'Credit issuance TYA'!$B$2),IF('Hoja De Calculo'!BU$16&lt;'Hoja De Calculo'!BT$16,0,'Credit issuance TYA'!BT33-('Credit issuance TYA'!$M$21*'Credit issuance TYA'!$B$2)))</f>
        <v>0</v>
      </c>
      <c r="BU33" s="285">
        <f>IF(ISBLANK('Hoja De Calculo'!BV$13),'Credit issuance TYA'!BU33-('Credit issuance TYA'!$M$21*'Credit issuance TYA'!$B$2),IF('Hoja De Calculo'!BV$16&lt;'Hoja De Calculo'!BU$16,0,'Credit issuance TYA'!BU33-('Credit issuance TYA'!$M$21*'Credit issuance TYA'!$B$2)))</f>
        <v>0</v>
      </c>
      <c r="BV33" s="285">
        <f>IF(ISBLANK('Hoja De Calculo'!BW$13),'Credit issuance TYA'!BV33-('Credit issuance TYA'!$M$21*'Credit issuance TYA'!$B$2),IF('Hoja De Calculo'!BW$16&lt;'Hoja De Calculo'!BV$16,0,'Credit issuance TYA'!BV33-('Credit issuance TYA'!$M$21*'Credit issuance TYA'!$B$2)))</f>
        <v>0</v>
      </c>
      <c r="BW33" s="285">
        <f>IF(ISBLANK('Hoja De Calculo'!BX$13),'Credit issuance TYA'!BW33-('Credit issuance TYA'!$M$21*'Credit issuance TYA'!$B$2),IF('Hoja De Calculo'!BX$16&lt;'Hoja De Calculo'!BW$16,0,'Credit issuance TYA'!BW33-('Credit issuance TYA'!$M$21*'Credit issuance TYA'!$B$2)))</f>
        <v>0</v>
      </c>
      <c r="BX33" s="285">
        <f>IF(ISBLANK('Hoja De Calculo'!BY$13),'Credit issuance TYA'!BX33-('Credit issuance TYA'!$M$21*'Credit issuance TYA'!$B$2),IF('Hoja De Calculo'!BY$16&lt;'Hoja De Calculo'!BX$16,0,'Credit issuance TYA'!BX33-('Credit issuance TYA'!$M$21*'Credit issuance TYA'!$B$2)))</f>
        <v>0</v>
      </c>
      <c r="BY33" s="285">
        <f>IF(ISBLANK('Hoja De Calculo'!BZ$13),'Credit issuance TYA'!BY33-('Credit issuance TYA'!$M$21*'Credit issuance TYA'!$B$2),IF('Hoja De Calculo'!BZ$16&lt;'Hoja De Calculo'!BY$16,0,'Credit issuance TYA'!BY33-('Credit issuance TYA'!$M$21*'Credit issuance TYA'!$B$2)))</f>
        <v>0</v>
      </c>
      <c r="BZ33" s="285">
        <f>IF(ISBLANK('Hoja De Calculo'!CA$13),'Credit issuance TYA'!BZ33-('Credit issuance TYA'!$M$21*'Credit issuance TYA'!$B$2),IF('Hoja De Calculo'!CA$16&lt;'Hoja De Calculo'!BZ$16,0,'Credit issuance TYA'!BZ33-('Credit issuance TYA'!$M$21*'Credit issuance TYA'!$B$2)))</f>
        <v>0</v>
      </c>
      <c r="CA33" s="285">
        <f>IF(ISBLANK('Hoja De Calculo'!CB$13),'Credit issuance TYA'!CA33-('Credit issuance TYA'!$M$21*'Credit issuance TYA'!$B$2),IF('Hoja De Calculo'!CB$16&lt;'Hoja De Calculo'!CA$16,0,'Credit issuance TYA'!CA33-('Credit issuance TYA'!$M$21*'Credit issuance TYA'!$B$2)))</f>
        <v>0</v>
      </c>
      <c r="CB33" s="285">
        <f>IF(ISBLANK('Hoja De Calculo'!CC$13),'Credit issuance TYA'!CB33-('Credit issuance TYA'!$M$21*'Credit issuance TYA'!$B$2),IF('Hoja De Calculo'!CC$16&lt;'Hoja De Calculo'!CB$16,0,'Credit issuance TYA'!CB33-('Credit issuance TYA'!$M$21*'Credit issuance TYA'!$B$2)))</f>
        <v>0</v>
      </c>
      <c r="CC33" s="285">
        <f>IF(ISBLANK('Hoja De Calculo'!CD$13),'Credit issuance TYA'!CC33-('Credit issuance TYA'!$M$21*'Credit issuance TYA'!$B$2),IF('Hoja De Calculo'!CD$16&lt;'Hoja De Calculo'!CC$16,0,'Credit issuance TYA'!CC33-('Credit issuance TYA'!$M$21*'Credit issuance TYA'!$B$2)))</f>
        <v>0</v>
      </c>
      <c r="CD33" s="285">
        <f>IF(ISBLANK('Hoja De Calculo'!CE$13),'Credit issuance TYA'!CD33-('Credit issuance TYA'!$M$21*'Credit issuance TYA'!$B$2),IF('Hoja De Calculo'!CE$16&lt;'Hoja De Calculo'!CD$16,0,'Credit issuance TYA'!CD33-('Credit issuance TYA'!$M$21*'Credit issuance TYA'!$B$2)))</f>
        <v>0</v>
      </c>
      <c r="CE33" s="285">
        <f>IF(ISBLANK('Hoja De Calculo'!CF$13),'Credit issuance TYA'!CE33-('Credit issuance TYA'!$M$21*'Credit issuance TYA'!$B$2),IF('Hoja De Calculo'!CF$16&lt;'Hoja De Calculo'!CE$16,0,'Credit issuance TYA'!CE33-('Credit issuance TYA'!$M$21*'Credit issuance TYA'!$B$2)))</f>
        <v>0</v>
      </c>
      <c r="CF33" s="285">
        <f>IF(ISBLANK('Hoja De Calculo'!CG$13),'Credit issuance TYA'!CF33-('Credit issuance TYA'!$M$21*'Credit issuance TYA'!$B$2),IF('Hoja De Calculo'!CG$16&lt;'Hoja De Calculo'!CF$16,0,'Credit issuance TYA'!CF33-('Credit issuance TYA'!$M$21*'Credit issuance TYA'!$B$2)))</f>
        <v>0</v>
      </c>
      <c r="CG33" s="285">
        <f>IF(ISBLANK('Hoja De Calculo'!CH$13),'Credit issuance TYA'!CG33-('Credit issuance TYA'!$M$21*'Credit issuance TYA'!$B$2),IF('Hoja De Calculo'!CH$16&lt;'Hoja De Calculo'!CG$16,0,'Credit issuance TYA'!CG33-('Credit issuance TYA'!$M$21*'Credit issuance TYA'!$B$2)))</f>
        <v>0</v>
      </c>
      <c r="CH33" s="285">
        <f>IF(ISBLANK('Hoja De Calculo'!CI$13),'Credit issuance TYA'!CH33-('Credit issuance TYA'!$M$21*'Credit issuance TYA'!$B$2),IF('Hoja De Calculo'!CI$16&lt;'Hoja De Calculo'!CH$16,0,'Credit issuance TYA'!CH33-('Credit issuance TYA'!$M$21*'Credit issuance TYA'!$B$2)))</f>
        <v>0</v>
      </c>
      <c r="CI33" s="285">
        <f>IF(ISBLANK('Hoja De Calculo'!CJ$13),'Credit issuance TYA'!CI33-('Credit issuance TYA'!$M$21*'Credit issuance TYA'!$B$2),IF('Hoja De Calculo'!CJ$16&lt;'Hoja De Calculo'!CI$16,0,'Credit issuance TYA'!CI33-('Credit issuance TYA'!$M$21*'Credit issuance TYA'!$B$2)))</f>
        <v>0</v>
      </c>
      <c r="CJ33" s="285">
        <f>IF(ISBLANK('Hoja De Calculo'!CK$13),'Credit issuance TYA'!CJ33-('Credit issuance TYA'!$M$21*'Credit issuance TYA'!$B$2),IF('Hoja De Calculo'!CK$16&lt;'Hoja De Calculo'!CJ$16,0,'Credit issuance TYA'!CJ33-('Credit issuance TYA'!$M$21*'Credit issuance TYA'!$B$2)))</f>
        <v>0</v>
      </c>
      <c r="CK33" s="285">
        <f>IF(ISBLANK('Hoja De Calculo'!CL$13),'Credit issuance TYA'!CK33-('Credit issuance TYA'!$M$21*'Credit issuance TYA'!$B$2),IF('Hoja De Calculo'!CL$16&lt;'Hoja De Calculo'!CK$16,0,'Credit issuance TYA'!CK33-('Credit issuance TYA'!$M$21*'Credit issuance TYA'!$B$2)))</f>
        <v>0</v>
      </c>
      <c r="CL33" s="285">
        <f>IF(ISBLANK('Hoja De Calculo'!CM$13),'Credit issuance TYA'!CL33-('Credit issuance TYA'!$M$21*'Credit issuance TYA'!$B$2),IF('Hoja De Calculo'!CM$16&lt;'Hoja De Calculo'!CL$16,0,'Credit issuance TYA'!CL33-('Credit issuance TYA'!$M$21*'Credit issuance TYA'!$B$2)))</f>
        <v>0</v>
      </c>
      <c r="CM33" s="285">
        <f>IF(ISBLANK('Hoja De Calculo'!CN$13),'Credit issuance TYA'!CM33-('Credit issuance TYA'!$M$21*'Credit issuance TYA'!$B$2),IF('Hoja De Calculo'!CN$16&lt;'Hoja De Calculo'!CM$16,0,'Credit issuance TYA'!CM33-('Credit issuance TYA'!$M$21*'Credit issuance TYA'!$B$2)))</f>
        <v>0</v>
      </c>
      <c r="CN33" s="285">
        <f>IF(ISBLANK('Hoja De Calculo'!CO$13),'Credit issuance TYA'!CN33-('Credit issuance TYA'!$M$21*'Credit issuance TYA'!$B$2),IF('Hoja De Calculo'!CO$16&lt;'Hoja De Calculo'!CN$16,0,'Credit issuance TYA'!CN33-('Credit issuance TYA'!$M$21*'Credit issuance TYA'!$B$2)))</f>
        <v>0</v>
      </c>
      <c r="CO33" s="285">
        <f>IF(ISBLANK('Hoja De Calculo'!CP$13),'Credit issuance TYA'!CO33-('Credit issuance TYA'!$M$21*'Credit issuance TYA'!$B$2),IF('Hoja De Calculo'!CP$16&lt;'Hoja De Calculo'!CO$16,0,'Credit issuance TYA'!CO33-('Credit issuance TYA'!$M$21*'Credit issuance TYA'!$B$2)))</f>
        <v>0</v>
      </c>
      <c r="CP33" s="285">
        <f>IF(ISBLANK('Hoja De Calculo'!CQ$13),'Credit issuance TYA'!CP33-('Credit issuance TYA'!$M$21*'Credit issuance TYA'!$B$2),IF('Hoja De Calculo'!CQ$16&lt;'Hoja De Calculo'!CP$16,0,'Credit issuance TYA'!CP33-('Credit issuance TYA'!$M$21*'Credit issuance TYA'!$B$2)))</f>
        <v>0</v>
      </c>
      <c r="CQ33" s="285">
        <f>IF(ISBLANK('Hoja De Calculo'!CR$13),'Credit issuance TYA'!CQ33-('Credit issuance TYA'!$M$21*'Credit issuance TYA'!$B$2),IF('Hoja De Calculo'!CR$16&lt;'Hoja De Calculo'!CQ$16,0,'Credit issuance TYA'!CQ33-('Credit issuance TYA'!$M$21*'Credit issuance TYA'!$B$2)))</f>
        <v>0</v>
      </c>
      <c r="CR33" s="285">
        <f>IF(ISBLANK('Hoja De Calculo'!CS$13),'Credit issuance TYA'!CR33-('Credit issuance TYA'!$M$21*'Credit issuance TYA'!$B$2),IF('Hoja De Calculo'!CS$16&lt;'Hoja De Calculo'!CR$16,0,'Credit issuance TYA'!CR33-('Credit issuance TYA'!$M$21*'Credit issuance TYA'!$B$2)))</f>
        <v>0</v>
      </c>
      <c r="CS33" s="285">
        <f>IF(ISBLANK('Hoja De Calculo'!CT$13),'Credit issuance TYA'!CS33-('Credit issuance TYA'!$M$21*'Credit issuance TYA'!$B$2),IF('Hoja De Calculo'!CT$16&lt;'Hoja De Calculo'!CS$16,0,'Credit issuance TYA'!CS33-('Credit issuance TYA'!$M$21*'Credit issuance TYA'!$B$2)))</f>
        <v>0</v>
      </c>
      <c r="CT33" s="285">
        <f>IF(ISBLANK('Hoja De Calculo'!CU$13),'Credit issuance TYA'!CT33-('Credit issuance TYA'!$M$21*'Credit issuance TYA'!$B$2),IF('Hoja De Calculo'!CU$16&lt;'Hoja De Calculo'!CT$16,0,'Credit issuance TYA'!CT33-('Credit issuance TYA'!$M$21*'Credit issuance TYA'!$B$2)))</f>
        <v>0</v>
      </c>
      <c r="CU33" s="285">
        <f>IF(ISBLANK('Hoja De Calculo'!CV$13),'Credit issuance TYA'!CU33-('Credit issuance TYA'!$M$21*'Credit issuance TYA'!$B$2),IF('Hoja De Calculo'!CV$16&lt;'Hoja De Calculo'!CU$16,0,'Credit issuance TYA'!CU33-('Credit issuance TYA'!$M$21*'Credit issuance TYA'!$B$2)))</f>
        <v>0</v>
      </c>
      <c r="CV33" s="285">
        <f>IF(ISBLANK('Hoja De Calculo'!CW$13),'Credit issuance TYA'!CV33-('Credit issuance TYA'!$M$21*'Credit issuance TYA'!$B$2),IF('Hoja De Calculo'!CW$16&lt;'Hoja De Calculo'!CV$16,0,'Credit issuance TYA'!CV33-('Credit issuance TYA'!$M$21*'Credit issuance TYA'!$B$2)))</f>
        <v>0</v>
      </c>
      <c r="CW33" s="285">
        <f>IF(ISBLANK('Hoja De Calculo'!CX$13),'Credit issuance TYA'!CW33-('Credit issuance TYA'!$M$21*'Credit issuance TYA'!$B$2),IF('Hoja De Calculo'!CX$16&lt;'Hoja De Calculo'!CW$16,0,'Credit issuance TYA'!CW33-('Credit issuance TYA'!$M$21*'Credit issuance TYA'!$B$2)))</f>
        <v>0</v>
      </c>
    </row>
    <row r="34" spans="1:102" x14ac:dyDescent="0.25">
      <c r="A34" t="s">
        <v>171</v>
      </c>
      <c r="B34" s="263"/>
      <c r="C34" s="263"/>
      <c r="D34" s="263"/>
      <c r="E34" s="263"/>
      <c r="F34" s="263"/>
      <c r="G34" s="263"/>
      <c r="H34" s="263"/>
      <c r="I34" s="263"/>
      <c r="J34" s="263"/>
      <c r="K34" s="263"/>
      <c r="L34" s="263"/>
      <c r="M34" s="263"/>
      <c r="N34" s="285">
        <f>'Credit issuance TYA'!N34-('Credit issuance TYA'!$N21*'Credit issuance TYA'!$B$2)</f>
        <v>0</v>
      </c>
      <c r="O34" s="285">
        <f>IF(ISBLANK('Hoja De Calculo'!P$13),'Credit issuance TYA'!O34-('Credit issuance TYA'!$N$21*'Credit issuance TYA'!$B$2),IF('Hoja De Calculo'!P$16&lt;'Hoja De Calculo'!O$16,0,'Credit issuance TYA'!O34-('Credit issuance TYA'!$N$21*'Credit issuance TYA'!$B$2)))</f>
        <v>0</v>
      </c>
      <c r="P34" s="285">
        <f>IF(ISBLANK('Hoja De Calculo'!Q$13),'Credit issuance TYA'!P34-('Credit issuance TYA'!$N$21*'Credit issuance TYA'!$B$2),IF('Hoja De Calculo'!Q$16&lt;'Hoja De Calculo'!P$16,0,'Credit issuance TYA'!P34-('Credit issuance TYA'!$N$21*'Credit issuance TYA'!$B$2)))</f>
        <v>0</v>
      </c>
      <c r="Q34" s="285">
        <f>IF(ISBLANK('Hoja De Calculo'!R$13),'Credit issuance TYA'!Q34-('Credit issuance TYA'!$N$21*'Credit issuance TYA'!$B$2),IF('Hoja De Calculo'!R$16&lt;'Hoja De Calculo'!Q$16,0,'Credit issuance TYA'!Q34-('Credit issuance TYA'!$N$21*'Credit issuance TYA'!$B$2)))</f>
        <v>0</v>
      </c>
      <c r="R34" s="285">
        <f>IF(ISBLANK('Hoja De Calculo'!S$13),'Credit issuance TYA'!R34-('Credit issuance TYA'!$N$21*'Credit issuance TYA'!$B$2),IF('Hoja De Calculo'!S$16&lt;'Hoja De Calculo'!R$16,0,'Credit issuance TYA'!R34-('Credit issuance TYA'!$N$21*'Credit issuance TYA'!$B$2)))</f>
        <v>0</v>
      </c>
      <c r="S34" s="285">
        <f>IF(ISBLANK('Hoja De Calculo'!T$13),'Credit issuance TYA'!S34-('Credit issuance TYA'!$N$21*'Credit issuance TYA'!$B$2),IF('Hoja De Calculo'!T$16&lt;'Hoja De Calculo'!S$16,0,'Credit issuance TYA'!S34-('Credit issuance TYA'!$N$21*'Credit issuance TYA'!$B$2)))</f>
        <v>0</v>
      </c>
      <c r="T34" s="285">
        <f>IF(ISBLANK('Hoja De Calculo'!U$13),'Credit issuance TYA'!T34-('Credit issuance TYA'!$N$21*'Credit issuance TYA'!$B$2),IF('Hoja De Calculo'!U$16&lt;'Hoja De Calculo'!T$16,0,'Credit issuance TYA'!T34-('Credit issuance TYA'!$N$21*'Credit issuance TYA'!$B$2)))</f>
        <v>0</v>
      </c>
      <c r="U34" s="285">
        <f>IF(ISBLANK('Hoja De Calculo'!V$13),'Credit issuance TYA'!U34-('Credit issuance TYA'!$N$21*'Credit issuance TYA'!$B$2),IF('Hoja De Calculo'!V$16&lt;'Hoja De Calculo'!U$16,0,'Credit issuance TYA'!U34-('Credit issuance TYA'!$N$21*'Credit issuance TYA'!$B$2)))</f>
        <v>0</v>
      </c>
      <c r="V34" s="285">
        <f>IF(ISBLANK('Hoja De Calculo'!W$13),'Credit issuance TYA'!V34-('Credit issuance TYA'!$N$21*'Credit issuance TYA'!$B$2),IF('Hoja De Calculo'!W$16&lt;'Hoja De Calculo'!V$16,0,'Credit issuance TYA'!V34-('Credit issuance TYA'!$N$21*'Credit issuance TYA'!$B$2)))</f>
        <v>0</v>
      </c>
      <c r="W34" s="285">
        <f>IF(ISBLANK('Hoja De Calculo'!X$13),'Credit issuance TYA'!W34-('Credit issuance TYA'!$N$21*'Credit issuance TYA'!$B$2),IF('Hoja De Calculo'!X$16&lt;'Hoja De Calculo'!W$16,0,'Credit issuance TYA'!W34-('Credit issuance TYA'!$N$21*'Credit issuance TYA'!$B$2)))</f>
        <v>0</v>
      </c>
      <c r="X34" s="285">
        <f>IF(ISBLANK('Hoja De Calculo'!Y$13),'Credit issuance TYA'!X34-('Credit issuance TYA'!$N$21*'Credit issuance TYA'!$B$2),IF('Hoja De Calculo'!Y$16&lt;'Hoja De Calculo'!X$16,0,'Credit issuance TYA'!X34-('Credit issuance TYA'!$N$21*'Credit issuance TYA'!$B$2)))</f>
        <v>0</v>
      </c>
      <c r="Y34" s="285">
        <f>IF(ISBLANK('Hoja De Calculo'!Z$13),'Credit issuance TYA'!Y34-('Credit issuance TYA'!$N$21*'Credit issuance TYA'!$B$2),IF('Hoja De Calculo'!Z$16&lt;'Hoja De Calculo'!Y$16,0,'Credit issuance TYA'!Y34-('Credit issuance TYA'!$N$21*'Credit issuance TYA'!$B$2)))</f>
        <v>0</v>
      </c>
      <c r="Z34" s="285">
        <f>IF(ISBLANK('Hoja De Calculo'!AA$13),'Credit issuance TYA'!Z34-('Credit issuance TYA'!$N$21*'Credit issuance TYA'!$B$2),IF('Hoja De Calculo'!AA$16&lt;'Hoja De Calculo'!Z$16,0,'Credit issuance TYA'!Z34-('Credit issuance TYA'!$N$21*'Credit issuance TYA'!$B$2)))</f>
        <v>0</v>
      </c>
      <c r="AA34" s="285">
        <f>IF(ISBLANK('Hoja De Calculo'!AB$13),'Credit issuance TYA'!AA34-('Credit issuance TYA'!$N$21*'Credit issuance TYA'!$B$2),IF('Hoja De Calculo'!AB$16&lt;'Hoja De Calculo'!AA$16,0,'Credit issuance TYA'!AA34-('Credit issuance TYA'!$N$21*'Credit issuance TYA'!$B$2)))</f>
        <v>0</v>
      </c>
      <c r="AB34" s="285">
        <f>IF(ISBLANK('Hoja De Calculo'!AC$13),'Credit issuance TYA'!AB34-('Credit issuance TYA'!$N$21*'Credit issuance TYA'!$B$2),IF('Hoja De Calculo'!AC$16&lt;'Hoja De Calculo'!AB$16,0,'Credit issuance TYA'!AB34-('Credit issuance TYA'!$N$21*'Credit issuance TYA'!$B$2)))</f>
        <v>0</v>
      </c>
      <c r="AC34" s="285">
        <f>IF(ISBLANK('Hoja De Calculo'!AD$13),'Credit issuance TYA'!AC34-('Credit issuance TYA'!$N$21*'Credit issuance TYA'!$B$2),IF('Hoja De Calculo'!AD$16&lt;'Hoja De Calculo'!AC$16,0,'Credit issuance TYA'!AC34-('Credit issuance TYA'!$N$21*'Credit issuance TYA'!$B$2)))</f>
        <v>0</v>
      </c>
      <c r="AD34" s="285">
        <f>IF(ISBLANK('Hoja De Calculo'!AE$13),'Credit issuance TYA'!AD34-('Credit issuance TYA'!$N$21*'Credit issuance TYA'!$B$2),IF('Hoja De Calculo'!AE$16&lt;'Hoja De Calculo'!AD$16,0,'Credit issuance TYA'!AD34-('Credit issuance TYA'!$N$21*'Credit issuance TYA'!$B$2)))</f>
        <v>0</v>
      </c>
      <c r="AE34" s="285">
        <f>IF(ISBLANK('Hoja De Calculo'!AF$13),'Credit issuance TYA'!AE34-('Credit issuance TYA'!$N$21*'Credit issuance TYA'!$B$2),IF('Hoja De Calculo'!AF$16&lt;'Hoja De Calculo'!AE$16,0,'Credit issuance TYA'!AE34-('Credit issuance TYA'!$N$21*'Credit issuance TYA'!$B$2)))</f>
        <v>0</v>
      </c>
      <c r="AF34" s="285">
        <f>IF(ISBLANK('Hoja De Calculo'!AG$13),'Credit issuance TYA'!AF34-('Credit issuance TYA'!$N$21*'Credit issuance TYA'!$B$2),IF('Hoja De Calculo'!AG$16&lt;'Hoja De Calculo'!AF$16,0,'Credit issuance TYA'!AF34-('Credit issuance TYA'!$N$21*'Credit issuance TYA'!$B$2)))</f>
        <v>0</v>
      </c>
      <c r="AG34" s="285">
        <f>IF(ISBLANK('Hoja De Calculo'!AH$13),'Credit issuance TYA'!AG34-('Credit issuance TYA'!$N$21*'Credit issuance TYA'!$B$2),IF('Hoja De Calculo'!AH$16&lt;'Hoja De Calculo'!AG$16,0,'Credit issuance TYA'!AG34-('Credit issuance TYA'!$N$21*'Credit issuance TYA'!$B$2)))</f>
        <v>0</v>
      </c>
      <c r="AH34" s="285">
        <f>IF(ISBLANK('Hoja De Calculo'!AI$13),'Credit issuance TYA'!AH34-('Credit issuance TYA'!$N$21*'Credit issuance TYA'!$B$2),IF('Hoja De Calculo'!AI$16&lt;'Hoja De Calculo'!AH$16,0,'Credit issuance TYA'!AH34-('Credit issuance TYA'!$N$21*'Credit issuance TYA'!$B$2)))</f>
        <v>0</v>
      </c>
      <c r="AI34" s="285">
        <f>IF(ISBLANK('Hoja De Calculo'!AJ$13),'Credit issuance TYA'!AI34-('Credit issuance TYA'!$N$21*'Credit issuance TYA'!$B$2),IF('Hoja De Calculo'!AJ$16&lt;'Hoja De Calculo'!AI$16,0,'Credit issuance TYA'!AI34-('Credit issuance TYA'!$N$21*'Credit issuance TYA'!$B$2)))</f>
        <v>0</v>
      </c>
      <c r="AJ34" s="285">
        <f>IF(ISBLANK('Hoja De Calculo'!AK$13),'Credit issuance TYA'!AJ34-('Credit issuance TYA'!$N$21*'Credit issuance TYA'!$B$2),IF('Hoja De Calculo'!AK$16&lt;'Hoja De Calculo'!AJ$16,0,'Credit issuance TYA'!AJ34-('Credit issuance TYA'!$N$21*'Credit issuance TYA'!$B$2)))</f>
        <v>0</v>
      </c>
      <c r="AK34" s="285">
        <f>IF(ISBLANK('Hoja De Calculo'!AL$13),'Credit issuance TYA'!AK34-('Credit issuance TYA'!$N$21*'Credit issuance TYA'!$B$2),IF('Hoja De Calculo'!AL$16&lt;'Hoja De Calculo'!AK$16,0,'Credit issuance TYA'!AK34-('Credit issuance TYA'!$N$21*'Credit issuance TYA'!$B$2)))</f>
        <v>0</v>
      </c>
      <c r="AL34" s="285">
        <f>IF(ISBLANK('Hoja De Calculo'!AM$13),'Credit issuance TYA'!AL34-('Credit issuance TYA'!$N$21*'Credit issuance TYA'!$B$2),IF('Hoja De Calculo'!AM$16&lt;'Hoja De Calculo'!AL$16,0,'Credit issuance TYA'!AL34-('Credit issuance TYA'!$N$21*'Credit issuance TYA'!$B$2)))</f>
        <v>0</v>
      </c>
      <c r="AM34" s="285">
        <f>IF(ISBLANK('Hoja De Calculo'!AN$13),'Credit issuance TYA'!AM34-('Credit issuance TYA'!$N$21*'Credit issuance TYA'!$B$2),IF('Hoja De Calculo'!AN$16&lt;'Hoja De Calculo'!AM$16,0,'Credit issuance TYA'!AM34-('Credit issuance TYA'!$N$21*'Credit issuance TYA'!$B$2)))</f>
        <v>0</v>
      </c>
      <c r="AN34" s="285">
        <f>IF(ISBLANK('Hoja De Calculo'!AO$13),'Credit issuance TYA'!AN34-('Credit issuance TYA'!$N$21*'Credit issuance TYA'!$B$2),IF('Hoja De Calculo'!AO$16&lt;'Hoja De Calculo'!AN$16,0,'Credit issuance TYA'!AN34-('Credit issuance TYA'!$N$21*'Credit issuance TYA'!$B$2)))</f>
        <v>0</v>
      </c>
      <c r="AO34" s="285">
        <f>IF(ISBLANK('Hoja De Calculo'!AP$13),'Credit issuance TYA'!AO34-('Credit issuance TYA'!$N$21*'Credit issuance TYA'!$B$2),IF('Hoja De Calculo'!AP$16&lt;'Hoja De Calculo'!AO$16,0,'Credit issuance TYA'!AO34-('Credit issuance TYA'!$N$21*'Credit issuance TYA'!$B$2)))</f>
        <v>0</v>
      </c>
      <c r="AP34" s="285">
        <f>IF(ISBLANK('Hoja De Calculo'!AQ$13),'Credit issuance TYA'!AP34-('Credit issuance TYA'!$N$21*'Credit issuance TYA'!$B$2),IF('Hoja De Calculo'!AQ$16&lt;'Hoja De Calculo'!AP$16,0,'Credit issuance TYA'!AP34-('Credit issuance TYA'!$N$21*'Credit issuance TYA'!$B$2)))</f>
        <v>0</v>
      </c>
      <c r="AQ34" s="285">
        <f>IF(ISBLANK('Hoja De Calculo'!AR$13),'Credit issuance TYA'!AQ34-('Credit issuance TYA'!$N$21*'Credit issuance TYA'!$B$2),IF('Hoja De Calculo'!AR$16&lt;'Hoja De Calculo'!AQ$16,0,'Credit issuance TYA'!AQ34-('Credit issuance TYA'!$N$21*'Credit issuance TYA'!$B$2)))</f>
        <v>0</v>
      </c>
      <c r="AR34" s="285">
        <f>IF(ISBLANK('Hoja De Calculo'!AS$13),'Credit issuance TYA'!AR34-('Credit issuance TYA'!$N$21*'Credit issuance TYA'!$B$2),IF('Hoja De Calculo'!AS$16&lt;'Hoja De Calculo'!AR$16,0,'Credit issuance TYA'!AR34-('Credit issuance TYA'!$N$21*'Credit issuance TYA'!$B$2)))</f>
        <v>0</v>
      </c>
      <c r="AS34" s="285">
        <f>IF(ISBLANK('Hoja De Calculo'!AT$13),'Credit issuance TYA'!AS34-('Credit issuance TYA'!$N$21*'Credit issuance TYA'!$B$2),IF('Hoja De Calculo'!AT$16&lt;'Hoja De Calculo'!AS$16,0,'Credit issuance TYA'!AS34-('Credit issuance TYA'!$N$21*'Credit issuance TYA'!$B$2)))</f>
        <v>0</v>
      </c>
      <c r="AT34" s="285">
        <f>IF(ISBLANK('Hoja De Calculo'!AU$13),'Credit issuance TYA'!AT34-('Credit issuance TYA'!$N$21*'Credit issuance TYA'!$B$2),IF('Hoja De Calculo'!AU$16&lt;'Hoja De Calculo'!AT$16,0,'Credit issuance TYA'!AT34-('Credit issuance TYA'!$N$21*'Credit issuance TYA'!$B$2)))</f>
        <v>0</v>
      </c>
      <c r="AU34" s="285">
        <f>IF(ISBLANK('Hoja De Calculo'!AV$13),'Credit issuance TYA'!AU34-('Credit issuance TYA'!$N$21*'Credit issuance TYA'!$B$2),IF('Hoja De Calculo'!AV$16&lt;'Hoja De Calculo'!AU$16,0,'Credit issuance TYA'!AU34-('Credit issuance TYA'!$N$21*'Credit issuance TYA'!$B$2)))</f>
        <v>0</v>
      </c>
      <c r="AV34" s="285">
        <f>IF(ISBLANK('Hoja De Calculo'!AW$13),'Credit issuance TYA'!AV34-('Credit issuance TYA'!$N$21*'Credit issuance TYA'!$B$2),IF('Hoja De Calculo'!AW$16&lt;'Hoja De Calculo'!AV$16,0,'Credit issuance TYA'!AV34-('Credit issuance TYA'!$N$21*'Credit issuance TYA'!$B$2)))</f>
        <v>0</v>
      </c>
      <c r="AW34" s="285">
        <f>IF(ISBLANK('Hoja De Calculo'!AX$13),'Credit issuance TYA'!AW34-('Credit issuance TYA'!$N$21*'Credit issuance TYA'!$B$2),IF('Hoja De Calculo'!AX$16&lt;'Hoja De Calculo'!AW$16,0,'Credit issuance TYA'!AW34-('Credit issuance TYA'!$N$21*'Credit issuance TYA'!$B$2)))</f>
        <v>0</v>
      </c>
      <c r="AX34" s="285">
        <f>IF(ISBLANK('Hoja De Calculo'!AY$13),'Credit issuance TYA'!AX34-('Credit issuance TYA'!$N$21*'Credit issuance TYA'!$B$2),IF('Hoja De Calculo'!AY$16&lt;'Hoja De Calculo'!AX$16,0,'Credit issuance TYA'!AX34-('Credit issuance TYA'!$N$21*'Credit issuance TYA'!$B$2)))</f>
        <v>0</v>
      </c>
      <c r="AY34" s="285">
        <f>IF(ISBLANK('Hoja De Calculo'!AZ$13),'Credit issuance TYA'!AY34-('Credit issuance TYA'!$N$21*'Credit issuance TYA'!$B$2),IF('Hoja De Calculo'!AZ$16&lt;'Hoja De Calculo'!AY$16,0,'Credit issuance TYA'!AY34-('Credit issuance TYA'!$N$21*'Credit issuance TYA'!$B$2)))</f>
        <v>0</v>
      </c>
      <c r="AZ34" s="285">
        <f>IF(ISBLANK('Hoja De Calculo'!BA$13),'Credit issuance TYA'!AZ34-('Credit issuance TYA'!$N$21*'Credit issuance TYA'!$B$2),IF('Hoja De Calculo'!BA$16&lt;'Hoja De Calculo'!AZ$16,0,'Credit issuance TYA'!AZ34-('Credit issuance TYA'!$N$21*'Credit issuance TYA'!$B$2)))</f>
        <v>0</v>
      </c>
      <c r="BA34" s="285">
        <f>IF(ISBLANK('Hoja De Calculo'!BB$13),'Credit issuance TYA'!BA34-('Credit issuance TYA'!$N$21*'Credit issuance TYA'!$B$2),IF('Hoja De Calculo'!BB$16&lt;'Hoja De Calculo'!BA$16,0,'Credit issuance TYA'!BA34-('Credit issuance TYA'!$N$21*'Credit issuance TYA'!$B$2)))</f>
        <v>0</v>
      </c>
      <c r="BB34" s="285">
        <f>IF(ISBLANK('Hoja De Calculo'!BC$13),'Credit issuance TYA'!BB34-('Credit issuance TYA'!$N$21*'Credit issuance TYA'!$B$2),IF('Hoja De Calculo'!BC$16&lt;'Hoja De Calculo'!BB$16,0,'Credit issuance TYA'!BB34-('Credit issuance TYA'!$N$21*'Credit issuance TYA'!$B$2)))</f>
        <v>0</v>
      </c>
      <c r="BC34" s="285">
        <f>IF(ISBLANK('Hoja De Calculo'!BD$13),'Credit issuance TYA'!BC34-('Credit issuance TYA'!$N$21*'Credit issuance TYA'!$B$2),IF('Hoja De Calculo'!BD$16&lt;'Hoja De Calculo'!BC$16,0,'Credit issuance TYA'!BC34-('Credit issuance TYA'!$N$21*'Credit issuance TYA'!$B$2)))</f>
        <v>0</v>
      </c>
      <c r="BD34" s="285">
        <f>IF(ISBLANK('Hoja De Calculo'!BE$13),'Credit issuance TYA'!BD34-('Credit issuance TYA'!$N$21*'Credit issuance TYA'!$B$2),IF('Hoja De Calculo'!BE$16&lt;'Hoja De Calculo'!BD$16,0,'Credit issuance TYA'!BD34-('Credit issuance TYA'!$N$21*'Credit issuance TYA'!$B$2)))</f>
        <v>0</v>
      </c>
      <c r="BE34" s="285">
        <f>IF(ISBLANK('Hoja De Calculo'!BF$13),'Credit issuance TYA'!BE34-('Credit issuance TYA'!$N$21*'Credit issuance TYA'!$B$2),IF('Hoja De Calculo'!BF$16&lt;'Hoja De Calculo'!BE$16,0,'Credit issuance TYA'!BE34-('Credit issuance TYA'!$N$21*'Credit issuance TYA'!$B$2)))</f>
        <v>0</v>
      </c>
      <c r="BF34" s="285">
        <f>IF(ISBLANK('Hoja De Calculo'!BG$13),'Credit issuance TYA'!BF34-('Credit issuance TYA'!$N$21*'Credit issuance TYA'!$B$2),IF('Hoja De Calculo'!BG$16&lt;'Hoja De Calculo'!BF$16,0,'Credit issuance TYA'!BF34-('Credit issuance TYA'!$N$21*'Credit issuance TYA'!$B$2)))</f>
        <v>0</v>
      </c>
      <c r="BG34" s="285">
        <f>IF(ISBLANK('Hoja De Calculo'!BH$13),'Credit issuance TYA'!BG34-('Credit issuance TYA'!$N$21*'Credit issuance TYA'!$B$2),IF('Hoja De Calculo'!BH$16&lt;'Hoja De Calculo'!BG$16,0,'Credit issuance TYA'!BG34-('Credit issuance TYA'!$N$21*'Credit issuance TYA'!$B$2)))</f>
        <v>0</v>
      </c>
      <c r="BH34" s="285">
        <f>IF(ISBLANK('Hoja De Calculo'!BI$13),'Credit issuance TYA'!BH34-('Credit issuance TYA'!$N$21*'Credit issuance TYA'!$B$2),IF('Hoja De Calculo'!BI$16&lt;'Hoja De Calculo'!BH$16,0,'Credit issuance TYA'!BH34-('Credit issuance TYA'!$N$21*'Credit issuance TYA'!$B$2)))</f>
        <v>0</v>
      </c>
      <c r="BI34" s="285">
        <f>IF(ISBLANK('Hoja De Calculo'!BJ$13),'Credit issuance TYA'!BI34-('Credit issuance TYA'!$N$21*'Credit issuance TYA'!$B$2),IF('Hoja De Calculo'!BJ$16&lt;'Hoja De Calculo'!BI$16,0,'Credit issuance TYA'!BI34-('Credit issuance TYA'!$N$21*'Credit issuance TYA'!$B$2)))</f>
        <v>0</v>
      </c>
      <c r="BJ34" s="285">
        <f>IF(ISBLANK('Hoja De Calculo'!BK$13),'Credit issuance TYA'!BJ34-('Credit issuance TYA'!$N$21*'Credit issuance TYA'!$B$2),IF('Hoja De Calculo'!BK$16&lt;'Hoja De Calculo'!BJ$16,0,'Credit issuance TYA'!BJ34-('Credit issuance TYA'!$N$21*'Credit issuance TYA'!$B$2)))</f>
        <v>0</v>
      </c>
      <c r="BK34" s="285">
        <f>IF(ISBLANK('Hoja De Calculo'!BL$13),'Credit issuance TYA'!BK34-('Credit issuance TYA'!$N$21*'Credit issuance TYA'!$B$2),IF('Hoja De Calculo'!BL$16&lt;'Hoja De Calculo'!BK$16,0,'Credit issuance TYA'!BK34-('Credit issuance TYA'!$N$21*'Credit issuance TYA'!$B$2)))</f>
        <v>0</v>
      </c>
      <c r="BL34" s="285">
        <f>IF(ISBLANK('Hoja De Calculo'!BM$13),'Credit issuance TYA'!BL34-('Credit issuance TYA'!$N$21*'Credit issuance TYA'!$B$2),IF('Hoja De Calculo'!BM$16&lt;'Hoja De Calculo'!BL$16,0,'Credit issuance TYA'!BL34-('Credit issuance TYA'!$N$21*'Credit issuance TYA'!$B$2)))</f>
        <v>0</v>
      </c>
      <c r="BM34" s="285">
        <f>IF(ISBLANK('Hoja De Calculo'!BN$13),'Credit issuance TYA'!BM34-('Credit issuance TYA'!$N$21*'Credit issuance TYA'!$B$2),IF('Hoja De Calculo'!BN$16&lt;'Hoja De Calculo'!BM$16,0,'Credit issuance TYA'!BM34-('Credit issuance TYA'!$N$21*'Credit issuance TYA'!$B$2)))</f>
        <v>0</v>
      </c>
      <c r="BN34" s="285">
        <f>IF(ISBLANK('Hoja De Calculo'!BO$13),'Credit issuance TYA'!BN34-('Credit issuance TYA'!$N$21*'Credit issuance TYA'!$B$2),IF('Hoja De Calculo'!BO$16&lt;'Hoja De Calculo'!BN$16,0,'Credit issuance TYA'!BN34-('Credit issuance TYA'!$N$21*'Credit issuance TYA'!$B$2)))</f>
        <v>0</v>
      </c>
      <c r="BO34" s="285">
        <f>IF(ISBLANK('Hoja De Calculo'!BP$13),'Credit issuance TYA'!BO34-('Credit issuance TYA'!$N$21*'Credit issuance TYA'!$B$2),IF('Hoja De Calculo'!BP$16&lt;'Hoja De Calculo'!BO$16,0,'Credit issuance TYA'!BO34-('Credit issuance TYA'!$N$21*'Credit issuance TYA'!$B$2)))</f>
        <v>0</v>
      </c>
      <c r="BP34" s="285">
        <f>IF(ISBLANK('Hoja De Calculo'!BQ$13),'Credit issuance TYA'!BP34-('Credit issuance TYA'!$N$21*'Credit issuance TYA'!$B$2),IF('Hoja De Calculo'!BQ$16&lt;'Hoja De Calculo'!BP$16,0,'Credit issuance TYA'!BP34-('Credit issuance TYA'!$N$21*'Credit issuance TYA'!$B$2)))</f>
        <v>0</v>
      </c>
      <c r="BQ34" s="285">
        <f>IF(ISBLANK('Hoja De Calculo'!BR$13),'Credit issuance TYA'!BQ34-('Credit issuance TYA'!$N$21*'Credit issuance TYA'!$B$2),IF('Hoja De Calculo'!BR$16&lt;'Hoja De Calculo'!BQ$16,0,'Credit issuance TYA'!BQ34-('Credit issuance TYA'!$N$21*'Credit issuance TYA'!$B$2)))</f>
        <v>0</v>
      </c>
      <c r="BR34" s="285">
        <f>IF(ISBLANK('Hoja De Calculo'!BS$13),'Credit issuance TYA'!BR34-('Credit issuance TYA'!$N$21*'Credit issuance TYA'!$B$2),IF('Hoja De Calculo'!BS$16&lt;'Hoja De Calculo'!BR$16,0,'Credit issuance TYA'!BR34-('Credit issuance TYA'!$N$21*'Credit issuance TYA'!$B$2)))</f>
        <v>0</v>
      </c>
      <c r="BS34" s="285">
        <f>IF(ISBLANK('Hoja De Calculo'!BT$13),'Credit issuance TYA'!BS34-('Credit issuance TYA'!$N$21*'Credit issuance TYA'!$B$2),IF('Hoja De Calculo'!BT$16&lt;'Hoja De Calculo'!BS$16,0,'Credit issuance TYA'!BS34-('Credit issuance TYA'!$N$21*'Credit issuance TYA'!$B$2)))</f>
        <v>0</v>
      </c>
      <c r="BT34" s="285">
        <f>IF(ISBLANK('Hoja De Calculo'!BU$13),'Credit issuance TYA'!BT34-('Credit issuance TYA'!$N$21*'Credit issuance TYA'!$B$2),IF('Hoja De Calculo'!BU$16&lt;'Hoja De Calculo'!BT$16,0,'Credit issuance TYA'!BT34-('Credit issuance TYA'!$N$21*'Credit issuance TYA'!$B$2)))</f>
        <v>0</v>
      </c>
      <c r="BU34" s="285">
        <f>IF(ISBLANK('Hoja De Calculo'!BV$13),'Credit issuance TYA'!BU34-('Credit issuance TYA'!$N$21*'Credit issuance TYA'!$B$2),IF('Hoja De Calculo'!BV$16&lt;'Hoja De Calculo'!BU$16,0,'Credit issuance TYA'!BU34-('Credit issuance TYA'!$N$21*'Credit issuance TYA'!$B$2)))</f>
        <v>0</v>
      </c>
      <c r="BV34" s="285">
        <f>IF(ISBLANK('Hoja De Calculo'!BW$13),'Credit issuance TYA'!BV34-('Credit issuance TYA'!$N$21*'Credit issuance TYA'!$B$2),IF('Hoja De Calculo'!BW$16&lt;'Hoja De Calculo'!BV$16,0,'Credit issuance TYA'!BV34-('Credit issuance TYA'!$N$21*'Credit issuance TYA'!$B$2)))</f>
        <v>0</v>
      </c>
      <c r="BW34" s="285">
        <f>IF(ISBLANK('Hoja De Calculo'!BX$13),'Credit issuance TYA'!BW34-('Credit issuance TYA'!$N$21*'Credit issuance TYA'!$B$2),IF('Hoja De Calculo'!BX$16&lt;'Hoja De Calculo'!BW$16,0,'Credit issuance TYA'!BW34-('Credit issuance TYA'!$N$21*'Credit issuance TYA'!$B$2)))</f>
        <v>0</v>
      </c>
      <c r="BX34" s="285">
        <f>IF(ISBLANK('Hoja De Calculo'!BY$13),'Credit issuance TYA'!BX34-('Credit issuance TYA'!$N$21*'Credit issuance TYA'!$B$2),IF('Hoja De Calculo'!BY$16&lt;'Hoja De Calculo'!BX$16,0,'Credit issuance TYA'!BX34-('Credit issuance TYA'!$N$21*'Credit issuance TYA'!$B$2)))</f>
        <v>0</v>
      </c>
      <c r="BY34" s="285">
        <f>IF(ISBLANK('Hoja De Calculo'!BZ$13),'Credit issuance TYA'!BY34-('Credit issuance TYA'!$N$21*'Credit issuance TYA'!$B$2),IF('Hoja De Calculo'!BZ$16&lt;'Hoja De Calculo'!BY$16,0,'Credit issuance TYA'!BY34-('Credit issuance TYA'!$N$21*'Credit issuance TYA'!$B$2)))</f>
        <v>0</v>
      </c>
      <c r="BZ34" s="285">
        <f>IF(ISBLANK('Hoja De Calculo'!CA$13),'Credit issuance TYA'!BZ34-('Credit issuance TYA'!$N$21*'Credit issuance TYA'!$B$2),IF('Hoja De Calculo'!CA$16&lt;'Hoja De Calculo'!BZ$16,0,'Credit issuance TYA'!BZ34-('Credit issuance TYA'!$N$21*'Credit issuance TYA'!$B$2)))</f>
        <v>0</v>
      </c>
      <c r="CA34" s="285">
        <f>IF(ISBLANK('Hoja De Calculo'!CB$13),'Credit issuance TYA'!CA34-('Credit issuance TYA'!$N$21*'Credit issuance TYA'!$B$2),IF('Hoja De Calculo'!CB$16&lt;'Hoja De Calculo'!CA$16,0,'Credit issuance TYA'!CA34-('Credit issuance TYA'!$N$21*'Credit issuance TYA'!$B$2)))</f>
        <v>0</v>
      </c>
      <c r="CB34" s="285">
        <f>IF(ISBLANK('Hoja De Calculo'!CC$13),'Credit issuance TYA'!CB34-('Credit issuance TYA'!$N$21*'Credit issuance TYA'!$B$2),IF('Hoja De Calculo'!CC$16&lt;'Hoja De Calculo'!CB$16,0,'Credit issuance TYA'!CB34-('Credit issuance TYA'!$N$21*'Credit issuance TYA'!$B$2)))</f>
        <v>0</v>
      </c>
      <c r="CC34" s="285">
        <f>IF(ISBLANK('Hoja De Calculo'!CD$13),'Credit issuance TYA'!CC34-('Credit issuance TYA'!$N$21*'Credit issuance TYA'!$B$2),IF('Hoja De Calculo'!CD$16&lt;'Hoja De Calculo'!CC$16,0,'Credit issuance TYA'!CC34-('Credit issuance TYA'!$N$21*'Credit issuance TYA'!$B$2)))</f>
        <v>0</v>
      </c>
      <c r="CD34" s="285">
        <f>IF(ISBLANK('Hoja De Calculo'!CE$13),'Credit issuance TYA'!CD34-('Credit issuance TYA'!$N$21*'Credit issuance TYA'!$B$2),IF('Hoja De Calculo'!CE$16&lt;'Hoja De Calculo'!CD$16,0,'Credit issuance TYA'!CD34-('Credit issuance TYA'!$N$21*'Credit issuance TYA'!$B$2)))</f>
        <v>0</v>
      </c>
      <c r="CE34" s="285">
        <f>IF(ISBLANK('Hoja De Calculo'!CF$13),'Credit issuance TYA'!CE34-('Credit issuance TYA'!$N$21*'Credit issuance TYA'!$B$2),IF('Hoja De Calculo'!CF$16&lt;'Hoja De Calculo'!CE$16,0,'Credit issuance TYA'!CE34-('Credit issuance TYA'!$N$21*'Credit issuance TYA'!$B$2)))</f>
        <v>0</v>
      </c>
      <c r="CF34" s="285">
        <f>IF(ISBLANK('Hoja De Calculo'!CG$13),'Credit issuance TYA'!CF34-('Credit issuance TYA'!$N$21*'Credit issuance TYA'!$B$2),IF('Hoja De Calculo'!CG$16&lt;'Hoja De Calculo'!CF$16,0,'Credit issuance TYA'!CF34-('Credit issuance TYA'!$N$21*'Credit issuance TYA'!$B$2)))</f>
        <v>0</v>
      </c>
      <c r="CG34" s="285">
        <f>IF(ISBLANK('Hoja De Calculo'!CH$13),'Credit issuance TYA'!CG34-('Credit issuance TYA'!$N$21*'Credit issuance TYA'!$B$2),IF('Hoja De Calculo'!CH$16&lt;'Hoja De Calculo'!CG$16,0,'Credit issuance TYA'!CG34-('Credit issuance TYA'!$N$21*'Credit issuance TYA'!$B$2)))</f>
        <v>0</v>
      </c>
      <c r="CH34" s="285">
        <f>IF(ISBLANK('Hoja De Calculo'!CI$13),'Credit issuance TYA'!CH34-('Credit issuance TYA'!$N$21*'Credit issuance TYA'!$B$2),IF('Hoja De Calculo'!CI$16&lt;'Hoja De Calculo'!CH$16,0,'Credit issuance TYA'!CH34-('Credit issuance TYA'!$N$21*'Credit issuance TYA'!$B$2)))</f>
        <v>0</v>
      </c>
      <c r="CI34" s="285">
        <f>IF(ISBLANK('Hoja De Calculo'!CJ$13),'Credit issuance TYA'!CI34-('Credit issuance TYA'!$N$21*'Credit issuance TYA'!$B$2),IF('Hoja De Calculo'!CJ$16&lt;'Hoja De Calculo'!CI$16,0,'Credit issuance TYA'!CI34-('Credit issuance TYA'!$N$21*'Credit issuance TYA'!$B$2)))</f>
        <v>0</v>
      </c>
      <c r="CJ34" s="285">
        <f>IF(ISBLANK('Hoja De Calculo'!CK$13),'Credit issuance TYA'!CJ34-('Credit issuance TYA'!$N$21*'Credit issuance TYA'!$B$2),IF('Hoja De Calculo'!CK$16&lt;'Hoja De Calculo'!CJ$16,0,'Credit issuance TYA'!CJ34-('Credit issuance TYA'!$N$21*'Credit issuance TYA'!$B$2)))</f>
        <v>0</v>
      </c>
      <c r="CK34" s="285">
        <f>IF(ISBLANK('Hoja De Calculo'!CL$13),'Credit issuance TYA'!CK34-('Credit issuance TYA'!$N$21*'Credit issuance TYA'!$B$2),IF('Hoja De Calculo'!CL$16&lt;'Hoja De Calculo'!CK$16,0,'Credit issuance TYA'!CK34-('Credit issuance TYA'!$N$21*'Credit issuance TYA'!$B$2)))</f>
        <v>0</v>
      </c>
      <c r="CL34" s="285">
        <f>IF(ISBLANK('Hoja De Calculo'!CM$13),'Credit issuance TYA'!CL34-('Credit issuance TYA'!$N$21*'Credit issuance TYA'!$B$2),IF('Hoja De Calculo'!CM$16&lt;'Hoja De Calculo'!CL$16,0,'Credit issuance TYA'!CL34-('Credit issuance TYA'!$N$21*'Credit issuance TYA'!$B$2)))</f>
        <v>0</v>
      </c>
      <c r="CM34" s="285">
        <f>IF(ISBLANK('Hoja De Calculo'!CN$13),'Credit issuance TYA'!CM34-('Credit issuance TYA'!$N$21*'Credit issuance TYA'!$B$2),IF('Hoja De Calculo'!CN$16&lt;'Hoja De Calculo'!CM$16,0,'Credit issuance TYA'!CM34-('Credit issuance TYA'!$N$21*'Credit issuance TYA'!$B$2)))</f>
        <v>0</v>
      </c>
      <c r="CN34" s="285">
        <f>IF(ISBLANK('Hoja De Calculo'!CO$13),'Credit issuance TYA'!CN34-('Credit issuance TYA'!$N$21*'Credit issuance TYA'!$B$2),IF('Hoja De Calculo'!CO$16&lt;'Hoja De Calculo'!CN$16,0,'Credit issuance TYA'!CN34-('Credit issuance TYA'!$N$21*'Credit issuance TYA'!$B$2)))</f>
        <v>0</v>
      </c>
      <c r="CO34" s="285">
        <f>IF(ISBLANK('Hoja De Calculo'!CP$13),'Credit issuance TYA'!CO34-('Credit issuance TYA'!$N$21*'Credit issuance TYA'!$B$2),IF('Hoja De Calculo'!CP$16&lt;'Hoja De Calculo'!CO$16,0,'Credit issuance TYA'!CO34-('Credit issuance TYA'!$N$21*'Credit issuance TYA'!$B$2)))</f>
        <v>0</v>
      </c>
      <c r="CP34" s="285">
        <f>IF(ISBLANK('Hoja De Calculo'!CQ$13),'Credit issuance TYA'!CP34-('Credit issuance TYA'!$N$21*'Credit issuance TYA'!$B$2),IF('Hoja De Calculo'!CQ$16&lt;'Hoja De Calculo'!CP$16,0,'Credit issuance TYA'!CP34-('Credit issuance TYA'!$N$21*'Credit issuance TYA'!$B$2)))</f>
        <v>0</v>
      </c>
      <c r="CQ34" s="285">
        <f>IF(ISBLANK('Hoja De Calculo'!CR$13),'Credit issuance TYA'!CQ34-('Credit issuance TYA'!$N$21*'Credit issuance TYA'!$B$2),IF('Hoja De Calculo'!CR$16&lt;'Hoja De Calculo'!CQ$16,0,'Credit issuance TYA'!CQ34-('Credit issuance TYA'!$N$21*'Credit issuance TYA'!$B$2)))</f>
        <v>0</v>
      </c>
      <c r="CR34" s="285">
        <f>IF(ISBLANK('Hoja De Calculo'!CS$13),'Credit issuance TYA'!CR34-('Credit issuance TYA'!$N$21*'Credit issuance TYA'!$B$2),IF('Hoja De Calculo'!CS$16&lt;'Hoja De Calculo'!CR$16,0,'Credit issuance TYA'!CR34-('Credit issuance TYA'!$N$21*'Credit issuance TYA'!$B$2)))</f>
        <v>0</v>
      </c>
      <c r="CS34" s="285">
        <f>IF(ISBLANK('Hoja De Calculo'!CT$13),'Credit issuance TYA'!CS34-('Credit issuance TYA'!$N$21*'Credit issuance TYA'!$B$2),IF('Hoja De Calculo'!CT$16&lt;'Hoja De Calculo'!CS$16,0,'Credit issuance TYA'!CS34-('Credit issuance TYA'!$N$21*'Credit issuance TYA'!$B$2)))</f>
        <v>0</v>
      </c>
      <c r="CT34" s="285">
        <f>IF(ISBLANK('Hoja De Calculo'!CU$13),'Credit issuance TYA'!CT34-('Credit issuance TYA'!$N$21*'Credit issuance TYA'!$B$2),IF('Hoja De Calculo'!CU$16&lt;'Hoja De Calculo'!CT$16,0,'Credit issuance TYA'!CT34-('Credit issuance TYA'!$N$21*'Credit issuance TYA'!$B$2)))</f>
        <v>0</v>
      </c>
      <c r="CU34" s="285">
        <f>IF(ISBLANK('Hoja De Calculo'!CV$13),'Credit issuance TYA'!CU34-('Credit issuance TYA'!$N$21*'Credit issuance TYA'!$B$2),IF('Hoja De Calculo'!CV$16&lt;'Hoja De Calculo'!CU$16,0,'Credit issuance TYA'!CU34-('Credit issuance TYA'!$N$21*'Credit issuance TYA'!$B$2)))</f>
        <v>0</v>
      </c>
      <c r="CV34" s="285">
        <f>IF(ISBLANK('Hoja De Calculo'!CW$13),'Credit issuance TYA'!CV34-('Credit issuance TYA'!$N$21*'Credit issuance TYA'!$B$2),IF('Hoja De Calculo'!CW$16&lt;'Hoja De Calculo'!CV$16,0,'Credit issuance TYA'!CV34-('Credit issuance TYA'!$N$21*'Credit issuance TYA'!$B$2)))</f>
        <v>0</v>
      </c>
      <c r="CW34" s="285">
        <f>IF(ISBLANK('Hoja De Calculo'!CX$13),'Credit issuance TYA'!CW34-('Credit issuance TYA'!$N$21*'Credit issuance TYA'!$B$2),IF('Hoja De Calculo'!CX$16&lt;'Hoja De Calculo'!CW$16,0,'Credit issuance TYA'!CW34-('Credit issuance TYA'!$N$21*'Credit issuance TYA'!$B$2)))</f>
        <v>0</v>
      </c>
    </row>
    <row r="35" spans="1:102" x14ac:dyDescent="0.25">
      <c r="A35" t="s">
        <v>172</v>
      </c>
      <c r="C35" s="263"/>
      <c r="D35" s="263"/>
      <c r="E35" s="263"/>
      <c r="F35" s="263"/>
      <c r="G35" s="263"/>
      <c r="H35" s="263"/>
      <c r="I35" s="263"/>
      <c r="J35" s="263"/>
      <c r="K35" s="263"/>
      <c r="L35" s="263"/>
      <c r="M35" s="263"/>
      <c r="N35" s="271"/>
      <c r="O35" s="285">
        <f>'Credit issuance TYA'!O35-('Credit issuance TYA'!$O21*'Credit issuance TYA'!$B$2)</f>
        <v>0</v>
      </c>
      <c r="P35" s="285">
        <f>IF(ISBLANK('Hoja De Calculo'!Q$13),'Credit issuance TYA'!P35-('Credit issuance TYA'!$O$21*'Credit issuance TYA'!$B$2),IF('Hoja De Calculo'!Q$16&lt;'Hoja De Calculo'!P$16,0,'Credit issuance TYA'!P35-('Credit issuance TYA'!$O$21*'Credit issuance TYA'!$B$2)))</f>
        <v>0</v>
      </c>
      <c r="Q35" s="285">
        <f>IF(ISBLANK('Hoja De Calculo'!R$13),'Credit issuance TYA'!Q35-('Credit issuance TYA'!$O$21*'Credit issuance TYA'!$B$2),IF('Hoja De Calculo'!R$16&lt;'Hoja De Calculo'!Q$16,0,'Credit issuance TYA'!Q35-('Credit issuance TYA'!$O$21*'Credit issuance TYA'!$B$2)))</f>
        <v>0</v>
      </c>
      <c r="R35" s="285">
        <f>IF(ISBLANK('Hoja De Calculo'!S$13),'Credit issuance TYA'!R35-('Credit issuance TYA'!$O$21*'Credit issuance TYA'!$B$2),IF('Hoja De Calculo'!S$16&lt;'Hoja De Calculo'!R$16,0,'Credit issuance TYA'!R35-('Credit issuance TYA'!$O$21*'Credit issuance TYA'!$B$2)))</f>
        <v>0</v>
      </c>
      <c r="S35" s="285">
        <f>IF(ISBLANK('Hoja De Calculo'!T$13),'Credit issuance TYA'!S35-('Credit issuance TYA'!$O$21*'Credit issuance TYA'!$B$2),IF('Hoja De Calculo'!T$16&lt;'Hoja De Calculo'!S$16,0,'Credit issuance TYA'!S35-('Credit issuance TYA'!$O$21*'Credit issuance TYA'!$B$2)))</f>
        <v>0</v>
      </c>
      <c r="T35" s="285">
        <f>IF(ISBLANK('Hoja De Calculo'!U$13),'Credit issuance TYA'!T35-('Credit issuance TYA'!$O$21*'Credit issuance TYA'!$B$2),IF('Hoja De Calculo'!U$16&lt;'Hoja De Calculo'!T$16,0,'Credit issuance TYA'!T35-('Credit issuance TYA'!$O$21*'Credit issuance TYA'!$B$2)))</f>
        <v>0</v>
      </c>
      <c r="U35" s="285">
        <f>IF(ISBLANK('Hoja De Calculo'!V$13),'Credit issuance TYA'!U35-('Credit issuance TYA'!$O$21*'Credit issuance TYA'!$B$2),IF('Hoja De Calculo'!V$16&lt;'Hoja De Calculo'!U$16,0,'Credit issuance TYA'!U35-('Credit issuance TYA'!$O$21*'Credit issuance TYA'!$B$2)))</f>
        <v>0</v>
      </c>
      <c r="V35" s="285">
        <f>IF(ISBLANK('Hoja De Calculo'!W$13),'Credit issuance TYA'!V35-('Credit issuance TYA'!$O$21*'Credit issuance TYA'!$B$2),IF('Hoja De Calculo'!W$16&lt;'Hoja De Calculo'!V$16,0,'Credit issuance TYA'!V35-('Credit issuance TYA'!$O$21*'Credit issuance TYA'!$B$2)))</f>
        <v>0</v>
      </c>
      <c r="W35" s="285">
        <f>IF(ISBLANK('Hoja De Calculo'!X$13),'Credit issuance TYA'!W35-('Credit issuance TYA'!$O$21*'Credit issuance TYA'!$B$2),IF('Hoja De Calculo'!X$16&lt;'Hoja De Calculo'!W$16,0,'Credit issuance TYA'!W35-('Credit issuance TYA'!$O$21*'Credit issuance TYA'!$B$2)))</f>
        <v>0</v>
      </c>
      <c r="X35" s="285">
        <f>IF(ISBLANK('Hoja De Calculo'!Y$13),'Credit issuance TYA'!X35-('Credit issuance TYA'!$O$21*'Credit issuance TYA'!$B$2),IF('Hoja De Calculo'!Y$16&lt;'Hoja De Calculo'!X$16,0,'Credit issuance TYA'!X35-('Credit issuance TYA'!$O$21*'Credit issuance TYA'!$B$2)))</f>
        <v>0</v>
      </c>
      <c r="Y35" s="285">
        <f>IF(ISBLANK('Hoja De Calculo'!Z$13),'Credit issuance TYA'!Y35-('Credit issuance TYA'!$O$21*'Credit issuance TYA'!$B$2),IF('Hoja De Calculo'!Z$16&lt;'Hoja De Calculo'!Y$16,0,'Credit issuance TYA'!Y35-('Credit issuance TYA'!$O$21*'Credit issuance TYA'!$B$2)))</f>
        <v>0</v>
      </c>
      <c r="Z35" s="285">
        <f>IF(ISBLANK('Hoja De Calculo'!AA$13),'Credit issuance TYA'!Z35-('Credit issuance TYA'!$O$21*'Credit issuance TYA'!$B$2),IF('Hoja De Calculo'!AA$16&lt;'Hoja De Calculo'!Z$16,0,'Credit issuance TYA'!Z35-('Credit issuance TYA'!$O$21*'Credit issuance TYA'!$B$2)))</f>
        <v>0</v>
      </c>
      <c r="AA35" s="285">
        <f>IF(ISBLANK('Hoja De Calculo'!AB$13),'Credit issuance TYA'!AA35-('Credit issuance TYA'!$O$21*'Credit issuance TYA'!$B$2),IF('Hoja De Calculo'!AB$16&lt;'Hoja De Calculo'!AA$16,0,'Credit issuance TYA'!AA35-('Credit issuance TYA'!$O$21*'Credit issuance TYA'!$B$2)))</f>
        <v>0</v>
      </c>
      <c r="AB35" s="285">
        <f>IF(ISBLANK('Hoja De Calculo'!AC$13),'Credit issuance TYA'!AB35-('Credit issuance TYA'!$O$21*'Credit issuance TYA'!$B$2),IF('Hoja De Calculo'!AC$16&lt;'Hoja De Calculo'!AB$16,0,'Credit issuance TYA'!AB35-('Credit issuance TYA'!$O$21*'Credit issuance TYA'!$B$2)))</f>
        <v>0</v>
      </c>
      <c r="AC35" s="285">
        <f>IF(ISBLANK('Hoja De Calculo'!AD$13),'Credit issuance TYA'!AC35-('Credit issuance TYA'!$O$21*'Credit issuance TYA'!$B$2),IF('Hoja De Calculo'!AD$16&lt;'Hoja De Calculo'!AC$16,0,'Credit issuance TYA'!AC35-('Credit issuance TYA'!$O$21*'Credit issuance TYA'!$B$2)))</f>
        <v>0</v>
      </c>
      <c r="AD35" s="285">
        <f>IF(ISBLANK('Hoja De Calculo'!AE$13),'Credit issuance TYA'!AD35-('Credit issuance TYA'!$O$21*'Credit issuance TYA'!$B$2),IF('Hoja De Calculo'!AE$16&lt;'Hoja De Calculo'!AD$16,0,'Credit issuance TYA'!AD35-('Credit issuance TYA'!$O$21*'Credit issuance TYA'!$B$2)))</f>
        <v>0</v>
      </c>
      <c r="AE35" s="285">
        <f>IF(ISBLANK('Hoja De Calculo'!AF$13),'Credit issuance TYA'!AE35-('Credit issuance TYA'!$O$21*'Credit issuance TYA'!$B$2),IF('Hoja De Calculo'!AF$16&lt;'Hoja De Calculo'!AE$16,0,'Credit issuance TYA'!AE35-('Credit issuance TYA'!$O$21*'Credit issuance TYA'!$B$2)))</f>
        <v>0</v>
      </c>
      <c r="AF35" s="285">
        <f>IF(ISBLANK('Hoja De Calculo'!AG$13),'Credit issuance TYA'!AF35-('Credit issuance TYA'!$O$21*'Credit issuance TYA'!$B$2),IF('Hoja De Calculo'!AG$16&lt;'Hoja De Calculo'!AF$16,0,'Credit issuance TYA'!AF35-('Credit issuance TYA'!$O$21*'Credit issuance TYA'!$B$2)))</f>
        <v>0</v>
      </c>
      <c r="AG35" s="285">
        <f>IF(ISBLANK('Hoja De Calculo'!AH$13),'Credit issuance TYA'!AG35-('Credit issuance TYA'!$O$21*'Credit issuance TYA'!$B$2),IF('Hoja De Calculo'!AH$16&lt;'Hoja De Calculo'!AG$16,0,'Credit issuance TYA'!AG35-('Credit issuance TYA'!$O$21*'Credit issuance TYA'!$B$2)))</f>
        <v>0</v>
      </c>
      <c r="AH35" s="285">
        <f>IF(ISBLANK('Hoja De Calculo'!AI$13),'Credit issuance TYA'!AH35-('Credit issuance TYA'!$O$21*'Credit issuance TYA'!$B$2),IF('Hoja De Calculo'!AI$16&lt;'Hoja De Calculo'!AH$16,0,'Credit issuance TYA'!AH35-('Credit issuance TYA'!$O$21*'Credit issuance TYA'!$B$2)))</f>
        <v>0</v>
      </c>
      <c r="AI35" s="285">
        <f>IF(ISBLANK('Hoja De Calculo'!AJ$13),'Credit issuance TYA'!AI35-('Credit issuance TYA'!$O$21*'Credit issuance TYA'!$B$2),IF('Hoja De Calculo'!AJ$16&lt;'Hoja De Calculo'!AI$16,0,'Credit issuance TYA'!AI35-('Credit issuance TYA'!$O$21*'Credit issuance TYA'!$B$2)))</f>
        <v>0</v>
      </c>
      <c r="AJ35" s="285">
        <f>IF(ISBLANK('Hoja De Calculo'!AK$13),'Credit issuance TYA'!AJ35-('Credit issuance TYA'!$O$21*'Credit issuance TYA'!$B$2),IF('Hoja De Calculo'!AK$16&lt;'Hoja De Calculo'!AJ$16,0,'Credit issuance TYA'!AJ35-('Credit issuance TYA'!$O$21*'Credit issuance TYA'!$B$2)))</f>
        <v>0</v>
      </c>
      <c r="AK35" s="285">
        <f>IF(ISBLANK('Hoja De Calculo'!AL$13),'Credit issuance TYA'!AK35-('Credit issuance TYA'!$O$21*'Credit issuance TYA'!$B$2),IF('Hoja De Calculo'!AL$16&lt;'Hoja De Calculo'!AK$16,0,'Credit issuance TYA'!AK35-('Credit issuance TYA'!$O$21*'Credit issuance TYA'!$B$2)))</f>
        <v>0</v>
      </c>
      <c r="AL35" s="285">
        <f>IF(ISBLANK('Hoja De Calculo'!AM$13),'Credit issuance TYA'!AL35-('Credit issuance TYA'!$O$21*'Credit issuance TYA'!$B$2),IF('Hoja De Calculo'!AM$16&lt;'Hoja De Calculo'!AL$16,0,'Credit issuance TYA'!AL35-('Credit issuance TYA'!$O$21*'Credit issuance TYA'!$B$2)))</f>
        <v>0</v>
      </c>
      <c r="AM35" s="285">
        <f>IF(ISBLANK('Hoja De Calculo'!AN$13),'Credit issuance TYA'!AM35-('Credit issuance TYA'!$O$21*'Credit issuance TYA'!$B$2),IF('Hoja De Calculo'!AN$16&lt;'Hoja De Calculo'!AM$16,0,'Credit issuance TYA'!AM35-('Credit issuance TYA'!$O$21*'Credit issuance TYA'!$B$2)))</f>
        <v>0</v>
      </c>
      <c r="AN35" s="285">
        <f>IF(ISBLANK('Hoja De Calculo'!AO$13),'Credit issuance TYA'!AN35-('Credit issuance TYA'!$O$21*'Credit issuance TYA'!$B$2),IF('Hoja De Calculo'!AO$16&lt;'Hoja De Calculo'!AN$16,0,'Credit issuance TYA'!AN35-('Credit issuance TYA'!$O$21*'Credit issuance TYA'!$B$2)))</f>
        <v>0</v>
      </c>
      <c r="AO35" s="285">
        <f>IF(ISBLANK('Hoja De Calculo'!AP$13),'Credit issuance TYA'!AO35-('Credit issuance TYA'!$O$21*'Credit issuance TYA'!$B$2),IF('Hoja De Calculo'!AP$16&lt;'Hoja De Calculo'!AO$16,0,'Credit issuance TYA'!AO35-('Credit issuance TYA'!$O$21*'Credit issuance TYA'!$B$2)))</f>
        <v>0</v>
      </c>
      <c r="AP35" s="285">
        <f>IF(ISBLANK('Hoja De Calculo'!AQ$13),'Credit issuance TYA'!AP35-('Credit issuance TYA'!$O$21*'Credit issuance TYA'!$B$2),IF('Hoja De Calculo'!AQ$16&lt;'Hoja De Calculo'!AP$16,0,'Credit issuance TYA'!AP35-('Credit issuance TYA'!$O$21*'Credit issuance TYA'!$B$2)))</f>
        <v>0</v>
      </c>
      <c r="AQ35" s="285">
        <f>IF(ISBLANK('Hoja De Calculo'!AR$13),'Credit issuance TYA'!AQ35-('Credit issuance TYA'!$O$21*'Credit issuance TYA'!$B$2),IF('Hoja De Calculo'!AR$16&lt;'Hoja De Calculo'!AQ$16,0,'Credit issuance TYA'!AQ35-('Credit issuance TYA'!$O$21*'Credit issuance TYA'!$B$2)))</f>
        <v>0</v>
      </c>
      <c r="AR35" s="285">
        <f>IF(ISBLANK('Hoja De Calculo'!AS$13),'Credit issuance TYA'!AR35-('Credit issuance TYA'!$O$21*'Credit issuance TYA'!$B$2),IF('Hoja De Calculo'!AS$16&lt;'Hoja De Calculo'!AR$16,0,'Credit issuance TYA'!AR35-('Credit issuance TYA'!$O$21*'Credit issuance TYA'!$B$2)))</f>
        <v>0</v>
      </c>
      <c r="AS35" s="285">
        <f>IF(ISBLANK('Hoja De Calculo'!AT$13),'Credit issuance TYA'!AS35-('Credit issuance TYA'!$O$21*'Credit issuance TYA'!$B$2),IF('Hoja De Calculo'!AT$16&lt;'Hoja De Calculo'!AS$16,0,'Credit issuance TYA'!AS35-('Credit issuance TYA'!$O$21*'Credit issuance TYA'!$B$2)))</f>
        <v>0</v>
      </c>
      <c r="AT35" s="285">
        <f>IF(ISBLANK('Hoja De Calculo'!AU$13),'Credit issuance TYA'!AT35-('Credit issuance TYA'!$O$21*'Credit issuance TYA'!$B$2),IF('Hoja De Calculo'!AU$16&lt;'Hoja De Calculo'!AT$16,0,'Credit issuance TYA'!AT35-('Credit issuance TYA'!$O$21*'Credit issuance TYA'!$B$2)))</f>
        <v>0</v>
      </c>
      <c r="AU35" s="285">
        <f>IF(ISBLANK('Hoja De Calculo'!AV$13),'Credit issuance TYA'!AU35-('Credit issuance TYA'!$O$21*'Credit issuance TYA'!$B$2),IF('Hoja De Calculo'!AV$16&lt;'Hoja De Calculo'!AU$16,0,'Credit issuance TYA'!AU35-('Credit issuance TYA'!$O$21*'Credit issuance TYA'!$B$2)))</f>
        <v>0</v>
      </c>
      <c r="AV35" s="285">
        <f>IF(ISBLANK('Hoja De Calculo'!AW$13),'Credit issuance TYA'!AV35-('Credit issuance TYA'!$O$21*'Credit issuance TYA'!$B$2),IF('Hoja De Calculo'!AW$16&lt;'Hoja De Calculo'!AV$16,0,'Credit issuance TYA'!AV35-('Credit issuance TYA'!$O$21*'Credit issuance TYA'!$B$2)))</f>
        <v>0</v>
      </c>
      <c r="AW35" s="285">
        <f>IF(ISBLANK('Hoja De Calculo'!AX$13),'Credit issuance TYA'!AW35-('Credit issuance TYA'!$O$21*'Credit issuance TYA'!$B$2),IF('Hoja De Calculo'!AX$16&lt;'Hoja De Calculo'!AW$16,0,'Credit issuance TYA'!AW35-('Credit issuance TYA'!$O$21*'Credit issuance TYA'!$B$2)))</f>
        <v>0</v>
      </c>
      <c r="AX35" s="285">
        <f>IF(ISBLANK('Hoja De Calculo'!AY$13),'Credit issuance TYA'!AX35-('Credit issuance TYA'!$O$21*'Credit issuance TYA'!$B$2),IF('Hoja De Calculo'!AY$16&lt;'Hoja De Calculo'!AX$16,0,'Credit issuance TYA'!AX35-('Credit issuance TYA'!$O$21*'Credit issuance TYA'!$B$2)))</f>
        <v>0</v>
      </c>
      <c r="AY35" s="285">
        <f>IF(ISBLANK('Hoja De Calculo'!AZ$13),'Credit issuance TYA'!AY35-('Credit issuance TYA'!$O$21*'Credit issuance TYA'!$B$2),IF('Hoja De Calculo'!AZ$16&lt;'Hoja De Calculo'!AY$16,0,'Credit issuance TYA'!AY35-('Credit issuance TYA'!$O$21*'Credit issuance TYA'!$B$2)))</f>
        <v>0</v>
      </c>
      <c r="AZ35" s="285">
        <f>IF(ISBLANK('Hoja De Calculo'!BA$13),'Credit issuance TYA'!AZ35-('Credit issuance TYA'!$O$21*'Credit issuance TYA'!$B$2),IF('Hoja De Calculo'!BA$16&lt;'Hoja De Calculo'!AZ$16,0,'Credit issuance TYA'!AZ35-('Credit issuance TYA'!$O$21*'Credit issuance TYA'!$B$2)))</f>
        <v>0</v>
      </c>
      <c r="BA35" s="285">
        <f>IF(ISBLANK('Hoja De Calculo'!BB$13),'Credit issuance TYA'!BA35-('Credit issuance TYA'!$O$21*'Credit issuance TYA'!$B$2),IF('Hoja De Calculo'!BB$16&lt;'Hoja De Calculo'!BA$16,0,'Credit issuance TYA'!BA35-('Credit issuance TYA'!$O$21*'Credit issuance TYA'!$B$2)))</f>
        <v>0</v>
      </c>
      <c r="BB35" s="285">
        <f>IF(ISBLANK('Hoja De Calculo'!BC$13),'Credit issuance TYA'!BB35-('Credit issuance TYA'!$O$21*'Credit issuance TYA'!$B$2),IF('Hoja De Calculo'!BC$16&lt;'Hoja De Calculo'!BB$16,0,'Credit issuance TYA'!BB35-('Credit issuance TYA'!$O$21*'Credit issuance TYA'!$B$2)))</f>
        <v>0</v>
      </c>
      <c r="BC35" s="285">
        <f>IF(ISBLANK('Hoja De Calculo'!BD$13),'Credit issuance TYA'!BC35-('Credit issuance TYA'!$O$21*'Credit issuance TYA'!$B$2),IF('Hoja De Calculo'!BD$16&lt;'Hoja De Calculo'!BC$16,0,'Credit issuance TYA'!BC35-('Credit issuance TYA'!$O$21*'Credit issuance TYA'!$B$2)))</f>
        <v>0</v>
      </c>
      <c r="BD35" s="285">
        <f>IF(ISBLANK('Hoja De Calculo'!BE$13),'Credit issuance TYA'!BD35-('Credit issuance TYA'!$O$21*'Credit issuance TYA'!$B$2),IF('Hoja De Calculo'!BE$16&lt;'Hoja De Calculo'!BD$16,0,'Credit issuance TYA'!BD35-('Credit issuance TYA'!$O$21*'Credit issuance TYA'!$B$2)))</f>
        <v>0</v>
      </c>
      <c r="BE35" s="285">
        <f>IF(ISBLANK('Hoja De Calculo'!BF$13),'Credit issuance TYA'!BE35-('Credit issuance TYA'!$O$21*'Credit issuance TYA'!$B$2),IF('Hoja De Calculo'!BF$16&lt;'Hoja De Calculo'!BE$16,0,'Credit issuance TYA'!BE35-('Credit issuance TYA'!$O$21*'Credit issuance TYA'!$B$2)))</f>
        <v>0</v>
      </c>
      <c r="BF35" s="285">
        <f>IF(ISBLANK('Hoja De Calculo'!BG$13),'Credit issuance TYA'!BF35-('Credit issuance TYA'!$O$21*'Credit issuance TYA'!$B$2),IF('Hoja De Calculo'!BG$16&lt;'Hoja De Calculo'!BF$16,0,'Credit issuance TYA'!BF35-('Credit issuance TYA'!$O$21*'Credit issuance TYA'!$B$2)))</f>
        <v>0</v>
      </c>
      <c r="BG35" s="285">
        <f>IF(ISBLANK('Hoja De Calculo'!BH$13),'Credit issuance TYA'!BG35-('Credit issuance TYA'!$O$21*'Credit issuance TYA'!$B$2),IF('Hoja De Calculo'!BH$16&lt;'Hoja De Calculo'!BG$16,0,'Credit issuance TYA'!BG35-('Credit issuance TYA'!$O$21*'Credit issuance TYA'!$B$2)))</f>
        <v>0</v>
      </c>
      <c r="BH35" s="285">
        <f>IF(ISBLANK('Hoja De Calculo'!BI$13),'Credit issuance TYA'!BH35-('Credit issuance TYA'!$O$21*'Credit issuance TYA'!$B$2),IF('Hoja De Calculo'!BI$16&lt;'Hoja De Calculo'!BH$16,0,'Credit issuance TYA'!BH35-('Credit issuance TYA'!$O$21*'Credit issuance TYA'!$B$2)))</f>
        <v>0</v>
      </c>
      <c r="BI35" s="285">
        <f>IF(ISBLANK('Hoja De Calculo'!BJ$13),'Credit issuance TYA'!BI35-('Credit issuance TYA'!$O$21*'Credit issuance TYA'!$B$2),IF('Hoja De Calculo'!BJ$16&lt;'Hoja De Calculo'!BI$16,0,'Credit issuance TYA'!BI35-('Credit issuance TYA'!$O$21*'Credit issuance TYA'!$B$2)))</f>
        <v>0</v>
      </c>
      <c r="BJ35" s="285">
        <f>IF(ISBLANK('Hoja De Calculo'!BK$13),'Credit issuance TYA'!BJ35-('Credit issuance TYA'!$O$21*'Credit issuance TYA'!$B$2),IF('Hoja De Calculo'!BK$16&lt;'Hoja De Calculo'!BJ$16,0,'Credit issuance TYA'!BJ35-('Credit issuance TYA'!$O$21*'Credit issuance TYA'!$B$2)))</f>
        <v>0</v>
      </c>
      <c r="BK35" s="285">
        <f>IF(ISBLANK('Hoja De Calculo'!BL$13),'Credit issuance TYA'!BK35-('Credit issuance TYA'!$O$21*'Credit issuance TYA'!$B$2),IF('Hoja De Calculo'!BL$16&lt;'Hoja De Calculo'!BK$16,0,'Credit issuance TYA'!BK35-('Credit issuance TYA'!$O$21*'Credit issuance TYA'!$B$2)))</f>
        <v>0</v>
      </c>
      <c r="BL35" s="285">
        <f>IF(ISBLANK('Hoja De Calculo'!BM$13),'Credit issuance TYA'!BL35-('Credit issuance TYA'!$O$21*'Credit issuance TYA'!$B$2),IF('Hoja De Calculo'!BM$16&lt;'Hoja De Calculo'!BL$16,0,'Credit issuance TYA'!BL35-('Credit issuance TYA'!$O$21*'Credit issuance TYA'!$B$2)))</f>
        <v>0</v>
      </c>
      <c r="BM35" s="285">
        <f>IF(ISBLANK('Hoja De Calculo'!BN$13),'Credit issuance TYA'!BM35-('Credit issuance TYA'!$O$21*'Credit issuance TYA'!$B$2),IF('Hoja De Calculo'!BN$16&lt;'Hoja De Calculo'!BM$16,0,'Credit issuance TYA'!BM35-('Credit issuance TYA'!$O$21*'Credit issuance TYA'!$B$2)))</f>
        <v>0</v>
      </c>
      <c r="BN35" s="285">
        <f>IF(ISBLANK('Hoja De Calculo'!BO$13),'Credit issuance TYA'!BN35-('Credit issuance TYA'!$O$21*'Credit issuance TYA'!$B$2),IF('Hoja De Calculo'!BO$16&lt;'Hoja De Calculo'!BN$16,0,'Credit issuance TYA'!BN35-('Credit issuance TYA'!$O$21*'Credit issuance TYA'!$B$2)))</f>
        <v>0</v>
      </c>
      <c r="BO35" s="285">
        <f>IF(ISBLANK('Hoja De Calculo'!BP$13),'Credit issuance TYA'!BO35-('Credit issuance TYA'!$O$21*'Credit issuance TYA'!$B$2),IF('Hoja De Calculo'!BP$16&lt;'Hoja De Calculo'!BO$16,0,'Credit issuance TYA'!BO35-('Credit issuance TYA'!$O$21*'Credit issuance TYA'!$B$2)))</f>
        <v>0</v>
      </c>
      <c r="BP35" s="285">
        <f>IF(ISBLANK('Hoja De Calculo'!BQ$13),'Credit issuance TYA'!BP35-('Credit issuance TYA'!$O$21*'Credit issuance TYA'!$B$2),IF('Hoja De Calculo'!BQ$16&lt;'Hoja De Calculo'!BP$16,0,'Credit issuance TYA'!BP35-('Credit issuance TYA'!$O$21*'Credit issuance TYA'!$B$2)))</f>
        <v>0</v>
      </c>
      <c r="BQ35" s="285">
        <f>IF(ISBLANK('Hoja De Calculo'!BR$13),'Credit issuance TYA'!BQ35-('Credit issuance TYA'!$O$21*'Credit issuance TYA'!$B$2),IF('Hoja De Calculo'!BR$16&lt;'Hoja De Calculo'!BQ$16,0,'Credit issuance TYA'!BQ35-('Credit issuance TYA'!$O$21*'Credit issuance TYA'!$B$2)))</f>
        <v>0</v>
      </c>
      <c r="BR35" s="285">
        <f>IF(ISBLANK('Hoja De Calculo'!BS$13),'Credit issuance TYA'!BR35-('Credit issuance TYA'!$O$21*'Credit issuance TYA'!$B$2),IF('Hoja De Calculo'!BS$16&lt;'Hoja De Calculo'!BR$16,0,'Credit issuance TYA'!BR35-('Credit issuance TYA'!$O$21*'Credit issuance TYA'!$B$2)))</f>
        <v>0</v>
      </c>
      <c r="BS35" s="285">
        <f>IF(ISBLANK('Hoja De Calculo'!BT$13),'Credit issuance TYA'!BS35-('Credit issuance TYA'!$O$21*'Credit issuance TYA'!$B$2),IF('Hoja De Calculo'!BT$16&lt;'Hoja De Calculo'!BS$16,0,'Credit issuance TYA'!BS35-('Credit issuance TYA'!$O$21*'Credit issuance TYA'!$B$2)))</f>
        <v>0</v>
      </c>
      <c r="BT35" s="285">
        <f>IF(ISBLANK('Hoja De Calculo'!BU$13),'Credit issuance TYA'!BT35-('Credit issuance TYA'!$O$21*'Credit issuance TYA'!$B$2),IF('Hoja De Calculo'!BU$16&lt;'Hoja De Calculo'!BT$16,0,'Credit issuance TYA'!BT35-('Credit issuance TYA'!$O$21*'Credit issuance TYA'!$B$2)))</f>
        <v>0</v>
      </c>
      <c r="BU35" s="285">
        <f>IF(ISBLANK('Hoja De Calculo'!BV$13),'Credit issuance TYA'!BU35-('Credit issuance TYA'!$O$21*'Credit issuance TYA'!$B$2),IF('Hoja De Calculo'!BV$16&lt;'Hoja De Calculo'!BU$16,0,'Credit issuance TYA'!BU35-('Credit issuance TYA'!$O$21*'Credit issuance TYA'!$B$2)))</f>
        <v>0</v>
      </c>
      <c r="BV35" s="285">
        <f>IF(ISBLANK('Hoja De Calculo'!BW$13),'Credit issuance TYA'!BV35-('Credit issuance TYA'!$O$21*'Credit issuance TYA'!$B$2),IF('Hoja De Calculo'!BW$16&lt;'Hoja De Calculo'!BV$16,0,'Credit issuance TYA'!BV35-('Credit issuance TYA'!$O$21*'Credit issuance TYA'!$B$2)))</f>
        <v>0</v>
      </c>
      <c r="BW35" s="285">
        <f>IF(ISBLANK('Hoja De Calculo'!BX$13),'Credit issuance TYA'!BW35-('Credit issuance TYA'!$O$21*'Credit issuance TYA'!$B$2),IF('Hoja De Calculo'!BX$16&lt;'Hoja De Calculo'!BW$16,0,'Credit issuance TYA'!BW35-('Credit issuance TYA'!$O$21*'Credit issuance TYA'!$B$2)))</f>
        <v>0</v>
      </c>
      <c r="BX35" s="285">
        <f>IF(ISBLANK('Hoja De Calculo'!BY$13),'Credit issuance TYA'!BX35-('Credit issuance TYA'!$O$21*'Credit issuance TYA'!$B$2),IF('Hoja De Calculo'!BY$16&lt;'Hoja De Calculo'!BX$16,0,'Credit issuance TYA'!BX35-('Credit issuance TYA'!$O$21*'Credit issuance TYA'!$B$2)))</f>
        <v>0</v>
      </c>
      <c r="BY35" s="285">
        <f>IF(ISBLANK('Hoja De Calculo'!BZ$13),'Credit issuance TYA'!BY35-('Credit issuance TYA'!$O$21*'Credit issuance TYA'!$B$2),IF('Hoja De Calculo'!BZ$16&lt;'Hoja De Calculo'!BY$16,0,'Credit issuance TYA'!BY35-('Credit issuance TYA'!$O$21*'Credit issuance TYA'!$B$2)))</f>
        <v>0</v>
      </c>
      <c r="BZ35" s="285">
        <f>IF(ISBLANK('Hoja De Calculo'!CA$13),'Credit issuance TYA'!BZ35-('Credit issuance TYA'!$O$21*'Credit issuance TYA'!$B$2),IF('Hoja De Calculo'!CA$16&lt;'Hoja De Calculo'!BZ$16,0,'Credit issuance TYA'!BZ35-('Credit issuance TYA'!$O$21*'Credit issuance TYA'!$B$2)))</f>
        <v>0</v>
      </c>
      <c r="CA35" s="285">
        <f>IF(ISBLANK('Hoja De Calculo'!CB$13),'Credit issuance TYA'!CA35-('Credit issuance TYA'!$O$21*'Credit issuance TYA'!$B$2),IF('Hoja De Calculo'!CB$16&lt;'Hoja De Calculo'!CA$16,0,'Credit issuance TYA'!CA35-('Credit issuance TYA'!$O$21*'Credit issuance TYA'!$B$2)))</f>
        <v>0</v>
      </c>
      <c r="CB35" s="285">
        <f>IF(ISBLANK('Hoja De Calculo'!CC$13),'Credit issuance TYA'!CB35-('Credit issuance TYA'!$O$21*'Credit issuance TYA'!$B$2),IF('Hoja De Calculo'!CC$16&lt;'Hoja De Calculo'!CB$16,0,'Credit issuance TYA'!CB35-('Credit issuance TYA'!$O$21*'Credit issuance TYA'!$B$2)))</f>
        <v>0</v>
      </c>
      <c r="CC35" s="285">
        <f>IF(ISBLANK('Hoja De Calculo'!CD$13),'Credit issuance TYA'!CC35-('Credit issuance TYA'!$O$21*'Credit issuance TYA'!$B$2),IF('Hoja De Calculo'!CD$16&lt;'Hoja De Calculo'!CC$16,0,'Credit issuance TYA'!CC35-('Credit issuance TYA'!$O$21*'Credit issuance TYA'!$B$2)))</f>
        <v>0</v>
      </c>
      <c r="CD35" s="285">
        <f>IF(ISBLANK('Hoja De Calculo'!CE$13),'Credit issuance TYA'!CD35-('Credit issuance TYA'!$O$21*'Credit issuance TYA'!$B$2),IF('Hoja De Calculo'!CE$16&lt;'Hoja De Calculo'!CD$16,0,'Credit issuance TYA'!CD35-('Credit issuance TYA'!$O$21*'Credit issuance TYA'!$B$2)))</f>
        <v>0</v>
      </c>
      <c r="CE35" s="285">
        <f>IF(ISBLANK('Hoja De Calculo'!CF$13),'Credit issuance TYA'!CE35-('Credit issuance TYA'!$O$21*'Credit issuance TYA'!$B$2),IF('Hoja De Calculo'!CF$16&lt;'Hoja De Calculo'!CE$16,0,'Credit issuance TYA'!CE35-('Credit issuance TYA'!$O$21*'Credit issuance TYA'!$B$2)))</f>
        <v>0</v>
      </c>
      <c r="CF35" s="285">
        <f>IF(ISBLANK('Hoja De Calculo'!CG$13),'Credit issuance TYA'!CF35-('Credit issuance TYA'!$O$21*'Credit issuance TYA'!$B$2),IF('Hoja De Calculo'!CG$16&lt;'Hoja De Calculo'!CF$16,0,'Credit issuance TYA'!CF35-('Credit issuance TYA'!$O$21*'Credit issuance TYA'!$B$2)))</f>
        <v>0</v>
      </c>
      <c r="CG35" s="285">
        <f>IF(ISBLANK('Hoja De Calculo'!CH$13),'Credit issuance TYA'!CG35-('Credit issuance TYA'!$O$21*'Credit issuance TYA'!$B$2),IF('Hoja De Calculo'!CH$16&lt;'Hoja De Calculo'!CG$16,0,'Credit issuance TYA'!CG35-('Credit issuance TYA'!$O$21*'Credit issuance TYA'!$B$2)))</f>
        <v>0</v>
      </c>
      <c r="CH35" s="285">
        <f>IF(ISBLANK('Hoja De Calculo'!CI$13),'Credit issuance TYA'!CH35-('Credit issuance TYA'!$O$21*'Credit issuance TYA'!$B$2),IF('Hoja De Calculo'!CI$16&lt;'Hoja De Calculo'!CH$16,0,'Credit issuance TYA'!CH35-('Credit issuance TYA'!$O$21*'Credit issuance TYA'!$B$2)))</f>
        <v>0</v>
      </c>
      <c r="CI35" s="285">
        <f>IF(ISBLANK('Hoja De Calculo'!CJ$13),'Credit issuance TYA'!CI35-('Credit issuance TYA'!$O$21*'Credit issuance TYA'!$B$2),IF('Hoja De Calculo'!CJ$16&lt;'Hoja De Calculo'!CI$16,0,'Credit issuance TYA'!CI35-('Credit issuance TYA'!$O$21*'Credit issuance TYA'!$B$2)))</f>
        <v>0</v>
      </c>
      <c r="CJ35" s="285">
        <f>IF(ISBLANK('Hoja De Calculo'!CK$13),'Credit issuance TYA'!CJ35-('Credit issuance TYA'!$O$21*'Credit issuance TYA'!$B$2),IF('Hoja De Calculo'!CK$16&lt;'Hoja De Calculo'!CJ$16,0,'Credit issuance TYA'!CJ35-('Credit issuance TYA'!$O$21*'Credit issuance TYA'!$B$2)))</f>
        <v>0</v>
      </c>
      <c r="CK35" s="285">
        <f>IF(ISBLANK('Hoja De Calculo'!CL$13),'Credit issuance TYA'!CK35-('Credit issuance TYA'!$O$21*'Credit issuance TYA'!$B$2),IF('Hoja De Calculo'!CL$16&lt;'Hoja De Calculo'!CK$16,0,'Credit issuance TYA'!CK35-('Credit issuance TYA'!$O$21*'Credit issuance TYA'!$B$2)))</f>
        <v>0</v>
      </c>
      <c r="CL35" s="285">
        <f>IF(ISBLANK('Hoja De Calculo'!CM$13),'Credit issuance TYA'!CL35-('Credit issuance TYA'!$O$21*'Credit issuance TYA'!$B$2),IF('Hoja De Calculo'!CM$16&lt;'Hoja De Calculo'!CL$16,0,'Credit issuance TYA'!CL35-('Credit issuance TYA'!$O$21*'Credit issuance TYA'!$B$2)))</f>
        <v>0</v>
      </c>
      <c r="CM35" s="285">
        <f>IF(ISBLANK('Hoja De Calculo'!CN$13),'Credit issuance TYA'!CM35-('Credit issuance TYA'!$O$21*'Credit issuance TYA'!$B$2),IF('Hoja De Calculo'!CN$16&lt;'Hoja De Calculo'!CM$16,0,'Credit issuance TYA'!CM35-('Credit issuance TYA'!$O$21*'Credit issuance TYA'!$B$2)))</f>
        <v>0</v>
      </c>
      <c r="CN35" s="285">
        <f>IF(ISBLANK('Hoja De Calculo'!CO$13),'Credit issuance TYA'!CN35-('Credit issuance TYA'!$O$21*'Credit issuance TYA'!$B$2),IF('Hoja De Calculo'!CO$16&lt;'Hoja De Calculo'!CN$16,0,'Credit issuance TYA'!CN35-('Credit issuance TYA'!$O$21*'Credit issuance TYA'!$B$2)))</f>
        <v>0</v>
      </c>
      <c r="CO35" s="285">
        <f>IF(ISBLANK('Hoja De Calculo'!CP$13),'Credit issuance TYA'!CO35-('Credit issuance TYA'!$O$21*'Credit issuance TYA'!$B$2),IF('Hoja De Calculo'!CP$16&lt;'Hoja De Calculo'!CO$16,0,'Credit issuance TYA'!CO35-('Credit issuance TYA'!$O$21*'Credit issuance TYA'!$B$2)))</f>
        <v>0</v>
      </c>
      <c r="CP35" s="285">
        <f>IF(ISBLANK('Hoja De Calculo'!CQ$13),'Credit issuance TYA'!CP35-('Credit issuance TYA'!$O$21*'Credit issuance TYA'!$B$2),IF('Hoja De Calculo'!CQ$16&lt;'Hoja De Calculo'!CP$16,0,'Credit issuance TYA'!CP35-('Credit issuance TYA'!$O$21*'Credit issuance TYA'!$B$2)))</f>
        <v>0</v>
      </c>
      <c r="CQ35" s="285">
        <f>IF(ISBLANK('Hoja De Calculo'!CR$13),'Credit issuance TYA'!CQ35-('Credit issuance TYA'!$O$21*'Credit issuance TYA'!$B$2),IF('Hoja De Calculo'!CR$16&lt;'Hoja De Calculo'!CQ$16,0,'Credit issuance TYA'!CQ35-('Credit issuance TYA'!$O$21*'Credit issuance TYA'!$B$2)))</f>
        <v>0</v>
      </c>
      <c r="CR35" s="285">
        <f>IF(ISBLANK('Hoja De Calculo'!CS$13),'Credit issuance TYA'!CR35-('Credit issuance TYA'!$O$21*'Credit issuance TYA'!$B$2),IF('Hoja De Calculo'!CS$16&lt;'Hoja De Calculo'!CR$16,0,'Credit issuance TYA'!CR35-('Credit issuance TYA'!$O$21*'Credit issuance TYA'!$B$2)))</f>
        <v>0</v>
      </c>
      <c r="CS35" s="285">
        <f>IF(ISBLANK('Hoja De Calculo'!CT$13),'Credit issuance TYA'!CS35-('Credit issuance TYA'!$O$21*'Credit issuance TYA'!$B$2),IF('Hoja De Calculo'!CT$16&lt;'Hoja De Calculo'!CS$16,0,'Credit issuance TYA'!CS35-('Credit issuance TYA'!$O$21*'Credit issuance TYA'!$B$2)))</f>
        <v>0</v>
      </c>
      <c r="CT35" s="285">
        <f>IF(ISBLANK('Hoja De Calculo'!CU$13),'Credit issuance TYA'!CT35-('Credit issuance TYA'!$O$21*'Credit issuance TYA'!$B$2),IF('Hoja De Calculo'!CU$16&lt;'Hoja De Calculo'!CT$16,0,'Credit issuance TYA'!CT35-('Credit issuance TYA'!$O$21*'Credit issuance TYA'!$B$2)))</f>
        <v>0</v>
      </c>
      <c r="CU35" s="285">
        <f>IF(ISBLANK('Hoja De Calculo'!CV$13),'Credit issuance TYA'!CU35-('Credit issuance TYA'!$O$21*'Credit issuance TYA'!$B$2),IF('Hoja De Calculo'!CV$16&lt;'Hoja De Calculo'!CU$16,0,'Credit issuance TYA'!CU35-('Credit issuance TYA'!$O$21*'Credit issuance TYA'!$B$2)))</f>
        <v>0</v>
      </c>
      <c r="CV35" s="285">
        <f>IF(ISBLANK('Hoja De Calculo'!CW$13),'Credit issuance TYA'!CV35-('Credit issuance TYA'!$O$21*'Credit issuance TYA'!$B$2),IF('Hoja De Calculo'!CW$16&lt;'Hoja De Calculo'!CV$16,0,'Credit issuance TYA'!CV35-('Credit issuance TYA'!$O$21*'Credit issuance TYA'!$B$2)))</f>
        <v>0</v>
      </c>
      <c r="CW35" s="285">
        <f>IF(ISBLANK('Hoja De Calculo'!CX$13),'Credit issuance TYA'!CW35-('Credit issuance TYA'!$O$21*'Credit issuance TYA'!$B$2),IF('Hoja De Calculo'!CX$16&lt;'Hoja De Calculo'!CW$16,0,'Credit issuance TYA'!CW35-('Credit issuance TYA'!$O$21*'Credit issuance TYA'!$B$2)))</f>
        <v>0</v>
      </c>
    </row>
    <row r="36" spans="1:102" x14ac:dyDescent="0.25">
      <c r="A36" t="s">
        <v>173</v>
      </c>
      <c r="C36" s="263"/>
      <c r="D36" s="263"/>
      <c r="E36" s="263"/>
      <c r="F36" s="263"/>
      <c r="G36" s="263"/>
      <c r="H36" s="263"/>
      <c r="I36" s="263"/>
      <c r="J36" s="263"/>
      <c r="K36" s="263"/>
      <c r="L36" s="263"/>
      <c r="M36" s="263"/>
      <c r="N36" s="271"/>
      <c r="O36" s="278"/>
      <c r="P36" s="285">
        <f>'Credit issuance TYA'!P36-('Credit issuance TYA'!$P21*'Credit issuance TYA'!$B$2)</f>
        <v>0</v>
      </c>
      <c r="Q36" s="285">
        <f>IF(ISBLANK('Hoja De Calculo'!R$13),'Credit issuance TYA'!Q36-('Credit issuance TYA'!$P$21*'Credit issuance TYA'!$B$2),IF('Hoja De Calculo'!R$16&lt;'Hoja De Calculo'!Q$16,0,'Credit issuance TYA'!Q36-('Credit issuance TYA'!$P$21*'Credit issuance TYA'!$B$2)))</f>
        <v>0</v>
      </c>
      <c r="R36" s="285">
        <f>IF(ISBLANK('Hoja De Calculo'!S$13),'Credit issuance TYA'!R36-('Credit issuance TYA'!$P$21*'Credit issuance TYA'!$B$2),IF('Hoja De Calculo'!S$16&lt;'Hoja De Calculo'!R$16,0,'Credit issuance TYA'!R36-('Credit issuance TYA'!$P$21*'Credit issuance TYA'!$B$2)))</f>
        <v>0</v>
      </c>
      <c r="S36" s="285">
        <f>IF(ISBLANK('Hoja De Calculo'!T$13),'Credit issuance TYA'!S36-('Credit issuance TYA'!$P$21*'Credit issuance TYA'!$B$2),IF('Hoja De Calculo'!T$16&lt;'Hoja De Calculo'!S$16,0,'Credit issuance TYA'!S36-('Credit issuance TYA'!$P$21*'Credit issuance TYA'!$B$2)))</f>
        <v>0</v>
      </c>
      <c r="T36" s="285">
        <f>IF(ISBLANK('Hoja De Calculo'!U$13),'Credit issuance TYA'!T36-('Credit issuance TYA'!$P$21*'Credit issuance TYA'!$B$2),IF('Hoja De Calculo'!U$16&lt;'Hoja De Calculo'!T$16,0,'Credit issuance TYA'!T36-('Credit issuance TYA'!$P$21*'Credit issuance TYA'!$B$2)))</f>
        <v>0</v>
      </c>
      <c r="U36" s="285">
        <f>IF(ISBLANK('Hoja De Calculo'!V$13),'Credit issuance TYA'!U36-('Credit issuance TYA'!$P$21*'Credit issuance TYA'!$B$2),IF('Hoja De Calculo'!V$16&lt;'Hoja De Calculo'!U$16,0,'Credit issuance TYA'!U36-('Credit issuance TYA'!$P$21*'Credit issuance TYA'!$B$2)))</f>
        <v>0</v>
      </c>
      <c r="V36" s="285">
        <f>IF(ISBLANK('Hoja De Calculo'!W$13),'Credit issuance TYA'!V36-('Credit issuance TYA'!$P$21*'Credit issuance TYA'!$B$2),IF('Hoja De Calculo'!W$16&lt;'Hoja De Calculo'!V$16,0,'Credit issuance TYA'!V36-('Credit issuance TYA'!$P$21*'Credit issuance TYA'!$B$2)))</f>
        <v>0</v>
      </c>
      <c r="W36" s="285">
        <f>IF(ISBLANK('Hoja De Calculo'!X$13),'Credit issuance TYA'!W36-('Credit issuance TYA'!$P$21*'Credit issuance TYA'!$B$2),IF('Hoja De Calculo'!X$16&lt;'Hoja De Calculo'!W$16,0,'Credit issuance TYA'!W36-('Credit issuance TYA'!$P$21*'Credit issuance TYA'!$B$2)))</f>
        <v>0</v>
      </c>
      <c r="X36" s="285">
        <f>IF(ISBLANK('Hoja De Calculo'!Y$13),'Credit issuance TYA'!X36-('Credit issuance TYA'!$P$21*'Credit issuance TYA'!$B$2),IF('Hoja De Calculo'!Y$16&lt;'Hoja De Calculo'!X$16,0,'Credit issuance TYA'!X36-('Credit issuance TYA'!$P$21*'Credit issuance TYA'!$B$2)))</f>
        <v>0</v>
      </c>
      <c r="Y36" s="285">
        <f>IF(ISBLANK('Hoja De Calculo'!Z$13),'Credit issuance TYA'!Y36-('Credit issuance TYA'!$P$21*'Credit issuance TYA'!$B$2),IF('Hoja De Calculo'!Z$16&lt;'Hoja De Calculo'!Y$16,0,'Credit issuance TYA'!Y36-('Credit issuance TYA'!$P$21*'Credit issuance TYA'!$B$2)))</f>
        <v>0</v>
      </c>
      <c r="Z36" s="285">
        <f>IF(ISBLANK('Hoja De Calculo'!AA$13),'Credit issuance TYA'!Z36-('Credit issuance TYA'!$P$21*'Credit issuance TYA'!$B$2),IF('Hoja De Calculo'!AA$16&lt;'Hoja De Calculo'!Z$16,0,'Credit issuance TYA'!Z36-('Credit issuance TYA'!$P$21*'Credit issuance TYA'!$B$2)))</f>
        <v>0</v>
      </c>
      <c r="AA36" s="285">
        <f>IF(ISBLANK('Hoja De Calculo'!AB$13),'Credit issuance TYA'!AA36-('Credit issuance TYA'!$P$21*'Credit issuance TYA'!$B$2),IF('Hoja De Calculo'!AB$16&lt;'Hoja De Calculo'!AA$16,0,'Credit issuance TYA'!AA36-('Credit issuance TYA'!$P$21*'Credit issuance TYA'!$B$2)))</f>
        <v>0</v>
      </c>
      <c r="AB36" s="285">
        <f>IF(ISBLANK('Hoja De Calculo'!AC$13),'Credit issuance TYA'!AB36-('Credit issuance TYA'!$P$21*'Credit issuance TYA'!$B$2),IF('Hoja De Calculo'!AC$16&lt;'Hoja De Calculo'!AB$16,0,'Credit issuance TYA'!AB36-('Credit issuance TYA'!$P$21*'Credit issuance TYA'!$B$2)))</f>
        <v>0</v>
      </c>
      <c r="AC36" s="285">
        <f>IF(ISBLANK('Hoja De Calculo'!AD$13),'Credit issuance TYA'!AC36-('Credit issuance TYA'!$P$21*'Credit issuance TYA'!$B$2),IF('Hoja De Calculo'!AD$16&lt;'Hoja De Calculo'!AC$16,0,'Credit issuance TYA'!AC36-('Credit issuance TYA'!$P$21*'Credit issuance TYA'!$B$2)))</f>
        <v>0</v>
      </c>
      <c r="AD36" s="285">
        <f>IF(ISBLANK('Hoja De Calculo'!AE$13),'Credit issuance TYA'!AD36-('Credit issuance TYA'!$P$21*'Credit issuance TYA'!$B$2),IF('Hoja De Calculo'!AE$16&lt;'Hoja De Calculo'!AD$16,0,'Credit issuance TYA'!AD36-('Credit issuance TYA'!$P$21*'Credit issuance TYA'!$B$2)))</f>
        <v>0</v>
      </c>
      <c r="AE36" s="285">
        <f>IF(ISBLANK('Hoja De Calculo'!AF$13),'Credit issuance TYA'!AE36-('Credit issuance TYA'!$P$21*'Credit issuance TYA'!$B$2),IF('Hoja De Calculo'!AF$16&lt;'Hoja De Calculo'!AE$16,0,'Credit issuance TYA'!AE36-('Credit issuance TYA'!$P$21*'Credit issuance TYA'!$B$2)))</f>
        <v>0</v>
      </c>
      <c r="AF36" s="285">
        <f>IF(ISBLANK('Hoja De Calculo'!AG$13),'Credit issuance TYA'!AF36-('Credit issuance TYA'!$P$21*'Credit issuance TYA'!$B$2),IF('Hoja De Calculo'!AG$16&lt;'Hoja De Calculo'!AF$16,0,'Credit issuance TYA'!AF36-('Credit issuance TYA'!$P$21*'Credit issuance TYA'!$B$2)))</f>
        <v>0</v>
      </c>
      <c r="AG36" s="285">
        <f>IF(ISBLANK('Hoja De Calculo'!AH$13),'Credit issuance TYA'!AG36-('Credit issuance TYA'!$P$21*'Credit issuance TYA'!$B$2),IF('Hoja De Calculo'!AH$16&lt;'Hoja De Calculo'!AG$16,0,'Credit issuance TYA'!AG36-('Credit issuance TYA'!$P$21*'Credit issuance TYA'!$B$2)))</f>
        <v>0</v>
      </c>
      <c r="AH36" s="285">
        <f>IF(ISBLANK('Hoja De Calculo'!AI$13),'Credit issuance TYA'!AH36-('Credit issuance TYA'!$P$21*'Credit issuance TYA'!$B$2),IF('Hoja De Calculo'!AI$16&lt;'Hoja De Calculo'!AH$16,0,'Credit issuance TYA'!AH36-('Credit issuance TYA'!$P$21*'Credit issuance TYA'!$B$2)))</f>
        <v>0</v>
      </c>
      <c r="AI36" s="285">
        <f>IF(ISBLANK('Hoja De Calculo'!AJ$13),'Credit issuance TYA'!AI36-('Credit issuance TYA'!$P$21*'Credit issuance TYA'!$B$2),IF('Hoja De Calculo'!AJ$16&lt;'Hoja De Calculo'!AI$16,0,'Credit issuance TYA'!AI36-('Credit issuance TYA'!$P$21*'Credit issuance TYA'!$B$2)))</f>
        <v>0</v>
      </c>
      <c r="AJ36" s="285">
        <f>IF(ISBLANK('Hoja De Calculo'!AK$13),'Credit issuance TYA'!AJ36-('Credit issuance TYA'!$P$21*'Credit issuance TYA'!$B$2),IF('Hoja De Calculo'!AK$16&lt;'Hoja De Calculo'!AJ$16,0,'Credit issuance TYA'!AJ36-('Credit issuance TYA'!$P$21*'Credit issuance TYA'!$B$2)))</f>
        <v>0</v>
      </c>
      <c r="AK36" s="285">
        <f>IF(ISBLANK('Hoja De Calculo'!AL$13),'Credit issuance TYA'!AK36-('Credit issuance TYA'!$P$21*'Credit issuance TYA'!$B$2),IF('Hoja De Calculo'!AL$16&lt;'Hoja De Calculo'!AK$16,0,'Credit issuance TYA'!AK36-('Credit issuance TYA'!$P$21*'Credit issuance TYA'!$B$2)))</f>
        <v>0</v>
      </c>
      <c r="AL36" s="285">
        <f>IF(ISBLANK('Hoja De Calculo'!AM$13),'Credit issuance TYA'!AL36-('Credit issuance TYA'!$P$21*'Credit issuance TYA'!$B$2),IF('Hoja De Calculo'!AM$16&lt;'Hoja De Calculo'!AL$16,0,'Credit issuance TYA'!AL36-('Credit issuance TYA'!$P$21*'Credit issuance TYA'!$B$2)))</f>
        <v>0</v>
      </c>
      <c r="AM36" s="285">
        <f>IF(ISBLANK('Hoja De Calculo'!AN$13),'Credit issuance TYA'!AM36-('Credit issuance TYA'!$P$21*'Credit issuance TYA'!$B$2),IF('Hoja De Calculo'!AN$16&lt;'Hoja De Calculo'!AM$16,0,'Credit issuance TYA'!AM36-('Credit issuance TYA'!$P$21*'Credit issuance TYA'!$B$2)))</f>
        <v>0</v>
      </c>
      <c r="AN36" s="285">
        <f>IF(ISBLANK('Hoja De Calculo'!AO$13),'Credit issuance TYA'!AN36-('Credit issuance TYA'!$P$21*'Credit issuance TYA'!$B$2),IF('Hoja De Calculo'!AO$16&lt;'Hoja De Calculo'!AN$16,0,'Credit issuance TYA'!AN36-('Credit issuance TYA'!$P$21*'Credit issuance TYA'!$B$2)))</f>
        <v>0</v>
      </c>
      <c r="AO36" s="285">
        <f>IF(ISBLANK('Hoja De Calculo'!AP$13),'Credit issuance TYA'!AO36-('Credit issuance TYA'!$P$21*'Credit issuance TYA'!$B$2),IF('Hoja De Calculo'!AP$16&lt;'Hoja De Calculo'!AO$16,0,'Credit issuance TYA'!AO36-('Credit issuance TYA'!$P$21*'Credit issuance TYA'!$B$2)))</f>
        <v>0</v>
      </c>
      <c r="AP36" s="285">
        <f>IF(ISBLANK('Hoja De Calculo'!AQ$13),'Credit issuance TYA'!AP36-('Credit issuance TYA'!$P$21*'Credit issuance TYA'!$B$2),IF('Hoja De Calculo'!AQ$16&lt;'Hoja De Calculo'!AP$16,0,'Credit issuance TYA'!AP36-('Credit issuance TYA'!$P$21*'Credit issuance TYA'!$B$2)))</f>
        <v>0</v>
      </c>
      <c r="AQ36" s="285">
        <f>IF(ISBLANK('Hoja De Calculo'!AR$13),'Credit issuance TYA'!AQ36-('Credit issuance TYA'!$P$21*'Credit issuance TYA'!$B$2),IF('Hoja De Calculo'!AR$16&lt;'Hoja De Calculo'!AQ$16,0,'Credit issuance TYA'!AQ36-('Credit issuance TYA'!$P$21*'Credit issuance TYA'!$B$2)))</f>
        <v>0</v>
      </c>
      <c r="AR36" s="285">
        <f>IF(ISBLANK('Hoja De Calculo'!AS$13),'Credit issuance TYA'!AR36-('Credit issuance TYA'!$P$21*'Credit issuance TYA'!$B$2),IF('Hoja De Calculo'!AS$16&lt;'Hoja De Calculo'!AR$16,0,'Credit issuance TYA'!AR36-('Credit issuance TYA'!$P$21*'Credit issuance TYA'!$B$2)))</f>
        <v>0</v>
      </c>
      <c r="AS36" s="285">
        <f>IF(ISBLANK('Hoja De Calculo'!AT$13),'Credit issuance TYA'!AS36-('Credit issuance TYA'!$P$21*'Credit issuance TYA'!$B$2),IF('Hoja De Calculo'!AT$16&lt;'Hoja De Calculo'!AS$16,0,'Credit issuance TYA'!AS36-('Credit issuance TYA'!$P$21*'Credit issuance TYA'!$B$2)))</f>
        <v>0</v>
      </c>
      <c r="AT36" s="285">
        <f>IF(ISBLANK('Hoja De Calculo'!AU$13),'Credit issuance TYA'!AT36-('Credit issuance TYA'!$P$21*'Credit issuance TYA'!$B$2),IF('Hoja De Calculo'!AU$16&lt;'Hoja De Calculo'!AT$16,0,'Credit issuance TYA'!AT36-('Credit issuance TYA'!$P$21*'Credit issuance TYA'!$B$2)))</f>
        <v>0</v>
      </c>
      <c r="AU36" s="285">
        <f>IF(ISBLANK('Hoja De Calculo'!AV$13),'Credit issuance TYA'!AU36-('Credit issuance TYA'!$P$21*'Credit issuance TYA'!$B$2),IF('Hoja De Calculo'!AV$16&lt;'Hoja De Calculo'!AU$16,0,'Credit issuance TYA'!AU36-('Credit issuance TYA'!$P$21*'Credit issuance TYA'!$B$2)))</f>
        <v>0</v>
      </c>
      <c r="AV36" s="285">
        <f>IF(ISBLANK('Hoja De Calculo'!AW$13),'Credit issuance TYA'!AV36-('Credit issuance TYA'!$P$21*'Credit issuance TYA'!$B$2),IF('Hoja De Calculo'!AW$16&lt;'Hoja De Calculo'!AV$16,0,'Credit issuance TYA'!AV36-('Credit issuance TYA'!$P$21*'Credit issuance TYA'!$B$2)))</f>
        <v>0</v>
      </c>
      <c r="AW36" s="285">
        <f>IF(ISBLANK('Hoja De Calculo'!AX$13),'Credit issuance TYA'!AW36-('Credit issuance TYA'!$P$21*'Credit issuance TYA'!$B$2),IF('Hoja De Calculo'!AX$16&lt;'Hoja De Calculo'!AW$16,0,'Credit issuance TYA'!AW36-('Credit issuance TYA'!$P$21*'Credit issuance TYA'!$B$2)))</f>
        <v>0</v>
      </c>
      <c r="AX36" s="285">
        <f>IF(ISBLANK('Hoja De Calculo'!AY$13),'Credit issuance TYA'!AX36-('Credit issuance TYA'!$P$21*'Credit issuance TYA'!$B$2),IF('Hoja De Calculo'!AY$16&lt;'Hoja De Calculo'!AX$16,0,'Credit issuance TYA'!AX36-('Credit issuance TYA'!$P$21*'Credit issuance TYA'!$B$2)))</f>
        <v>0</v>
      </c>
      <c r="AY36" s="285">
        <f>IF(ISBLANK('Hoja De Calculo'!AZ$13),'Credit issuance TYA'!AY36-('Credit issuance TYA'!$P$21*'Credit issuance TYA'!$B$2),IF('Hoja De Calculo'!AZ$16&lt;'Hoja De Calculo'!AY$16,0,'Credit issuance TYA'!AY36-('Credit issuance TYA'!$P$21*'Credit issuance TYA'!$B$2)))</f>
        <v>0</v>
      </c>
      <c r="AZ36" s="285">
        <f>IF(ISBLANK('Hoja De Calculo'!BA$13),'Credit issuance TYA'!AZ36-('Credit issuance TYA'!$P$21*'Credit issuance TYA'!$B$2),IF('Hoja De Calculo'!BA$16&lt;'Hoja De Calculo'!AZ$16,0,'Credit issuance TYA'!AZ36-('Credit issuance TYA'!$P$21*'Credit issuance TYA'!$B$2)))</f>
        <v>0</v>
      </c>
      <c r="BA36" s="285">
        <f>IF(ISBLANK('Hoja De Calculo'!BB$13),'Credit issuance TYA'!BA36-('Credit issuance TYA'!$P$21*'Credit issuance TYA'!$B$2),IF('Hoja De Calculo'!BB$16&lt;'Hoja De Calculo'!BA$16,0,'Credit issuance TYA'!BA36-('Credit issuance TYA'!$P$21*'Credit issuance TYA'!$B$2)))</f>
        <v>0</v>
      </c>
      <c r="BB36" s="285">
        <f>IF(ISBLANK('Hoja De Calculo'!BC$13),'Credit issuance TYA'!BB36-('Credit issuance TYA'!$P$21*'Credit issuance TYA'!$B$2),IF('Hoja De Calculo'!BC$16&lt;'Hoja De Calculo'!BB$16,0,'Credit issuance TYA'!BB36-('Credit issuance TYA'!$P$21*'Credit issuance TYA'!$B$2)))</f>
        <v>0</v>
      </c>
      <c r="BC36" s="285">
        <f>IF(ISBLANK('Hoja De Calculo'!BD$13),'Credit issuance TYA'!BC36-('Credit issuance TYA'!$P$21*'Credit issuance TYA'!$B$2),IF('Hoja De Calculo'!BD$16&lt;'Hoja De Calculo'!BC$16,0,'Credit issuance TYA'!BC36-('Credit issuance TYA'!$P$21*'Credit issuance TYA'!$B$2)))</f>
        <v>0</v>
      </c>
      <c r="BD36" s="285">
        <f>IF(ISBLANK('Hoja De Calculo'!BE$13),'Credit issuance TYA'!BD36-('Credit issuance TYA'!$P$21*'Credit issuance TYA'!$B$2),IF('Hoja De Calculo'!BE$16&lt;'Hoja De Calculo'!BD$16,0,'Credit issuance TYA'!BD36-('Credit issuance TYA'!$P$21*'Credit issuance TYA'!$B$2)))</f>
        <v>0</v>
      </c>
      <c r="BE36" s="285">
        <f>IF(ISBLANK('Hoja De Calculo'!BF$13),'Credit issuance TYA'!BE36-('Credit issuance TYA'!$P$21*'Credit issuance TYA'!$B$2),IF('Hoja De Calculo'!BF$16&lt;'Hoja De Calculo'!BE$16,0,'Credit issuance TYA'!BE36-('Credit issuance TYA'!$P$21*'Credit issuance TYA'!$B$2)))</f>
        <v>0</v>
      </c>
      <c r="BF36" s="285">
        <f>IF(ISBLANK('Hoja De Calculo'!BG$13),'Credit issuance TYA'!BF36-('Credit issuance TYA'!$P$21*'Credit issuance TYA'!$B$2),IF('Hoja De Calculo'!BG$16&lt;'Hoja De Calculo'!BF$16,0,'Credit issuance TYA'!BF36-('Credit issuance TYA'!$P$21*'Credit issuance TYA'!$B$2)))</f>
        <v>0</v>
      </c>
      <c r="BG36" s="285">
        <f>IF(ISBLANK('Hoja De Calculo'!BH$13),'Credit issuance TYA'!BG36-('Credit issuance TYA'!$P$21*'Credit issuance TYA'!$B$2),IF('Hoja De Calculo'!BH$16&lt;'Hoja De Calculo'!BG$16,0,'Credit issuance TYA'!BG36-('Credit issuance TYA'!$P$21*'Credit issuance TYA'!$B$2)))</f>
        <v>0</v>
      </c>
      <c r="BH36" s="285">
        <f>IF(ISBLANK('Hoja De Calculo'!BI$13),'Credit issuance TYA'!BH36-('Credit issuance TYA'!$P$21*'Credit issuance TYA'!$B$2),IF('Hoja De Calculo'!BI$16&lt;'Hoja De Calculo'!BH$16,0,'Credit issuance TYA'!BH36-('Credit issuance TYA'!$P$21*'Credit issuance TYA'!$B$2)))</f>
        <v>0</v>
      </c>
      <c r="BI36" s="285">
        <f>IF(ISBLANK('Hoja De Calculo'!BJ$13),'Credit issuance TYA'!BI36-('Credit issuance TYA'!$P$21*'Credit issuance TYA'!$B$2),IF('Hoja De Calculo'!BJ$16&lt;'Hoja De Calculo'!BI$16,0,'Credit issuance TYA'!BI36-('Credit issuance TYA'!$P$21*'Credit issuance TYA'!$B$2)))</f>
        <v>0</v>
      </c>
      <c r="BJ36" s="285">
        <f>IF(ISBLANK('Hoja De Calculo'!BK$13),'Credit issuance TYA'!BJ36-('Credit issuance TYA'!$P$21*'Credit issuance TYA'!$B$2),IF('Hoja De Calculo'!BK$16&lt;'Hoja De Calculo'!BJ$16,0,'Credit issuance TYA'!BJ36-('Credit issuance TYA'!$P$21*'Credit issuance TYA'!$B$2)))</f>
        <v>0</v>
      </c>
      <c r="BK36" s="285">
        <f>IF(ISBLANK('Hoja De Calculo'!BL$13),'Credit issuance TYA'!BK36-('Credit issuance TYA'!$P$21*'Credit issuance TYA'!$B$2),IF('Hoja De Calculo'!BL$16&lt;'Hoja De Calculo'!BK$16,0,'Credit issuance TYA'!BK36-('Credit issuance TYA'!$P$21*'Credit issuance TYA'!$B$2)))</f>
        <v>0</v>
      </c>
      <c r="BL36" s="285">
        <f>IF(ISBLANK('Hoja De Calculo'!BM$13),'Credit issuance TYA'!BL36-('Credit issuance TYA'!$P$21*'Credit issuance TYA'!$B$2),IF('Hoja De Calculo'!BM$16&lt;'Hoja De Calculo'!BL$16,0,'Credit issuance TYA'!BL36-('Credit issuance TYA'!$P$21*'Credit issuance TYA'!$B$2)))</f>
        <v>0</v>
      </c>
      <c r="BM36" s="285">
        <f>IF(ISBLANK('Hoja De Calculo'!BN$13),'Credit issuance TYA'!BM36-('Credit issuance TYA'!$P$21*'Credit issuance TYA'!$B$2),IF('Hoja De Calculo'!BN$16&lt;'Hoja De Calculo'!BM$16,0,'Credit issuance TYA'!BM36-('Credit issuance TYA'!$P$21*'Credit issuance TYA'!$B$2)))</f>
        <v>0</v>
      </c>
      <c r="BN36" s="285">
        <f>IF(ISBLANK('Hoja De Calculo'!BO$13),'Credit issuance TYA'!BN36-('Credit issuance TYA'!$P$21*'Credit issuance TYA'!$B$2),IF('Hoja De Calculo'!BO$16&lt;'Hoja De Calculo'!BN$16,0,'Credit issuance TYA'!BN36-('Credit issuance TYA'!$P$21*'Credit issuance TYA'!$B$2)))</f>
        <v>0</v>
      </c>
      <c r="BO36" s="285">
        <f>IF(ISBLANK('Hoja De Calculo'!BP$13),'Credit issuance TYA'!BO36-('Credit issuance TYA'!$P$21*'Credit issuance TYA'!$B$2),IF('Hoja De Calculo'!BP$16&lt;'Hoja De Calculo'!BO$16,0,'Credit issuance TYA'!BO36-('Credit issuance TYA'!$P$21*'Credit issuance TYA'!$B$2)))</f>
        <v>0</v>
      </c>
      <c r="BP36" s="285">
        <f>IF(ISBLANK('Hoja De Calculo'!BQ$13),'Credit issuance TYA'!BP36-('Credit issuance TYA'!$P$21*'Credit issuance TYA'!$B$2),IF('Hoja De Calculo'!BQ$16&lt;'Hoja De Calculo'!BP$16,0,'Credit issuance TYA'!BP36-('Credit issuance TYA'!$P$21*'Credit issuance TYA'!$B$2)))</f>
        <v>0</v>
      </c>
      <c r="BQ36" s="285">
        <f>IF(ISBLANK('Hoja De Calculo'!BR$13),'Credit issuance TYA'!BQ36-('Credit issuance TYA'!$P$21*'Credit issuance TYA'!$B$2),IF('Hoja De Calculo'!BR$16&lt;'Hoja De Calculo'!BQ$16,0,'Credit issuance TYA'!BQ36-('Credit issuance TYA'!$P$21*'Credit issuance TYA'!$B$2)))</f>
        <v>0</v>
      </c>
      <c r="BR36" s="285">
        <f>IF(ISBLANK('Hoja De Calculo'!BS$13),'Credit issuance TYA'!BR36-('Credit issuance TYA'!$P$21*'Credit issuance TYA'!$B$2),IF('Hoja De Calculo'!BS$16&lt;'Hoja De Calculo'!BR$16,0,'Credit issuance TYA'!BR36-('Credit issuance TYA'!$P$21*'Credit issuance TYA'!$B$2)))</f>
        <v>0</v>
      </c>
      <c r="BS36" s="285">
        <f>IF(ISBLANK('Hoja De Calculo'!BT$13),'Credit issuance TYA'!BS36-('Credit issuance TYA'!$P$21*'Credit issuance TYA'!$B$2),IF('Hoja De Calculo'!BT$16&lt;'Hoja De Calculo'!BS$16,0,'Credit issuance TYA'!BS36-('Credit issuance TYA'!$P$21*'Credit issuance TYA'!$B$2)))</f>
        <v>0</v>
      </c>
      <c r="BT36" s="285">
        <f>IF(ISBLANK('Hoja De Calculo'!BU$13),'Credit issuance TYA'!BT36-('Credit issuance TYA'!$P$21*'Credit issuance TYA'!$B$2),IF('Hoja De Calculo'!BU$16&lt;'Hoja De Calculo'!BT$16,0,'Credit issuance TYA'!BT36-('Credit issuance TYA'!$P$21*'Credit issuance TYA'!$B$2)))</f>
        <v>0</v>
      </c>
      <c r="BU36" s="285">
        <f>IF(ISBLANK('Hoja De Calculo'!BV$13),'Credit issuance TYA'!BU36-('Credit issuance TYA'!$P$21*'Credit issuance TYA'!$B$2),IF('Hoja De Calculo'!BV$16&lt;'Hoja De Calculo'!BU$16,0,'Credit issuance TYA'!BU36-('Credit issuance TYA'!$P$21*'Credit issuance TYA'!$B$2)))</f>
        <v>0</v>
      </c>
      <c r="BV36" s="285">
        <f>IF(ISBLANK('Hoja De Calculo'!BW$13),'Credit issuance TYA'!BV36-('Credit issuance TYA'!$P$21*'Credit issuance TYA'!$B$2),IF('Hoja De Calculo'!BW$16&lt;'Hoja De Calculo'!BV$16,0,'Credit issuance TYA'!BV36-('Credit issuance TYA'!$P$21*'Credit issuance TYA'!$B$2)))</f>
        <v>0</v>
      </c>
      <c r="BW36" s="285">
        <f>IF(ISBLANK('Hoja De Calculo'!BX$13),'Credit issuance TYA'!BW36-('Credit issuance TYA'!$P$21*'Credit issuance TYA'!$B$2),IF('Hoja De Calculo'!BX$16&lt;'Hoja De Calculo'!BW$16,0,'Credit issuance TYA'!BW36-('Credit issuance TYA'!$P$21*'Credit issuance TYA'!$B$2)))</f>
        <v>0</v>
      </c>
      <c r="BX36" s="285">
        <f>IF(ISBLANK('Hoja De Calculo'!BY$13),'Credit issuance TYA'!BX36-('Credit issuance TYA'!$P$21*'Credit issuance TYA'!$B$2),IF('Hoja De Calculo'!BY$16&lt;'Hoja De Calculo'!BX$16,0,'Credit issuance TYA'!BX36-('Credit issuance TYA'!$P$21*'Credit issuance TYA'!$B$2)))</f>
        <v>0</v>
      </c>
      <c r="BY36" s="285">
        <f>IF(ISBLANK('Hoja De Calculo'!BZ$13),'Credit issuance TYA'!BY36-('Credit issuance TYA'!$P$21*'Credit issuance TYA'!$B$2),IF('Hoja De Calculo'!BZ$16&lt;'Hoja De Calculo'!BY$16,0,'Credit issuance TYA'!BY36-('Credit issuance TYA'!$P$21*'Credit issuance TYA'!$B$2)))</f>
        <v>0</v>
      </c>
      <c r="BZ36" s="285">
        <f>IF(ISBLANK('Hoja De Calculo'!CA$13),'Credit issuance TYA'!BZ36-('Credit issuance TYA'!$P$21*'Credit issuance TYA'!$B$2),IF('Hoja De Calculo'!CA$16&lt;'Hoja De Calculo'!BZ$16,0,'Credit issuance TYA'!BZ36-('Credit issuance TYA'!$P$21*'Credit issuance TYA'!$B$2)))</f>
        <v>0</v>
      </c>
      <c r="CA36" s="285">
        <f>IF(ISBLANK('Hoja De Calculo'!CB$13),'Credit issuance TYA'!CA36-('Credit issuance TYA'!$P$21*'Credit issuance TYA'!$B$2),IF('Hoja De Calculo'!CB$16&lt;'Hoja De Calculo'!CA$16,0,'Credit issuance TYA'!CA36-('Credit issuance TYA'!$P$21*'Credit issuance TYA'!$B$2)))</f>
        <v>0</v>
      </c>
      <c r="CB36" s="285">
        <f>IF(ISBLANK('Hoja De Calculo'!CC$13),'Credit issuance TYA'!CB36-('Credit issuance TYA'!$P$21*'Credit issuance TYA'!$B$2),IF('Hoja De Calculo'!CC$16&lt;'Hoja De Calculo'!CB$16,0,'Credit issuance TYA'!CB36-('Credit issuance TYA'!$P$21*'Credit issuance TYA'!$B$2)))</f>
        <v>0</v>
      </c>
      <c r="CC36" s="285">
        <f>IF(ISBLANK('Hoja De Calculo'!CD$13),'Credit issuance TYA'!CC36-('Credit issuance TYA'!$P$21*'Credit issuance TYA'!$B$2),IF('Hoja De Calculo'!CD$16&lt;'Hoja De Calculo'!CC$16,0,'Credit issuance TYA'!CC36-('Credit issuance TYA'!$P$21*'Credit issuance TYA'!$B$2)))</f>
        <v>0</v>
      </c>
      <c r="CD36" s="285">
        <f>IF(ISBLANK('Hoja De Calculo'!CE$13),'Credit issuance TYA'!CD36-('Credit issuance TYA'!$P$21*'Credit issuance TYA'!$B$2),IF('Hoja De Calculo'!CE$16&lt;'Hoja De Calculo'!CD$16,0,'Credit issuance TYA'!CD36-('Credit issuance TYA'!$P$21*'Credit issuance TYA'!$B$2)))</f>
        <v>0</v>
      </c>
      <c r="CE36" s="285">
        <f>IF(ISBLANK('Hoja De Calculo'!CF$13),'Credit issuance TYA'!CE36-('Credit issuance TYA'!$P$21*'Credit issuance TYA'!$B$2),IF('Hoja De Calculo'!CF$16&lt;'Hoja De Calculo'!CE$16,0,'Credit issuance TYA'!CE36-('Credit issuance TYA'!$P$21*'Credit issuance TYA'!$B$2)))</f>
        <v>0</v>
      </c>
      <c r="CF36" s="285">
        <f>IF(ISBLANK('Hoja De Calculo'!CG$13),'Credit issuance TYA'!CF36-('Credit issuance TYA'!$P$21*'Credit issuance TYA'!$B$2),IF('Hoja De Calculo'!CG$16&lt;'Hoja De Calculo'!CF$16,0,'Credit issuance TYA'!CF36-('Credit issuance TYA'!$P$21*'Credit issuance TYA'!$B$2)))</f>
        <v>0</v>
      </c>
      <c r="CG36" s="285">
        <f>IF(ISBLANK('Hoja De Calculo'!CH$13),'Credit issuance TYA'!CG36-('Credit issuance TYA'!$P$21*'Credit issuance TYA'!$B$2),IF('Hoja De Calculo'!CH$16&lt;'Hoja De Calculo'!CG$16,0,'Credit issuance TYA'!CG36-('Credit issuance TYA'!$P$21*'Credit issuance TYA'!$B$2)))</f>
        <v>0</v>
      </c>
      <c r="CH36" s="285">
        <f>IF(ISBLANK('Hoja De Calculo'!CI$13),'Credit issuance TYA'!CH36-('Credit issuance TYA'!$P$21*'Credit issuance TYA'!$B$2),IF('Hoja De Calculo'!CI$16&lt;'Hoja De Calculo'!CH$16,0,'Credit issuance TYA'!CH36-('Credit issuance TYA'!$P$21*'Credit issuance TYA'!$B$2)))</f>
        <v>0</v>
      </c>
      <c r="CI36" s="285">
        <f>IF(ISBLANK('Hoja De Calculo'!CJ$13),'Credit issuance TYA'!CI36-('Credit issuance TYA'!$P$21*'Credit issuance TYA'!$B$2),IF('Hoja De Calculo'!CJ$16&lt;'Hoja De Calculo'!CI$16,0,'Credit issuance TYA'!CI36-('Credit issuance TYA'!$P$21*'Credit issuance TYA'!$B$2)))</f>
        <v>0</v>
      </c>
      <c r="CJ36" s="285">
        <f>IF(ISBLANK('Hoja De Calculo'!CK$13),'Credit issuance TYA'!CJ36-('Credit issuance TYA'!$P$21*'Credit issuance TYA'!$B$2),IF('Hoja De Calculo'!CK$16&lt;'Hoja De Calculo'!CJ$16,0,'Credit issuance TYA'!CJ36-('Credit issuance TYA'!$P$21*'Credit issuance TYA'!$B$2)))</f>
        <v>0</v>
      </c>
      <c r="CK36" s="285">
        <f>IF(ISBLANK('Hoja De Calculo'!CL$13),'Credit issuance TYA'!CK36-('Credit issuance TYA'!$P$21*'Credit issuance TYA'!$B$2),IF('Hoja De Calculo'!CL$16&lt;'Hoja De Calculo'!CK$16,0,'Credit issuance TYA'!CK36-('Credit issuance TYA'!$P$21*'Credit issuance TYA'!$B$2)))</f>
        <v>0</v>
      </c>
      <c r="CL36" s="285">
        <f>IF(ISBLANK('Hoja De Calculo'!CM$13),'Credit issuance TYA'!CL36-('Credit issuance TYA'!$P$21*'Credit issuance TYA'!$B$2),IF('Hoja De Calculo'!CM$16&lt;'Hoja De Calculo'!CL$16,0,'Credit issuance TYA'!CL36-('Credit issuance TYA'!$P$21*'Credit issuance TYA'!$B$2)))</f>
        <v>0</v>
      </c>
      <c r="CM36" s="285">
        <f>IF(ISBLANK('Hoja De Calculo'!CN$13),'Credit issuance TYA'!CM36-('Credit issuance TYA'!$P$21*'Credit issuance TYA'!$B$2),IF('Hoja De Calculo'!CN$16&lt;'Hoja De Calculo'!CM$16,0,'Credit issuance TYA'!CM36-('Credit issuance TYA'!$P$21*'Credit issuance TYA'!$B$2)))</f>
        <v>0</v>
      </c>
      <c r="CN36" s="285">
        <f>IF(ISBLANK('Hoja De Calculo'!CO$13),'Credit issuance TYA'!CN36-('Credit issuance TYA'!$P$21*'Credit issuance TYA'!$B$2),IF('Hoja De Calculo'!CO$16&lt;'Hoja De Calculo'!CN$16,0,'Credit issuance TYA'!CN36-('Credit issuance TYA'!$P$21*'Credit issuance TYA'!$B$2)))</f>
        <v>0</v>
      </c>
      <c r="CO36" s="285">
        <f>IF(ISBLANK('Hoja De Calculo'!CP$13),'Credit issuance TYA'!CO36-('Credit issuance TYA'!$P$21*'Credit issuance TYA'!$B$2),IF('Hoja De Calculo'!CP$16&lt;'Hoja De Calculo'!CO$16,0,'Credit issuance TYA'!CO36-('Credit issuance TYA'!$P$21*'Credit issuance TYA'!$B$2)))</f>
        <v>0</v>
      </c>
      <c r="CP36" s="285">
        <f>IF(ISBLANK('Hoja De Calculo'!CQ$13),'Credit issuance TYA'!CP36-('Credit issuance TYA'!$P$21*'Credit issuance TYA'!$B$2),IF('Hoja De Calculo'!CQ$16&lt;'Hoja De Calculo'!CP$16,0,'Credit issuance TYA'!CP36-('Credit issuance TYA'!$P$21*'Credit issuance TYA'!$B$2)))</f>
        <v>0</v>
      </c>
      <c r="CQ36" s="285">
        <f>IF(ISBLANK('Hoja De Calculo'!CR$13),'Credit issuance TYA'!CQ36-('Credit issuance TYA'!$P$21*'Credit issuance TYA'!$B$2),IF('Hoja De Calculo'!CR$16&lt;'Hoja De Calculo'!CQ$16,0,'Credit issuance TYA'!CQ36-('Credit issuance TYA'!$P$21*'Credit issuance TYA'!$B$2)))</f>
        <v>0</v>
      </c>
      <c r="CR36" s="285">
        <f>IF(ISBLANK('Hoja De Calculo'!CS$13),'Credit issuance TYA'!CR36-('Credit issuance TYA'!$P$21*'Credit issuance TYA'!$B$2),IF('Hoja De Calculo'!CS$16&lt;'Hoja De Calculo'!CR$16,0,'Credit issuance TYA'!CR36-('Credit issuance TYA'!$P$21*'Credit issuance TYA'!$B$2)))</f>
        <v>0</v>
      </c>
      <c r="CS36" s="285">
        <f>IF(ISBLANK('Hoja De Calculo'!CT$13),'Credit issuance TYA'!CS36-('Credit issuance TYA'!$P$21*'Credit issuance TYA'!$B$2),IF('Hoja De Calculo'!CT$16&lt;'Hoja De Calculo'!CS$16,0,'Credit issuance TYA'!CS36-('Credit issuance TYA'!$P$21*'Credit issuance TYA'!$B$2)))</f>
        <v>0</v>
      </c>
      <c r="CT36" s="285">
        <f>IF(ISBLANK('Hoja De Calculo'!CU$13),'Credit issuance TYA'!CT36-('Credit issuance TYA'!$P$21*'Credit issuance TYA'!$B$2),IF('Hoja De Calculo'!CU$16&lt;'Hoja De Calculo'!CT$16,0,'Credit issuance TYA'!CT36-('Credit issuance TYA'!$P$21*'Credit issuance TYA'!$B$2)))</f>
        <v>0</v>
      </c>
      <c r="CU36" s="285">
        <f>IF(ISBLANK('Hoja De Calculo'!CV$13),'Credit issuance TYA'!CU36-('Credit issuance TYA'!$P$21*'Credit issuance TYA'!$B$2),IF('Hoja De Calculo'!CV$16&lt;'Hoja De Calculo'!CU$16,0,'Credit issuance TYA'!CU36-('Credit issuance TYA'!$P$21*'Credit issuance TYA'!$B$2)))</f>
        <v>0</v>
      </c>
      <c r="CV36" s="285">
        <f>IF(ISBLANK('Hoja De Calculo'!CW$13),'Credit issuance TYA'!CV36-('Credit issuance TYA'!$P$21*'Credit issuance TYA'!$B$2),IF('Hoja De Calculo'!CW$16&lt;'Hoja De Calculo'!CV$16,0,'Credit issuance TYA'!CV36-('Credit issuance TYA'!$P$21*'Credit issuance TYA'!$B$2)))</f>
        <v>0</v>
      </c>
      <c r="CW36" s="285">
        <f>IF(ISBLANK('Hoja De Calculo'!CX$13),'Credit issuance TYA'!CW36-('Credit issuance TYA'!$P$21*'Credit issuance TYA'!$B$2),IF('Hoja De Calculo'!CX$16&lt;'Hoja De Calculo'!CW$16,0,'Credit issuance TYA'!CW36-('Credit issuance TYA'!$P$21*'Credit issuance TYA'!$B$2)))</f>
        <v>0</v>
      </c>
    </row>
    <row r="37" spans="1:102" x14ac:dyDescent="0.25">
      <c r="A37" t="s">
        <v>174</v>
      </c>
      <c r="C37" s="263"/>
      <c r="D37" s="263"/>
      <c r="E37" s="263"/>
      <c r="F37" s="263"/>
      <c r="G37" s="263"/>
      <c r="H37" s="263"/>
      <c r="I37" s="263"/>
      <c r="J37" s="263"/>
      <c r="K37" s="263"/>
      <c r="L37" s="263"/>
      <c r="M37" s="263"/>
      <c r="N37" s="271"/>
      <c r="O37" s="278"/>
      <c r="P37" s="278"/>
      <c r="Q37" s="285">
        <f>'Credit issuance TYA'!Q37-('Credit issuance TYA'!$Q21*'Credit issuance TYA'!$B$2)</f>
        <v>0</v>
      </c>
      <c r="R37" s="285">
        <f>IF(ISBLANK('Hoja De Calculo'!S$13),'Credit issuance TYA'!R37-('Credit issuance TYA'!$Q$21*'Credit issuance TYA'!$B$2),IF('Hoja De Calculo'!S$16&lt;'Hoja De Calculo'!R$16,0,'Credit issuance TYA'!R37-('Credit issuance TYA'!$Q$21*'Credit issuance TYA'!$B$2)))</f>
        <v>0</v>
      </c>
      <c r="S37" s="285">
        <f>IF(ISBLANK('Hoja De Calculo'!T$13),'Credit issuance TYA'!S37-('Credit issuance TYA'!$Q$21*'Credit issuance TYA'!$B$2),IF('Hoja De Calculo'!T$16&lt;'Hoja De Calculo'!S$16,0,'Credit issuance TYA'!S37-('Credit issuance TYA'!$Q$21*'Credit issuance TYA'!$B$2)))</f>
        <v>0</v>
      </c>
      <c r="T37" s="285">
        <f>IF(ISBLANK('Hoja De Calculo'!U$13),'Credit issuance TYA'!T37-('Credit issuance TYA'!$Q$21*'Credit issuance TYA'!$B$2),IF('Hoja De Calculo'!U$16&lt;'Hoja De Calculo'!T$16,0,'Credit issuance TYA'!T37-('Credit issuance TYA'!$Q$21*'Credit issuance TYA'!$B$2)))</f>
        <v>0</v>
      </c>
      <c r="U37" s="285">
        <f>IF(ISBLANK('Hoja De Calculo'!V$13),'Credit issuance TYA'!U37-('Credit issuance TYA'!$Q$21*'Credit issuance TYA'!$B$2),IF('Hoja De Calculo'!V$16&lt;'Hoja De Calculo'!U$16,0,'Credit issuance TYA'!U37-('Credit issuance TYA'!$Q$21*'Credit issuance TYA'!$B$2)))</f>
        <v>0</v>
      </c>
      <c r="V37" s="285">
        <f>IF(ISBLANK('Hoja De Calculo'!W$13),'Credit issuance TYA'!V37-('Credit issuance TYA'!$Q$21*'Credit issuance TYA'!$B$2),IF('Hoja De Calculo'!W$16&lt;'Hoja De Calculo'!V$16,0,'Credit issuance TYA'!V37-('Credit issuance TYA'!$Q$21*'Credit issuance TYA'!$B$2)))</f>
        <v>0</v>
      </c>
      <c r="W37" s="285">
        <f>IF(ISBLANK('Hoja De Calculo'!X$13),'Credit issuance TYA'!W37-('Credit issuance TYA'!$Q$21*'Credit issuance TYA'!$B$2),IF('Hoja De Calculo'!X$16&lt;'Hoja De Calculo'!W$16,0,'Credit issuance TYA'!W37-('Credit issuance TYA'!$Q$21*'Credit issuance TYA'!$B$2)))</f>
        <v>0</v>
      </c>
      <c r="X37" s="285">
        <f>IF(ISBLANK('Hoja De Calculo'!Y$13),'Credit issuance TYA'!X37-('Credit issuance TYA'!$Q$21*'Credit issuance TYA'!$B$2),IF('Hoja De Calculo'!Y$16&lt;'Hoja De Calculo'!X$16,0,'Credit issuance TYA'!X37-('Credit issuance TYA'!$Q$21*'Credit issuance TYA'!$B$2)))</f>
        <v>0</v>
      </c>
      <c r="Y37" s="285">
        <f>IF(ISBLANK('Hoja De Calculo'!Z$13),'Credit issuance TYA'!Y37-('Credit issuance TYA'!$Q$21*'Credit issuance TYA'!$B$2),IF('Hoja De Calculo'!Z$16&lt;'Hoja De Calculo'!Y$16,0,'Credit issuance TYA'!Y37-('Credit issuance TYA'!$Q$21*'Credit issuance TYA'!$B$2)))</f>
        <v>0</v>
      </c>
      <c r="Z37" s="285">
        <f>IF(ISBLANK('Hoja De Calculo'!AA$13),'Credit issuance TYA'!Z37-('Credit issuance TYA'!$Q$21*'Credit issuance TYA'!$B$2),IF('Hoja De Calculo'!AA$16&lt;'Hoja De Calculo'!Z$16,0,'Credit issuance TYA'!Z37-('Credit issuance TYA'!$Q$21*'Credit issuance TYA'!$B$2)))</f>
        <v>0</v>
      </c>
      <c r="AA37" s="285">
        <f>IF(ISBLANK('Hoja De Calculo'!AB$13),'Credit issuance TYA'!AA37-('Credit issuance TYA'!$Q$21*'Credit issuance TYA'!$B$2),IF('Hoja De Calculo'!AB$16&lt;'Hoja De Calculo'!AA$16,0,'Credit issuance TYA'!AA37-('Credit issuance TYA'!$Q$21*'Credit issuance TYA'!$B$2)))</f>
        <v>0</v>
      </c>
      <c r="AB37" s="285">
        <f>IF(ISBLANK('Hoja De Calculo'!AC$13),'Credit issuance TYA'!AB37-('Credit issuance TYA'!$Q$21*'Credit issuance TYA'!$B$2),IF('Hoja De Calculo'!AC$16&lt;'Hoja De Calculo'!AB$16,0,'Credit issuance TYA'!AB37-('Credit issuance TYA'!$Q$21*'Credit issuance TYA'!$B$2)))</f>
        <v>0</v>
      </c>
      <c r="AC37" s="285">
        <f>IF(ISBLANK('Hoja De Calculo'!AD$13),'Credit issuance TYA'!AC37-('Credit issuance TYA'!$Q$21*'Credit issuance TYA'!$B$2),IF('Hoja De Calculo'!AD$16&lt;'Hoja De Calculo'!AC$16,0,'Credit issuance TYA'!AC37-('Credit issuance TYA'!$Q$21*'Credit issuance TYA'!$B$2)))</f>
        <v>0</v>
      </c>
      <c r="AD37" s="285">
        <f>IF(ISBLANK('Hoja De Calculo'!AE$13),'Credit issuance TYA'!AD37-('Credit issuance TYA'!$Q$21*'Credit issuance TYA'!$B$2),IF('Hoja De Calculo'!AE$16&lt;'Hoja De Calculo'!AD$16,0,'Credit issuance TYA'!AD37-('Credit issuance TYA'!$Q$21*'Credit issuance TYA'!$B$2)))</f>
        <v>0</v>
      </c>
      <c r="AE37" s="285">
        <f>IF(ISBLANK('Hoja De Calculo'!AF$13),'Credit issuance TYA'!AE37-('Credit issuance TYA'!$Q$21*'Credit issuance TYA'!$B$2),IF('Hoja De Calculo'!AF$16&lt;'Hoja De Calculo'!AE$16,0,'Credit issuance TYA'!AE37-('Credit issuance TYA'!$Q$21*'Credit issuance TYA'!$B$2)))</f>
        <v>0</v>
      </c>
      <c r="AF37" s="285">
        <f>IF(ISBLANK('Hoja De Calculo'!AG$13),'Credit issuance TYA'!AF37-('Credit issuance TYA'!$Q$21*'Credit issuance TYA'!$B$2),IF('Hoja De Calculo'!AG$16&lt;'Hoja De Calculo'!AF$16,0,'Credit issuance TYA'!AF37-('Credit issuance TYA'!$Q$21*'Credit issuance TYA'!$B$2)))</f>
        <v>0</v>
      </c>
      <c r="AG37" s="285">
        <f>IF(ISBLANK('Hoja De Calculo'!AH$13),'Credit issuance TYA'!AG37-('Credit issuance TYA'!$Q$21*'Credit issuance TYA'!$B$2),IF('Hoja De Calculo'!AH$16&lt;'Hoja De Calculo'!AG$16,0,'Credit issuance TYA'!AG37-('Credit issuance TYA'!$Q$21*'Credit issuance TYA'!$B$2)))</f>
        <v>0</v>
      </c>
      <c r="AH37" s="285">
        <f>IF(ISBLANK('Hoja De Calculo'!AI$13),'Credit issuance TYA'!AH37-('Credit issuance TYA'!$Q$21*'Credit issuance TYA'!$B$2),IF('Hoja De Calculo'!AI$16&lt;'Hoja De Calculo'!AH$16,0,'Credit issuance TYA'!AH37-('Credit issuance TYA'!$Q$21*'Credit issuance TYA'!$B$2)))</f>
        <v>0</v>
      </c>
      <c r="AI37" s="285">
        <f>IF(ISBLANK('Hoja De Calculo'!AJ$13),'Credit issuance TYA'!AI37-('Credit issuance TYA'!$Q$21*'Credit issuance TYA'!$B$2),IF('Hoja De Calculo'!AJ$16&lt;'Hoja De Calculo'!AI$16,0,'Credit issuance TYA'!AI37-('Credit issuance TYA'!$Q$21*'Credit issuance TYA'!$B$2)))</f>
        <v>0</v>
      </c>
      <c r="AJ37" s="285">
        <f>IF(ISBLANK('Hoja De Calculo'!AK$13),'Credit issuance TYA'!AJ37-('Credit issuance TYA'!$Q$21*'Credit issuance TYA'!$B$2),IF('Hoja De Calculo'!AK$16&lt;'Hoja De Calculo'!AJ$16,0,'Credit issuance TYA'!AJ37-('Credit issuance TYA'!$Q$21*'Credit issuance TYA'!$B$2)))</f>
        <v>0</v>
      </c>
      <c r="AK37" s="285">
        <f>IF(ISBLANK('Hoja De Calculo'!AL$13),'Credit issuance TYA'!AK37-('Credit issuance TYA'!$Q$21*'Credit issuance TYA'!$B$2),IF('Hoja De Calculo'!AL$16&lt;'Hoja De Calculo'!AK$16,0,'Credit issuance TYA'!AK37-('Credit issuance TYA'!$Q$21*'Credit issuance TYA'!$B$2)))</f>
        <v>0</v>
      </c>
      <c r="AL37" s="285">
        <f>IF(ISBLANK('Hoja De Calculo'!AM$13),'Credit issuance TYA'!AL37-('Credit issuance TYA'!$Q$21*'Credit issuance TYA'!$B$2),IF('Hoja De Calculo'!AM$16&lt;'Hoja De Calculo'!AL$16,0,'Credit issuance TYA'!AL37-('Credit issuance TYA'!$Q$21*'Credit issuance TYA'!$B$2)))</f>
        <v>0</v>
      </c>
      <c r="AM37" s="285">
        <f>IF(ISBLANK('Hoja De Calculo'!AN$13),'Credit issuance TYA'!AM37-('Credit issuance TYA'!$Q$21*'Credit issuance TYA'!$B$2),IF('Hoja De Calculo'!AN$16&lt;'Hoja De Calculo'!AM$16,0,'Credit issuance TYA'!AM37-('Credit issuance TYA'!$Q$21*'Credit issuance TYA'!$B$2)))</f>
        <v>0</v>
      </c>
      <c r="AN37" s="285">
        <f>IF(ISBLANK('Hoja De Calculo'!AO$13),'Credit issuance TYA'!AN37-('Credit issuance TYA'!$Q$21*'Credit issuance TYA'!$B$2),IF('Hoja De Calculo'!AO$16&lt;'Hoja De Calculo'!AN$16,0,'Credit issuance TYA'!AN37-('Credit issuance TYA'!$Q$21*'Credit issuance TYA'!$B$2)))</f>
        <v>0</v>
      </c>
      <c r="AO37" s="285">
        <f>IF(ISBLANK('Hoja De Calculo'!AP$13),'Credit issuance TYA'!AO37-('Credit issuance TYA'!$Q$21*'Credit issuance TYA'!$B$2),IF('Hoja De Calculo'!AP$16&lt;'Hoja De Calculo'!AO$16,0,'Credit issuance TYA'!AO37-('Credit issuance TYA'!$Q$21*'Credit issuance TYA'!$B$2)))</f>
        <v>0</v>
      </c>
      <c r="AP37" s="285">
        <f>IF(ISBLANK('Hoja De Calculo'!AQ$13),'Credit issuance TYA'!AP37-('Credit issuance TYA'!$Q$21*'Credit issuance TYA'!$B$2),IF('Hoja De Calculo'!AQ$16&lt;'Hoja De Calculo'!AP$16,0,'Credit issuance TYA'!AP37-('Credit issuance TYA'!$Q$21*'Credit issuance TYA'!$B$2)))</f>
        <v>0</v>
      </c>
      <c r="AQ37" s="285">
        <f>IF(ISBLANK('Hoja De Calculo'!AR$13),'Credit issuance TYA'!AQ37-('Credit issuance TYA'!$Q$21*'Credit issuance TYA'!$B$2),IF('Hoja De Calculo'!AR$16&lt;'Hoja De Calculo'!AQ$16,0,'Credit issuance TYA'!AQ37-('Credit issuance TYA'!$Q$21*'Credit issuance TYA'!$B$2)))</f>
        <v>0</v>
      </c>
      <c r="AR37" s="285">
        <f>IF(ISBLANK('Hoja De Calculo'!AS$13),'Credit issuance TYA'!AR37-('Credit issuance TYA'!$Q$21*'Credit issuance TYA'!$B$2),IF('Hoja De Calculo'!AS$16&lt;'Hoja De Calculo'!AR$16,0,'Credit issuance TYA'!AR37-('Credit issuance TYA'!$Q$21*'Credit issuance TYA'!$B$2)))</f>
        <v>0</v>
      </c>
      <c r="AS37" s="285">
        <f>IF(ISBLANK('Hoja De Calculo'!AT$13),'Credit issuance TYA'!AS37-('Credit issuance TYA'!$Q$21*'Credit issuance TYA'!$B$2),IF('Hoja De Calculo'!AT$16&lt;'Hoja De Calculo'!AS$16,0,'Credit issuance TYA'!AS37-('Credit issuance TYA'!$Q$21*'Credit issuance TYA'!$B$2)))</f>
        <v>0</v>
      </c>
      <c r="AT37" s="285">
        <f>IF(ISBLANK('Hoja De Calculo'!AU$13),'Credit issuance TYA'!AT37-('Credit issuance TYA'!$Q$21*'Credit issuance TYA'!$B$2),IF('Hoja De Calculo'!AU$16&lt;'Hoja De Calculo'!AT$16,0,'Credit issuance TYA'!AT37-('Credit issuance TYA'!$Q$21*'Credit issuance TYA'!$B$2)))</f>
        <v>0</v>
      </c>
      <c r="AU37" s="285">
        <f>IF(ISBLANK('Hoja De Calculo'!AV$13),'Credit issuance TYA'!AU37-('Credit issuance TYA'!$Q$21*'Credit issuance TYA'!$B$2),IF('Hoja De Calculo'!AV$16&lt;'Hoja De Calculo'!AU$16,0,'Credit issuance TYA'!AU37-('Credit issuance TYA'!$Q$21*'Credit issuance TYA'!$B$2)))</f>
        <v>0</v>
      </c>
      <c r="AV37" s="285">
        <f>IF(ISBLANK('Hoja De Calculo'!AW$13),'Credit issuance TYA'!AV37-('Credit issuance TYA'!$Q$21*'Credit issuance TYA'!$B$2),IF('Hoja De Calculo'!AW$16&lt;'Hoja De Calculo'!AV$16,0,'Credit issuance TYA'!AV37-('Credit issuance TYA'!$Q$21*'Credit issuance TYA'!$B$2)))</f>
        <v>0</v>
      </c>
      <c r="AW37" s="285">
        <f>IF(ISBLANK('Hoja De Calculo'!AX$13),'Credit issuance TYA'!AW37-('Credit issuance TYA'!$Q$21*'Credit issuance TYA'!$B$2),IF('Hoja De Calculo'!AX$16&lt;'Hoja De Calculo'!AW$16,0,'Credit issuance TYA'!AW37-('Credit issuance TYA'!$Q$21*'Credit issuance TYA'!$B$2)))</f>
        <v>0</v>
      </c>
      <c r="AX37" s="285">
        <f>IF(ISBLANK('Hoja De Calculo'!AY$13),'Credit issuance TYA'!AX37-('Credit issuance TYA'!$Q$21*'Credit issuance TYA'!$B$2),IF('Hoja De Calculo'!AY$16&lt;'Hoja De Calculo'!AX$16,0,'Credit issuance TYA'!AX37-('Credit issuance TYA'!$Q$21*'Credit issuance TYA'!$B$2)))</f>
        <v>0</v>
      </c>
      <c r="AY37" s="285">
        <f>IF(ISBLANK('Hoja De Calculo'!AZ$13),'Credit issuance TYA'!AY37-('Credit issuance TYA'!$Q$21*'Credit issuance TYA'!$B$2),IF('Hoja De Calculo'!AZ$16&lt;'Hoja De Calculo'!AY$16,0,'Credit issuance TYA'!AY37-('Credit issuance TYA'!$Q$21*'Credit issuance TYA'!$B$2)))</f>
        <v>0</v>
      </c>
      <c r="AZ37" s="285">
        <f>IF(ISBLANK('Hoja De Calculo'!BA$13),'Credit issuance TYA'!AZ37-('Credit issuance TYA'!$Q$21*'Credit issuance TYA'!$B$2),IF('Hoja De Calculo'!BA$16&lt;'Hoja De Calculo'!AZ$16,0,'Credit issuance TYA'!AZ37-('Credit issuance TYA'!$Q$21*'Credit issuance TYA'!$B$2)))</f>
        <v>0</v>
      </c>
      <c r="BA37" s="285">
        <f>IF(ISBLANK('Hoja De Calculo'!BB$13),'Credit issuance TYA'!BA37-('Credit issuance TYA'!$Q$21*'Credit issuance TYA'!$B$2),IF('Hoja De Calculo'!BB$16&lt;'Hoja De Calculo'!BA$16,0,'Credit issuance TYA'!BA37-('Credit issuance TYA'!$Q$21*'Credit issuance TYA'!$B$2)))</f>
        <v>0</v>
      </c>
      <c r="BB37" s="285">
        <f>IF(ISBLANK('Hoja De Calculo'!BC$13),'Credit issuance TYA'!BB37-('Credit issuance TYA'!$Q$21*'Credit issuance TYA'!$B$2),IF('Hoja De Calculo'!BC$16&lt;'Hoja De Calculo'!BB$16,0,'Credit issuance TYA'!BB37-('Credit issuance TYA'!$Q$21*'Credit issuance TYA'!$B$2)))</f>
        <v>0</v>
      </c>
      <c r="BC37" s="285">
        <f>IF(ISBLANK('Hoja De Calculo'!BD$13),'Credit issuance TYA'!BC37-('Credit issuance TYA'!$Q$21*'Credit issuance TYA'!$B$2),IF('Hoja De Calculo'!BD$16&lt;'Hoja De Calculo'!BC$16,0,'Credit issuance TYA'!BC37-('Credit issuance TYA'!$Q$21*'Credit issuance TYA'!$B$2)))</f>
        <v>0</v>
      </c>
      <c r="BD37" s="285">
        <f>IF(ISBLANK('Hoja De Calculo'!BE$13),'Credit issuance TYA'!BD37-('Credit issuance TYA'!$Q$21*'Credit issuance TYA'!$B$2),IF('Hoja De Calculo'!BE$16&lt;'Hoja De Calculo'!BD$16,0,'Credit issuance TYA'!BD37-('Credit issuance TYA'!$Q$21*'Credit issuance TYA'!$B$2)))</f>
        <v>0</v>
      </c>
      <c r="BE37" s="285">
        <f>IF(ISBLANK('Hoja De Calculo'!BF$13),'Credit issuance TYA'!BE37-('Credit issuance TYA'!$Q$21*'Credit issuance TYA'!$B$2),IF('Hoja De Calculo'!BF$16&lt;'Hoja De Calculo'!BE$16,0,'Credit issuance TYA'!BE37-('Credit issuance TYA'!$Q$21*'Credit issuance TYA'!$B$2)))</f>
        <v>0</v>
      </c>
      <c r="BF37" s="285">
        <f>IF(ISBLANK('Hoja De Calculo'!BG$13),'Credit issuance TYA'!BF37-('Credit issuance TYA'!$Q$21*'Credit issuance TYA'!$B$2),IF('Hoja De Calculo'!BG$16&lt;'Hoja De Calculo'!BF$16,0,'Credit issuance TYA'!BF37-('Credit issuance TYA'!$Q$21*'Credit issuance TYA'!$B$2)))</f>
        <v>0</v>
      </c>
      <c r="BG37" s="285">
        <f>IF(ISBLANK('Hoja De Calculo'!BH$13),'Credit issuance TYA'!BG37-('Credit issuance TYA'!$Q$21*'Credit issuance TYA'!$B$2),IF('Hoja De Calculo'!BH$16&lt;'Hoja De Calculo'!BG$16,0,'Credit issuance TYA'!BG37-('Credit issuance TYA'!$Q$21*'Credit issuance TYA'!$B$2)))</f>
        <v>0</v>
      </c>
      <c r="BH37" s="285">
        <f>IF(ISBLANK('Hoja De Calculo'!BI$13),'Credit issuance TYA'!BH37-('Credit issuance TYA'!$Q$21*'Credit issuance TYA'!$B$2),IF('Hoja De Calculo'!BI$16&lt;'Hoja De Calculo'!BH$16,0,'Credit issuance TYA'!BH37-('Credit issuance TYA'!$Q$21*'Credit issuance TYA'!$B$2)))</f>
        <v>0</v>
      </c>
      <c r="BI37" s="285">
        <f>IF(ISBLANK('Hoja De Calculo'!BJ$13),'Credit issuance TYA'!BI37-('Credit issuance TYA'!$Q$21*'Credit issuance TYA'!$B$2),IF('Hoja De Calculo'!BJ$16&lt;'Hoja De Calculo'!BI$16,0,'Credit issuance TYA'!BI37-('Credit issuance TYA'!$Q$21*'Credit issuance TYA'!$B$2)))</f>
        <v>0</v>
      </c>
      <c r="BJ37" s="285">
        <f>IF(ISBLANK('Hoja De Calculo'!BK$13),'Credit issuance TYA'!BJ37-('Credit issuance TYA'!$Q$21*'Credit issuance TYA'!$B$2),IF('Hoja De Calculo'!BK$16&lt;'Hoja De Calculo'!BJ$16,0,'Credit issuance TYA'!BJ37-('Credit issuance TYA'!$Q$21*'Credit issuance TYA'!$B$2)))</f>
        <v>0</v>
      </c>
      <c r="BK37" s="285">
        <f>IF(ISBLANK('Hoja De Calculo'!BL$13),'Credit issuance TYA'!BK37-('Credit issuance TYA'!$Q$21*'Credit issuance TYA'!$B$2),IF('Hoja De Calculo'!BL$16&lt;'Hoja De Calculo'!BK$16,0,'Credit issuance TYA'!BK37-('Credit issuance TYA'!$Q$21*'Credit issuance TYA'!$B$2)))</f>
        <v>0</v>
      </c>
      <c r="BL37" s="285">
        <f>IF(ISBLANK('Hoja De Calculo'!BM$13),'Credit issuance TYA'!BL37-('Credit issuance TYA'!$Q$21*'Credit issuance TYA'!$B$2),IF('Hoja De Calculo'!BM$16&lt;'Hoja De Calculo'!BL$16,0,'Credit issuance TYA'!BL37-('Credit issuance TYA'!$Q$21*'Credit issuance TYA'!$B$2)))</f>
        <v>0</v>
      </c>
      <c r="BM37" s="285">
        <f>IF(ISBLANK('Hoja De Calculo'!BN$13),'Credit issuance TYA'!BM37-('Credit issuance TYA'!$Q$21*'Credit issuance TYA'!$B$2),IF('Hoja De Calculo'!BN$16&lt;'Hoja De Calculo'!BM$16,0,'Credit issuance TYA'!BM37-('Credit issuance TYA'!$Q$21*'Credit issuance TYA'!$B$2)))</f>
        <v>0</v>
      </c>
      <c r="BN37" s="285">
        <f>IF(ISBLANK('Hoja De Calculo'!BO$13),'Credit issuance TYA'!BN37-('Credit issuance TYA'!$Q$21*'Credit issuance TYA'!$B$2),IF('Hoja De Calculo'!BO$16&lt;'Hoja De Calculo'!BN$16,0,'Credit issuance TYA'!BN37-('Credit issuance TYA'!$Q$21*'Credit issuance TYA'!$B$2)))</f>
        <v>0</v>
      </c>
      <c r="BO37" s="285">
        <f>IF(ISBLANK('Hoja De Calculo'!BP$13),'Credit issuance TYA'!BO37-('Credit issuance TYA'!$Q$21*'Credit issuance TYA'!$B$2),IF('Hoja De Calculo'!BP$16&lt;'Hoja De Calculo'!BO$16,0,'Credit issuance TYA'!BO37-('Credit issuance TYA'!$Q$21*'Credit issuance TYA'!$B$2)))</f>
        <v>0</v>
      </c>
      <c r="BP37" s="285">
        <f>IF(ISBLANK('Hoja De Calculo'!BQ$13),'Credit issuance TYA'!BP37-('Credit issuance TYA'!$Q$21*'Credit issuance TYA'!$B$2),IF('Hoja De Calculo'!BQ$16&lt;'Hoja De Calculo'!BP$16,0,'Credit issuance TYA'!BP37-('Credit issuance TYA'!$Q$21*'Credit issuance TYA'!$B$2)))</f>
        <v>0</v>
      </c>
      <c r="BQ37" s="285">
        <f>IF(ISBLANK('Hoja De Calculo'!BR$13),'Credit issuance TYA'!BQ37-('Credit issuance TYA'!$Q$21*'Credit issuance TYA'!$B$2),IF('Hoja De Calculo'!BR$16&lt;'Hoja De Calculo'!BQ$16,0,'Credit issuance TYA'!BQ37-('Credit issuance TYA'!$Q$21*'Credit issuance TYA'!$B$2)))</f>
        <v>0</v>
      </c>
      <c r="BR37" s="285">
        <f>IF(ISBLANK('Hoja De Calculo'!BS$13),'Credit issuance TYA'!BR37-('Credit issuance TYA'!$Q$21*'Credit issuance TYA'!$B$2),IF('Hoja De Calculo'!BS$16&lt;'Hoja De Calculo'!BR$16,0,'Credit issuance TYA'!BR37-('Credit issuance TYA'!$Q$21*'Credit issuance TYA'!$B$2)))</f>
        <v>0</v>
      </c>
      <c r="BS37" s="285">
        <f>IF(ISBLANK('Hoja De Calculo'!BT$13),'Credit issuance TYA'!BS37-('Credit issuance TYA'!$Q$21*'Credit issuance TYA'!$B$2),IF('Hoja De Calculo'!BT$16&lt;'Hoja De Calculo'!BS$16,0,'Credit issuance TYA'!BS37-('Credit issuance TYA'!$Q$21*'Credit issuance TYA'!$B$2)))</f>
        <v>0</v>
      </c>
      <c r="BT37" s="285">
        <f>IF(ISBLANK('Hoja De Calculo'!BU$13),'Credit issuance TYA'!BT37-('Credit issuance TYA'!$Q$21*'Credit issuance TYA'!$B$2),IF('Hoja De Calculo'!BU$16&lt;'Hoja De Calculo'!BT$16,0,'Credit issuance TYA'!BT37-('Credit issuance TYA'!$Q$21*'Credit issuance TYA'!$B$2)))</f>
        <v>0</v>
      </c>
      <c r="BU37" s="285">
        <f>IF(ISBLANK('Hoja De Calculo'!BV$13),'Credit issuance TYA'!BU37-('Credit issuance TYA'!$Q$21*'Credit issuance TYA'!$B$2),IF('Hoja De Calculo'!BV$16&lt;'Hoja De Calculo'!BU$16,0,'Credit issuance TYA'!BU37-('Credit issuance TYA'!$Q$21*'Credit issuance TYA'!$B$2)))</f>
        <v>0</v>
      </c>
      <c r="BV37" s="285">
        <f>IF(ISBLANK('Hoja De Calculo'!BW$13),'Credit issuance TYA'!BV37-('Credit issuance TYA'!$Q$21*'Credit issuance TYA'!$B$2),IF('Hoja De Calculo'!BW$16&lt;'Hoja De Calculo'!BV$16,0,'Credit issuance TYA'!BV37-('Credit issuance TYA'!$Q$21*'Credit issuance TYA'!$B$2)))</f>
        <v>0</v>
      </c>
      <c r="BW37" s="285">
        <f>IF(ISBLANK('Hoja De Calculo'!BX$13),'Credit issuance TYA'!BW37-('Credit issuance TYA'!$Q$21*'Credit issuance TYA'!$B$2),IF('Hoja De Calculo'!BX$16&lt;'Hoja De Calculo'!BW$16,0,'Credit issuance TYA'!BW37-('Credit issuance TYA'!$Q$21*'Credit issuance TYA'!$B$2)))</f>
        <v>0</v>
      </c>
      <c r="BX37" s="285">
        <f>IF(ISBLANK('Hoja De Calculo'!BY$13),'Credit issuance TYA'!BX37-('Credit issuance TYA'!$Q$21*'Credit issuance TYA'!$B$2),IF('Hoja De Calculo'!BY$16&lt;'Hoja De Calculo'!BX$16,0,'Credit issuance TYA'!BX37-('Credit issuance TYA'!$Q$21*'Credit issuance TYA'!$B$2)))</f>
        <v>0</v>
      </c>
      <c r="BY37" s="285">
        <f>IF(ISBLANK('Hoja De Calculo'!BZ$13),'Credit issuance TYA'!BY37-('Credit issuance TYA'!$Q$21*'Credit issuance TYA'!$B$2),IF('Hoja De Calculo'!BZ$16&lt;'Hoja De Calculo'!BY$16,0,'Credit issuance TYA'!BY37-('Credit issuance TYA'!$Q$21*'Credit issuance TYA'!$B$2)))</f>
        <v>0</v>
      </c>
      <c r="BZ37" s="285">
        <f>IF(ISBLANK('Hoja De Calculo'!CA$13),'Credit issuance TYA'!BZ37-('Credit issuance TYA'!$Q$21*'Credit issuance TYA'!$B$2),IF('Hoja De Calculo'!CA$16&lt;'Hoja De Calculo'!BZ$16,0,'Credit issuance TYA'!BZ37-('Credit issuance TYA'!$Q$21*'Credit issuance TYA'!$B$2)))</f>
        <v>0</v>
      </c>
      <c r="CA37" s="285">
        <f>IF(ISBLANK('Hoja De Calculo'!CB$13),'Credit issuance TYA'!CA37-('Credit issuance TYA'!$Q$21*'Credit issuance TYA'!$B$2),IF('Hoja De Calculo'!CB$16&lt;'Hoja De Calculo'!CA$16,0,'Credit issuance TYA'!CA37-('Credit issuance TYA'!$Q$21*'Credit issuance TYA'!$B$2)))</f>
        <v>0</v>
      </c>
      <c r="CB37" s="285">
        <f>IF(ISBLANK('Hoja De Calculo'!CC$13),'Credit issuance TYA'!CB37-('Credit issuance TYA'!$Q$21*'Credit issuance TYA'!$B$2),IF('Hoja De Calculo'!CC$16&lt;'Hoja De Calculo'!CB$16,0,'Credit issuance TYA'!CB37-('Credit issuance TYA'!$Q$21*'Credit issuance TYA'!$B$2)))</f>
        <v>0</v>
      </c>
      <c r="CC37" s="285">
        <f>IF(ISBLANK('Hoja De Calculo'!CD$13),'Credit issuance TYA'!CC37-('Credit issuance TYA'!$Q$21*'Credit issuance TYA'!$B$2),IF('Hoja De Calculo'!CD$16&lt;'Hoja De Calculo'!CC$16,0,'Credit issuance TYA'!CC37-('Credit issuance TYA'!$Q$21*'Credit issuance TYA'!$B$2)))</f>
        <v>0</v>
      </c>
      <c r="CD37" s="285">
        <f>IF(ISBLANK('Hoja De Calculo'!CE$13),'Credit issuance TYA'!CD37-('Credit issuance TYA'!$Q$21*'Credit issuance TYA'!$B$2),IF('Hoja De Calculo'!CE$16&lt;'Hoja De Calculo'!CD$16,0,'Credit issuance TYA'!CD37-('Credit issuance TYA'!$Q$21*'Credit issuance TYA'!$B$2)))</f>
        <v>0</v>
      </c>
      <c r="CE37" s="285">
        <f>IF(ISBLANK('Hoja De Calculo'!CF$13),'Credit issuance TYA'!CE37-('Credit issuance TYA'!$Q$21*'Credit issuance TYA'!$B$2),IF('Hoja De Calculo'!CF$16&lt;'Hoja De Calculo'!CE$16,0,'Credit issuance TYA'!CE37-('Credit issuance TYA'!$Q$21*'Credit issuance TYA'!$B$2)))</f>
        <v>0</v>
      </c>
      <c r="CF37" s="285">
        <f>IF(ISBLANK('Hoja De Calculo'!CG$13),'Credit issuance TYA'!CF37-('Credit issuance TYA'!$Q$21*'Credit issuance TYA'!$B$2),IF('Hoja De Calculo'!CG$16&lt;'Hoja De Calculo'!CF$16,0,'Credit issuance TYA'!CF37-('Credit issuance TYA'!$Q$21*'Credit issuance TYA'!$B$2)))</f>
        <v>0</v>
      </c>
      <c r="CG37" s="285">
        <f>IF(ISBLANK('Hoja De Calculo'!CH$13),'Credit issuance TYA'!CG37-('Credit issuance TYA'!$Q$21*'Credit issuance TYA'!$B$2),IF('Hoja De Calculo'!CH$16&lt;'Hoja De Calculo'!CG$16,0,'Credit issuance TYA'!CG37-('Credit issuance TYA'!$Q$21*'Credit issuance TYA'!$B$2)))</f>
        <v>0</v>
      </c>
      <c r="CH37" s="285">
        <f>IF(ISBLANK('Hoja De Calculo'!CI$13),'Credit issuance TYA'!CH37-('Credit issuance TYA'!$Q$21*'Credit issuance TYA'!$B$2),IF('Hoja De Calculo'!CI$16&lt;'Hoja De Calculo'!CH$16,0,'Credit issuance TYA'!CH37-('Credit issuance TYA'!$Q$21*'Credit issuance TYA'!$B$2)))</f>
        <v>0</v>
      </c>
      <c r="CI37" s="285">
        <f>IF(ISBLANK('Hoja De Calculo'!CJ$13),'Credit issuance TYA'!CI37-('Credit issuance TYA'!$Q$21*'Credit issuance TYA'!$B$2),IF('Hoja De Calculo'!CJ$16&lt;'Hoja De Calculo'!CI$16,0,'Credit issuance TYA'!CI37-('Credit issuance TYA'!$Q$21*'Credit issuance TYA'!$B$2)))</f>
        <v>0</v>
      </c>
      <c r="CJ37" s="285">
        <f>IF(ISBLANK('Hoja De Calculo'!CK$13),'Credit issuance TYA'!CJ37-('Credit issuance TYA'!$Q$21*'Credit issuance TYA'!$B$2),IF('Hoja De Calculo'!CK$16&lt;'Hoja De Calculo'!CJ$16,0,'Credit issuance TYA'!CJ37-('Credit issuance TYA'!$Q$21*'Credit issuance TYA'!$B$2)))</f>
        <v>0</v>
      </c>
      <c r="CK37" s="285">
        <f>IF(ISBLANK('Hoja De Calculo'!CL$13),'Credit issuance TYA'!CK37-('Credit issuance TYA'!$Q$21*'Credit issuance TYA'!$B$2),IF('Hoja De Calculo'!CL$16&lt;'Hoja De Calculo'!CK$16,0,'Credit issuance TYA'!CK37-('Credit issuance TYA'!$Q$21*'Credit issuance TYA'!$B$2)))</f>
        <v>0</v>
      </c>
      <c r="CL37" s="285">
        <f>IF(ISBLANK('Hoja De Calculo'!CM$13),'Credit issuance TYA'!CL37-('Credit issuance TYA'!$Q$21*'Credit issuance TYA'!$B$2),IF('Hoja De Calculo'!CM$16&lt;'Hoja De Calculo'!CL$16,0,'Credit issuance TYA'!CL37-('Credit issuance TYA'!$Q$21*'Credit issuance TYA'!$B$2)))</f>
        <v>0</v>
      </c>
      <c r="CM37" s="285">
        <f>IF(ISBLANK('Hoja De Calculo'!CN$13),'Credit issuance TYA'!CM37-('Credit issuance TYA'!$Q$21*'Credit issuance TYA'!$B$2),IF('Hoja De Calculo'!CN$16&lt;'Hoja De Calculo'!CM$16,0,'Credit issuance TYA'!CM37-('Credit issuance TYA'!$Q$21*'Credit issuance TYA'!$B$2)))</f>
        <v>0</v>
      </c>
      <c r="CN37" s="285">
        <f>IF(ISBLANK('Hoja De Calculo'!CO$13),'Credit issuance TYA'!CN37-('Credit issuance TYA'!$Q$21*'Credit issuance TYA'!$B$2),IF('Hoja De Calculo'!CO$16&lt;'Hoja De Calculo'!CN$16,0,'Credit issuance TYA'!CN37-('Credit issuance TYA'!$Q$21*'Credit issuance TYA'!$B$2)))</f>
        <v>0</v>
      </c>
      <c r="CO37" s="285">
        <f>IF(ISBLANK('Hoja De Calculo'!CP$13),'Credit issuance TYA'!CO37-('Credit issuance TYA'!$Q$21*'Credit issuance TYA'!$B$2),IF('Hoja De Calculo'!CP$16&lt;'Hoja De Calculo'!CO$16,0,'Credit issuance TYA'!CO37-('Credit issuance TYA'!$Q$21*'Credit issuance TYA'!$B$2)))</f>
        <v>0</v>
      </c>
      <c r="CP37" s="285">
        <f>IF(ISBLANK('Hoja De Calculo'!CQ$13),'Credit issuance TYA'!CP37-('Credit issuance TYA'!$Q$21*'Credit issuance TYA'!$B$2),IF('Hoja De Calculo'!CQ$16&lt;'Hoja De Calculo'!CP$16,0,'Credit issuance TYA'!CP37-('Credit issuance TYA'!$Q$21*'Credit issuance TYA'!$B$2)))</f>
        <v>0</v>
      </c>
      <c r="CQ37" s="285">
        <f>IF(ISBLANK('Hoja De Calculo'!CR$13),'Credit issuance TYA'!CQ37-('Credit issuance TYA'!$Q$21*'Credit issuance TYA'!$B$2),IF('Hoja De Calculo'!CR$16&lt;'Hoja De Calculo'!CQ$16,0,'Credit issuance TYA'!CQ37-('Credit issuance TYA'!$Q$21*'Credit issuance TYA'!$B$2)))</f>
        <v>0</v>
      </c>
      <c r="CR37" s="285">
        <f>IF(ISBLANK('Hoja De Calculo'!CS$13),'Credit issuance TYA'!CR37-('Credit issuance TYA'!$Q$21*'Credit issuance TYA'!$B$2),IF('Hoja De Calculo'!CS$16&lt;'Hoja De Calculo'!CR$16,0,'Credit issuance TYA'!CR37-('Credit issuance TYA'!$Q$21*'Credit issuance TYA'!$B$2)))</f>
        <v>0</v>
      </c>
      <c r="CS37" s="285">
        <f>IF(ISBLANK('Hoja De Calculo'!CT$13),'Credit issuance TYA'!CS37-('Credit issuance TYA'!$Q$21*'Credit issuance TYA'!$B$2),IF('Hoja De Calculo'!CT$16&lt;'Hoja De Calculo'!CS$16,0,'Credit issuance TYA'!CS37-('Credit issuance TYA'!$Q$21*'Credit issuance TYA'!$B$2)))</f>
        <v>0</v>
      </c>
      <c r="CT37" s="285">
        <f>IF(ISBLANK('Hoja De Calculo'!CU$13),'Credit issuance TYA'!CT37-('Credit issuance TYA'!$Q$21*'Credit issuance TYA'!$B$2),IF('Hoja De Calculo'!CU$16&lt;'Hoja De Calculo'!CT$16,0,'Credit issuance TYA'!CT37-('Credit issuance TYA'!$Q$21*'Credit issuance TYA'!$B$2)))</f>
        <v>0</v>
      </c>
      <c r="CU37" s="285">
        <f>IF(ISBLANK('Hoja De Calculo'!CV$13),'Credit issuance TYA'!CU37-('Credit issuance TYA'!$Q$21*'Credit issuance TYA'!$B$2),IF('Hoja De Calculo'!CV$16&lt;'Hoja De Calculo'!CU$16,0,'Credit issuance TYA'!CU37-('Credit issuance TYA'!$Q$21*'Credit issuance TYA'!$B$2)))</f>
        <v>0</v>
      </c>
      <c r="CV37" s="285">
        <f>IF(ISBLANK('Hoja De Calculo'!CW$13),'Credit issuance TYA'!CV37-('Credit issuance TYA'!$Q$21*'Credit issuance TYA'!$B$2),IF('Hoja De Calculo'!CW$16&lt;'Hoja De Calculo'!CV$16,0,'Credit issuance TYA'!CV37-('Credit issuance TYA'!$Q$21*'Credit issuance TYA'!$B$2)))</f>
        <v>0</v>
      </c>
      <c r="CW37" s="285">
        <f>IF(ISBLANK('Hoja De Calculo'!CX$13),'Credit issuance TYA'!CW37-('Credit issuance TYA'!$Q$21*'Credit issuance TYA'!$B$2),IF('Hoja De Calculo'!CX$16&lt;'Hoja De Calculo'!CW$16,0,'Credit issuance TYA'!CW37-('Credit issuance TYA'!$Q$21*'Credit issuance TYA'!$B$2)))</f>
        <v>0</v>
      </c>
    </row>
    <row r="38" spans="1:102" x14ac:dyDescent="0.25">
      <c r="A38" t="s">
        <v>175</v>
      </c>
      <c r="C38" s="263"/>
      <c r="D38" s="263"/>
      <c r="E38" s="263"/>
      <c r="F38" s="263"/>
      <c r="G38" s="263"/>
      <c r="H38" s="263"/>
      <c r="I38" s="263"/>
      <c r="J38" s="263"/>
      <c r="K38" s="263"/>
      <c r="L38" s="263"/>
      <c r="M38" s="263"/>
      <c r="N38" s="271"/>
      <c r="O38" s="278"/>
      <c r="P38" s="278"/>
      <c r="Q38" s="278"/>
      <c r="R38" s="285">
        <f>'Credit issuance TYA'!R38-('Credit issuance TYA'!$R21*'Credit issuance TYA'!$B$2)</f>
        <v>0</v>
      </c>
      <c r="S38" s="285">
        <f>IF(ISBLANK('Hoja De Calculo'!T$13),'Credit issuance TYA'!S38-('Credit issuance TYA'!$R$21*'Credit issuance TYA'!$B$2),IF('Hoja De Calculo'!T$16&lt;'Hoja De Calculo'!S$16,0,'Credit issuance TYA'!S38-('Credit issuance TYA'!$R$21*'Credit issuance TYA'!$B$2)))</f>
        <v>0</v>
      </c>
      <c r="T38" s="285">
        <f>IF(ISBLANK('Hoja De Calculo'!U$13),'Credit issuance TYA'!T38-('Credit issuance TYA'!$R$21*'Credit issuance TYA'!$B$2),IF('Hoja De Calculo'!U$16&lt;'Hoja De Calculo'!T$16,0,'Credit issuance TYA'!T38-('Credit issuance TYA'!$R$21*'Credit issuance TYA'!$B$2)))</f>
        <v>0</v>
      </c>
      <c r="U38" s="285">
        <f>IF(ISBLANK('Hoja De Calculo'!V$13),'Credit issuance TYA'!U38-('Credit issuance TYA'!$R$21*'Credit issuance TYA'!$B$2),IF('Hoja De Calculo'!V$16&lt;'Hoja De Calculo'!U$16,0,'Credit issuance TYA'!U38-('Credit issuance TYA'!$R$21*'Credit issuance TYA'!$B$2)))</f>
        <v>0</v>
      </c>
      <c r="V38" s="285">
        <f>IF(ISBLANK('Hoja De Calculo'!W$13),'Credit issuance TYA'!V38-('Credit issuance TYA'!$R$21*'Credit issuance TYA'!$B$2),IF('Hoja De Calculo'!W$16&lt;'Hoja De Calculo'!V$16,0,'Credit issuance TYA'!V38-('Credit issuance TYA'!$R$21*'Credit issuance TYA'!$B$2)))</f>
        <v>0</v>
      </c>
      <c r="W38" s="285">
        <f>IF(ISBLANK('Hoja De Calculo'!X$13),'Credit issuance TYA'!W38-('Credit issuance TYA'!$R$21*'Credit issuance TYA'!$B$2),IF('Hoja De Calculo'!X$16&lt;'Hoja De Calculo'!W$16,0,'Credit issuance TYA'!W38-('Credit issuance TYA'!$R$21*'Credit issuance TYA'!$B$2)))</f>
        <v>0</v>
      </c>
      <c r="X38" s="285">
        <f>IF(ISBLANK('Hoja De Calculo'!Y$13),'Credit issuance TYA'!X38-('Credit issuance TYA'!$R$21*'Credit issuance TYA'!$B$2),IF('Hoja De Calculo'!Y$16&lt;'Hoja De Calculo'!X$16,0,'Credit issuance TYA'!X38-('Credit issuance TYA'!$R$21*'Credit issuance TYA'!$B$2)))</f>
        <v>0</v>
      </c>
      <c r="Y38" s="285">
        <f>IF(ISBLANK('Hoja De Calculo'!Z$13),'Credit issuance TYA'!Y38-('Credit issuance TYA'!$R$21*'Credit issuance TYA'!$B$2),IF('Hoja De Calculo'!Z$16&lt;'Hoja De Calculo'!Y$16,0,'Credit issuance TYA'!Y38-('Credit issuance TYA'!$R$21*'Credit issuance TYA'!$B$2)))</f>
        <v>0</v>
      </c>
      <c r="Z38" s="285">
        <f>IF(ISBLANK('Hoja De Calculo'!AA$13),'Credit issuance TYA'!Z38-('Credit issuance TYA'!$R$21*'Credit issuance TYA'!$B$2),IF('Hoja De Calculo'!AA$16&lt;'Hoja De Calculo'!Z$16,0,'Credit issuance TYA'!Z38-('Credit issuance TYA'!$R$21*'Credit issuance TYA'!$B$2)))</f>
        <v>0</v>
      </c>
      <c r="AA38" s="285">
        <f>IF(ISBLANK('Hoja De Calculo'!AB$13),'Credit issuance TYA'!AA38-('Credit issuance TYA'!$R$21*'Credit issuance TYA'!$B$2),IF('Hoja De Calculo'!AB$16&lt;'Hoja De Calculo'!AA$16,0,'Credit issuance TYA'!AA38-('Credit issuance TYA'!$R$21*'Credit issuance TYA'!$B$2)))</f>
        <v>0</v>
      </c>
      <c r="AB38" s="285">
        <f>IF(ISBLANK('Hoja De Calculo'!AC$13),'Credit issuance TYA'!AB38-('Credit issuance TYA'!$R$21*'Credit issuance TYA'!$B$2),IF('Hoja De Calculo'!AC$16&lt;'Hoja De Calculo'!AB$16,0,'Credit issuance TYA'!AB38-('Credit issuance TYA'!$R$21*'Credit issuance TYA'!$B$2)))</f>
        <v>0</v>
      </c>
      <c r="AC38" s="285">
        <f>IF(ISBLANK('Hoja De Calculo'!AD$13),'Credit issuance TYA'!AC38-('Credit issuance TYA'!$R$21*'Credit issuance TYA'!$B$2),IF('Hoja De Calculo'!AD$16&lt;'Hoja De Calculo'!AC$16,0,'Credit issuance TYA'!AC38-('Credit issuance TYA'!$R$21*'Credit issuance TYA'!$B$2)))</f>
        <v>0</v>
      </c>
      <c r="AD38" s="285">
        <f>IF(ISBLANK('Hoja De Calculo'!AE$13),'Credit issuance TYA'!AD38-('Credit issuance TYA'!$R$21*'Credit issuance TYA'!$B$2),IF('Hoja De Calculo'!AE$16&lt;'Hoja De Calculo'!AD$16,0,'Credit issuance TYA'!AD38-('Credit issuance TYA'!$R$21*'Credit issuance TYA'!$B$2)))</f>
        <v>0</v>
      </c>
      <c r="AE38" s="285">
        <f>IF(ISBLANK('Hoja De Calculo'!AF$13),'Credit issuance TYA'!AE38-('Credit issuance TYA'!$R$21*'Credit issuance TYA'!$B$2),IF('Hoja De Calculo'!AF$16&lt;'Hoja De Calculo'!AE$16,0,'Credit issuance TYA'!AE38-('Credit issuance TYA'!$R$21*'Credit issuance TYA'!$B$2)))</f>
        <v>0</v>
      </c>
      <c r="AF38" s="285">
        <f>IF(ISBLANK('Hoja De Calculo'!AG$13),'Credit issuance TYA'!AF38-('Credit issuance TYA'!$R$21*'Credit issuance TYA'!$B$2),IF('Hoja De Calculo'!AG$16&lt;'Hoja De Calculo'!AF$16,0,'Credit issuance TYA'!AF38-('Credit issuance TYA'!$R$21*'Credit issuance TYA'!$B$2)))</f>
        <v>0</v>
      </c>
      <c r="AG38" s="285">
        <f>IF(ISBLANK('Hoja De Calculo'!AH$13),'Credit issuance TYA'!AG38-('Credit issuance TYA'!$R$21*'Credit issuance TYA'!$B$2),IF('Hoja De Calculo'!AH$16&lt;'Hoja De Calculo'!AG$16,0,'Credit issuance TYA'!AG38-('Credit issuance TYA'!$R$21*'Credit issuance TYA'!$B$2)))</f>
        <v>0</v>
      </c>
      <c r="AH38" s="285">
        <f>IF(ISBLANK('Hoja De Calculo'!AI$13),'Credit issuance TYA'!AH38-('Credit issuance TYA'!$R$21*'Credit issuance TYA'!$B$2),IF('Hoja De Calculo'!AI$16&lt;'Hoja De Calculo'!AH$16,0,'Credit issuance TYA'!AH38-('Credit issuance TYA'!$R$21*'Credit issuance TYA'!$B$2)))</f>
        <v>0</v>
      </c>
      <c r="AI38" s="285">
        <f>IF(ISBLANK('Hoja De Calculo'!AJ$13),'Credit issuance TYA'!AI38-('Credit issuance TYA'!$R$21*'Credit issuance TYA'!$B$2),IF('Hoja De Calculo'!AJ$16&lt;'Hoja De Calculo'!AI$16,0,'Credit issuance TYA'!AI38-('Credit issuance TYA'!$R$21*'Credit issuance TYA'!$B$2)))</f>
        <v>0</v>
      </c>
      <c r="AJ38" s="285">
        <f>IF(ISBLANK('Hoja De Calculo'!AK$13),'Credit issuance TYA'!AJ38-('Credit issuance TYA'!$R$21*'Credit issuance TYA'!$B$2),IF('Hoja De Calculo'!AK$16&lt;'Hoja De Calculo'!AJ$16,0,'Credit issuance TYA'!AJ38-('Credit issuance TYA'!$R$21*'Credit issuance TYA'!$B$2)))</f>
        <v>0</v>
      </c>
      <c r="AK38" s="285">
        <f>IF(ISBLANK('Hoja De Calculo'!AL$13),'Credit issuance TYA'!AK38-('Credit issuance TYA'!$R$21*'Credit issuance TYA'!$B$2),IF('Hoja De Calculo'!AL$16&lt;'Hoja De Calculo'!AK$16,0,'Credit issuance TYA'!AK38-('Credit issuance TYA'!$R$21*'Credit issuance TYA'!$B$2)))</f>
        <v>0</v>
      </c>
      <c r="AL38" s="285">
        <f>IF(ISBLANK('Hoja De Calculo'!AM$13),'Credit issuance TYA'!AL38-('Credit issuance TYA'!$R$21*'Credit issuance TYA'!$B$2),IF('Hoja De Calculo'!AM$16&lt;'Hoja De Calculo'!AL$16,0,'Credit issuance TYA'!AL38-('Credit issuance TYA'!$R$21*'Credit issuance TYA'!$B$2)))</f>
        <v>0</v>
      </c>
      <c r="AM38" s="285">
        <f>IF(ISBLANK('Hoja De Calculo'!AN$13),'Credit issuance TYA'!AM38-('Credit issuance TYA'!$R$21*'Credit issuance TYA'!$B$2),IF('Hoja De Calculo'!AN$16&lt;'Hoja De Calculo'!AM$16,0,'Credit issuance TYA'!AM38-('Credit issuance TYA'!$R$21*'Credit issuance TYA'!$B$2)))</f>
        <v>0</v>
      </c>
      <c r="AN38" s="285">
        <f>IF(ISBLANK('Hoja De Calculo'!AO$13),'Credit issuance TYA'!AN38-('Credit issuance TYA'!$R$21*'Credit issuance TYA'!$B$2),IF('Hoja De Calculo'!AO$16&lt;'Hoja De Calculo'!AN$16,0,'Credit issuance TYA'!AN38-('Credit issuance TYA'!$R$21*'Credit issuance TYA'!$B$2)))</f>
        <v>0</v>
      </c>
      <c r="AO38" s="285">
        <f>IF(ISBLANK('Hoja De Calculo'!AP$13),'Credit issuance TYA'!AO38-('Credit issuance TYA'!$R$21*'Credit issuance TYA'!$B$2),IF('Hoja De Calculo'!AP$16&lt;'Hoja De Calculo'!AO$16,0,'Credit issuance TYA'!AO38-('Credit issuance TYA'!$R$21*'Credit issuance TYA'!$B$2)))</f>
        <v>0</v>
      </c>
      <c r="AP38" s="285">
        <f>IF(ISBLANK('Hoja De Calculo'!AQ$13),'Credit issuance TYA'!AP38-('Credit issuance TYA'!$R$21*'Credit issuance TYA'!$B$2),IF('Hoja De Calculo'!AQ$16&lt;'Hoja De Calculo'!AP$16,0,'Credit issuance TYA'!AP38-('Credit issuance TYA'!$R$21*'Credit issuance TYA'!$B$2)))</f>
        <v>0</v>
      </c>
      <c r="AQ38" s="285">
        <f>IF(ISBLANK('Hoja De Calculo'!AR$13),'Credit issuance TYA'!AQ38-('Credit issuance TYA'!$R$21*'Credit issuance TYA'!$B$2),IF('Hoja De Calculo'!AR$16&lt;'Hoja De Calculo'!AQ$16,0,'Credit issuance TYA'!AQ38-('Credit issuance TYA'!$R$21*'Credit issuance TYA'!$B$2)))</f>
        <v>0</v>
      </c>
      <c r="AR38" s="285">
        <f>IF(ISBLANK('Hoja De Calculo'!AS$13),'Credit issuance TYA'!AR38-('Credit issuance TYA'!$R$21*'Credit issuance TYA'!$B$2),IF('Hoja De Calculo'!AS$16&lt;'Hoja De Calculo'!AR$16,0,'Credit issuance TYA'!AR38-('Credit issuance TYA'!$R$21*'Credit issuance TYA'!$B$2)))</f>
        <v>0</v>
      </c>
      <c r="AS38" s="285">
        <f>IF(ISBLANK('Hoja De Calculo'!AT$13),'Credit issuance TYA'!AS38-('Credit issuance TYA'!$R$21*'Credit issuance TYA'!$B$2),IF('Hoja De Calculo'!AT$16&lt;'Hoja De Calculo'!AS$16,0,'Credit issuance TYA'!AS38-('Credit issuance TYA'!$R$21*'Credit issuance TYA'!$B$2)))</f>
        <v>0</v>
      </c>
      <c r="AT38" s="285">
        <f>IF(ISBLANK('Hoja De Calculo'!AU$13),'Credit issuance TYA'!AT38-('Credit issuance TYA'!$R$21*'Credit issuance TYA'!$B$2),IF('Hoja De Calculo'!AU$16&lt;'Hoja De Calculo'!AT$16,0,'Credit issuance TYA'!AT38-('Credit issuance TYA'!$R$21*'Credit issuance TYA'!$B$2)))</f>
        <v>0</v>
      </c>
      <c r="AU38" s="285">
        <f>IF(ISBLANK('Hoja De Calculo'!AV$13),'Credit issuance TYA'!AU38-('Credit issuance TYA'!$R$21*'Credit issuance TYA'!$B$2),IF('Hoja De Calculo'!AV$16&lt;'Hoja De Calculo'!AU$16,0,'Credit issuance TYA'!AU38-('Credit issuance TYA'!$R$21*'Credit issuance TYA'!$B$2)))</f>
        <v>0</v>
      </c>
      <c r="AV38" s="285">
        <f>IF(ISBLANK('Hoja De Calculo'!AW$13),'Credit issuance TYA'!AV38-('Credit issuance TYA'!$R$21*'Credit issuance TYA'!$B$2),IF('Hoja De Calculo'!AW$16&lt;'Hoja De Calculo'!AV$16,0,'Credit issuance TYA'!AV38-('Credit issuance TYA'!$R$21*'Credit issuance TYA'!$B$2)))</f>
        <v>0</v>
      </c>
      <c r="AW38" s="285">
        <f>IF(ISBLANK('Hoja De Calculo'!AX$13),'Credit issuance TYA'!AW38-('Credit issuance TYA'!$R$21*'Credit issuance TYA'!$B$2),IF('Hoja De Calculo'!AX$16&lt;'Hoja De Calculo'!AW$16,0,'Credit issuance TYA'!AW38-('Credit issuance TYA'!$R$21*'Credit issuance TYA'!$B$2)))</f>
        <v>0</v>
      </c>
      <c r="AX38" s="285">
        <f>IF(ISBLANK('Hoja De Calculo'!AY$13),'Credit issuance TYA'!AX38-('Credit issuance TYA'!$R$21*'Credit issuance TYA'!$B$2),IF('Hoja De Calculo'!AY$16&lt;'Hoja De Calculo'!AX$16,0,'Credit issuance TYA'!AX38-('Credit issuance TYA'!$R$21*'Credit issuance TYA'!$B$2)))</f>
        <v>0</v>
      </c>
      <c r="AY38" s="285">
        <f>IF(ISBLANK('Hoja De Calculo'!AZ$13),'Credit issuance TYA'!AY38-('Credit issuance TYA'!$R$21*'Credit issuance TYA'!$B$2),IF('Hoja De Calculo'!AZ$16&lt;'Hoja De Calculo'!AY$16,0,'Credit issuance TYA'!AY38-('Credit issuance TYA'!$R$21*'Credit issuance TYA'!$B$2)))</f>
        <v>0</v>
      </c>
      <c r="AZ38" s="285">
        <f>IF(ISBLANK('Hoja De Calculo'!BA$13),'Credit issuance TYA'!AZ38-('Credit issuance TYA'!$R$21*'Credit issuance TYA'!$B$2),IF('Hoja De Calculo'!BA$16&lt;'Hoja De Calculo'!AZ$16,0,'Credit issuance TYA'!AZ38-('Credit issuance TYA'!$R$21*'Credit issuance TYA'!$B$2)))</f>
        <v>0</v>
      </c>
      <c r="BA38" s="285">
        <f>IF(ISBLANK('Hoja De Calculo'!BB$13),'Credit issuance TYA'!BA38-('Credit issuance TYA'!$R$21*'Credit issuance TYA'!$B$2),IF('Hoja De Calculo'!BB$16&lt;'Hoja De Calculo'!BA$16,0,'Credit issuance TYA'!BA38-('Credit issuance TYA'!$R$21*'Credit issuance TYA'!$B$2)))</f>
        <v>0</v>
      </c>
      <c r="BB38" s="285">
        <f>IF(ISBLANK('Hoja De Calculo'!BC$13),'Credit issuance TYA'!BB38-('Credit issuance TYA'!$R$21*'Credit issuance TYA'!$B$2),IF('Hoja De Calculo'!BC$16&lt;'Hoja De Calculo'!BB$16,0,'Credit issuance TYA'!BB38-('Credit issuance TYA'!$R$21*'Credit issuance TYA'!$B$2)))</f>
        <v>0</v>
      </c>
      <c r="BC38" s="285">
        <f>IF(ISBLANK('Hoja De Calculo'!BD$13),'Credit issuance TYA'!BC38-('Credit issuance TYA'!$R$21*'Credit issuance TYA'!$B$2),IF('Hoja De Calculo'!BD$16&lt;'Hoja De Calculo'!BC$16,0,'Credit issuance TYA'!BC38-('Credit issuance TYA'!$R$21*'Credit issuance TYA'!$B$2)))</f>
        <v>0</v>
      </c>
      <c r="BD38" s="285">
        <f>IF(ISBLANK('Hoja De Calculo'!BE$13),'Credit issuance TYA'!BD38-('Credit issuance TYA'!$R$21*'Credit issuance TYA'!$B$2),IF('Hoja De Calculo'!BE$16&lt;'Hoja De Calculo'!BD$16,0,'Credit issuance TYA'!BD38-('Credit issuance TYA'!$R$21*'Credit issuance TYA'!$B$2)))</f>
        <v>0</v>
      </c>
      <c r="BE38" s="285">
        <f>IF(ISBLANK('Hoja De Calculo'!BF$13),'Credit issuance TYA'!BE38-('Credit issuance TYA'!$R$21*'Credit issuance TYA'!$B$2),IF('Hoja De Calculo'!BF$16&lt;'Hoja De Calculo'!BE$16,0,'Credit issuance TYA'!BE38-('Credit issuance TYA'!$R$21*'Credit issuance TYA'!$B$2)))</f>
        <v>0</v>
      </c>
      <c r="BF38" s="285">
        <f>IF(ISBLANK('Hoja De Calculo'!BG$13),'Credit issuance TYA'!BF38-('Credit issuance TYA'!$R$21*'Credit issuance TYA'!$B$2),IF('Hoja De Calculo'!BG$16&lt;'Hoja De Calculo'!BF$16,0,'Credit issuance TYA'!BF38-('Credit issuance TYA'!$R$21*'Credit issuance TYA'!$B$2)))</f>
        <v>0</v>
      </c>
      <c r="BG38" s="285">
        <f>IF(ISBLANK('Hoja De Calculo'!BH$13),'Credit issuance TYA'!BG38-('Credit issuance TYA'!$R$21*'Credit issuance TYA'!$B$2),IF('Hoja De Calculo'!BH$16&lt;'Hoja De Calculo'!BG$16,0,'Credit issuance TYA'!BG38-('Credit issuance TYA'!$R$21*'Credit issuance TYA'!$B$2)))</f>
        <v>0</v>
      </c>
      <c r="BH38" s="285">
        <f>IF(ISBLANK('Hoja De Calculo'!BI$13),'Credit issuance TYA'!BH38-('Credit issuance TYA'!$R$21*'Credit issuance TYA'!$B$2),IF('Hoja De Calculo'!BI$16&lt;'Hoja De Calculo'!BH$16,0,'Credit issuance TYA'!BH38-('Credit issuance TYA'!$R$21*'Credit issuance TYA'!$B$2)))</f>
        <v>0</v>
      </c>
      <c r="BI38" s="285">
        <f>IF(ISBLANK('Hoja De Calculo'!BJ$13),'Credit issuance TYA'!BI38-('Credit issuance TYA'!$R$21*'Credit issuance TYA'!$B$2),IF('Hoja De Calculo'!BJ$16&lt;'Hoja De Calculo'!BI$16,0,'Credit issuance TYA'!BI38-('Credit issuance TYA'!$R$21*'Credit issuance TYA'!$B$2)))</f>
        <v>0</v>
      </c>
      <c r="BJ38" s="285">
        <f>IF(ISBLANK('Hoja De Calculo'!BK$13),'Credit issuance TYA'!BJ38-('Credit issuance TYA'!$R$21*'Credit issuance TYA'!$B$2),IF('Hoja De Calculo'!BK$16&lt;'Hoja De Calculo'!BJ$16,0,'Credit issuance TYA'!BJ38-('Credit issuance TYA'!$R$21*'Credit issuance TYA'!$B$2)))</f>
        <v>0</v>
      </c>
      <c r="BK38" s="285">
        <f>IF(ISBLANK('Hoja De Calculo'!BL$13),'Credit issuance TYA'!BK38-('Credit issuance TYA'!$R$21*'Credit issuance TYA'!$B$2),IF('Hoja De Calculo'!BL$16&lt;'Hoja De Calculo'!BK$16,0,'Credit issuance TYA'!BK38-('Credit issuance TYA'!$R$21*'Credit issuance TYA'!$B$2)))</f>
        <v>0</v>
      </c>
      <c r="BL38" s="285">
        <f>IF(ISBLANK('Hoja De Calculo'!BM$13),'Credit issuance TYA'!BL38-('Credit issuance TYA'!$R$21*'Credit issuance TYA'!$B$2),IF('Hoja De Calculo'!BM$16&lt;'Hoja De Calculo'!BL$16,0,'Credit issuance TYA'!BL38-('Credit issuance TYA'!$R$21*'Credit issuance TYA'!$B$2)))</f>
        <v>0</v>
      </c>
      <c r="BM38" s="285">
        <f>IF(ISBLANK('Hoja De Calculo'!BN$13),'Credit issuance TYA'!BM38-('Credit issuance TYA'!$R$21*'Credit issuance TYA'!$B$2),IF('Hoja De Calculo'!BN$16&lt;'Hoja De Calculo'!BM$16,0,'Credit issuance TYA'!BM38-('Credit issuance TYA'!$R$21*'Credit issuance TYA'!$B$2)))</f>
        <v>0</v>
      </c>
      <c r="BN38" s="285">
        <f>IF(ISBLANK('Hoja De Calculo'!BO$13),'Credit issuance TYA'!BN38-('Credit issuance TYA'!$R$21*'Credit issuance TYA'!$B$2),IF('Hoja De Calculo'!BO$16&lt;'Hoja De Calculo'!BN$16,0,'Credit issuance TYA'!BN38-('Credit issuance TYA'!$R$21*'Credit issuance TYA'!$B$2)))</f>
        <v>0</v>
      </c>
      <c r="BO38" s="285">
        <f>IF(ISBLANK('Hoja De Calculo'!BP$13),'Credit issuance TYA'!BO38-('Credit issuance TYA'!$R$21*'Credit issuance TYA'!$B$2),IF('Hoja De Calculo'!BP$16&lt;'Hoja De Calculo'!BO$16,0,'Credit issuance TYA'!BO38-('Credit issuance TYA'!$R$21*'Credit issuance TYA'!$B$2)))</f>
        <v>0</v>
      </c>
      <c r="BP38" s="285">
        <f>IF(ISBLANK('Hoja De Calculo'!BQ$13),'Credit issuance TYA'!BP38-('Credit issuance TYA'!$R$21*'Credit issuance TYA'!$B$2),IF('Hoja De Calculo'!BQ$16&lt;'Hoja De Calculo'!BP$16,0,'Credit issuance TYA'!BP38-('Credit issuance TYA'!$R$21*'Credit issuance TYA'!$B$2)))</f>
        <v>0</v>
      </c>
      <c r="BQ38" s="285">
        <f>IF(ISBLANK('Hoja De Calculo'!BR$13),'Credit issuance TYA'!BQ38-('Credit issuance TYA'!$R$21*'Credit issuance TYA'!$B$2),IF('Hoja De Calculo'!BR$16&lt;'Hoja De Calculo'!BQ$16,0,'Credit issuance TYA'!BQ38-('Credit issuance TYA'!$R$21*'Credit issuance TYA'!$B$2)))</f>
        <v>0</v>
      </c>
      <c r="BR38" s="285">
        <f>IF(ISBLANK('Hoja De Calculo'!BS$13),'Credit issuance TYA'!BR38-('Credit issuance TYA'!$R$21*'Credit issuance TYA'!$B$2),IF('Hoja De Calculo'!BS$16&lt;'Hoja De Calculo'!BR$16,0,'Credit issuance TYA'!BR38-('Credit issuance TYA'!$R$21*'Credit issuance TYA'!$B$2)))</f>
        <v>0</v>
      </c>
      <c r="BS38" s="285">
        <f>IF(ISBLANK('Hoja De Calculo'!BT$13),'Credit issuance TYA'!BS38-('Credit issuance TYA'!$R$21*'Credit issuance TYA'!$B$2),IF('Hoja De Calculo'!BT$16&lt;'Hoja De Calculo'!BS$16,0,'Credit issuance TYA'!BS38-('Credit issuance TYA'!$R$21*'Credit issuance TYA'!$B$2)))</f>
        <v>0</v>
      </c>
      <c r="BT38" s="285">
        <f>IF(ISBLANK('Hoja De Calculo'!BU$13),'Credit issuance TYA'!BT38-('Credit issuance TYA'!$R$21*'Credit issuance TYA'!$B$2),IF('Hoja De Calculo'!BU$16&lt;'Hoja De Calculo'!BT$16,0,'Credit issuance TYA'!BT38-('Credit issuance TYA'!$R$21*'Credit issuance TYA'!$B$2)))</f>
        <v>0</v>
      </c>
      <c r="BU38" s="285">
        <f>IF(ISBLANK('Hoja De Calculo'!BV$13),'Credit issuance TYA'!BU38-('Credit issuance TYA'!$R$21*'Credit issuance TYA'!$B$2),IF('Hoja De Calculo'!BV$16&lt;'Hoja De Calculo'!BU$16,0,'Credit issuance TYA'!BU38-('Credit issuance TYA'!$R$21*'Credit issuance TYA'!$B$2)))</f>
        <v>0</v>
      </c>
      <c r="BV38" s="285">
        <f>IF(ISBLANK('Hoja De Calculo'!BW$13),'Credit issuance TYA'!BV38-('Credit issuance TYA'!$R$21*'Credit issuance TYA'!$B$2),IF('Hoja De Calculo'!BW$16&lt;'Hoja De Calculo'!BV$16,0,'Credit issuance TYA'!BV38-('Credit issuance TYA'!$R$21*'Credit issuance TYA'!$B$2)))</f>
        <v>0</v>
      </c>
      <c r="BW38" s="285">
        <f>IF(ISBLANK('Hoja De Calculo'!BX$13),'Credit issuance TYA'!BW38-('Credit issuance TYA'!$R$21*'Credit issuance TYA'!$B$2),IF('Hoja De Calculo'!BX$16&lt;'Hoja De Calculo'!BW$16,0,'Credit issuance TYA'!BW38-('Credit issuance TYA'!$R$21*'Credit issuance TYA'!$B$2)))</f>
        <v>0</v>
      </c>
      <c r="BX38" s="285">
        <f>IF(ISBLANK('Hoja De Calculo'!BY$13),'Credit issuance TYA'!BX38-('Credit issuance TYA'!$R$21*'Credit issuance TYA'!$B$2),IF('Hoja De Calculo'!BY$16&lt;'Hoja De Calculo'!BX$16,0,'Credit issuance TYA'!BX38-('Credit issuance TYA'!$R$21*'Credit issuance TYA'!$B$2)))</f>
        <v>0</v>
      </c>
      <c r="BY38" s="285">
        <f>IF(ISBLANK('Hoja De Calculo'!BZ$13),'Credit issuance TYA'!BY38-('Credit issuance TYA'!$R$21*'Credit issuance TYA'!$B$2),IF('Hoja De Calculo'!BZ$16&lt;'Hoja De Calculo'!BY$16,0,'Credit issuance TYA'!BY38-('Credit issuance TYA'!$R$21*'Credit issuance TYA'!$B$2)))</f>
        <v>0</v>
      </c>
      <c r="BZ38" s="285">
        <f>IF(ISBLANK('Hoja De Calculo'!CA$13),'Credit issuance TYA'!BZ38-('Credit issuance TYA'!$R$21*'Credit issuance TYA'!$B$2),IF('Hoja De Calculo'!CA$16&lt;'Hoja De Calculo'!BZ$16,0,'Credit issuance TYA'!BZ38-('Credit issuance TYA'!$R$21*'Credit issuance TYA'!$B$2)))</f>
        <v>0</v>
      </c>
      <c r="CA38" s="285">
        <f>IF(ISBLANK('Hoja De Calculo'!CB$13),'Credit issuance TYA'!CA38-('Credit issuance TYA'!$R$21*'Credit issuance TYA'!$B$2),IF('Hoja De Calculo'!CB$16&lt;'Hoja De Calculo'!CA$16,0,'Credit issuance TYA'!CA38-('Credit issuance TYA'!$R$21*'Credit issuance TYA'!$B$2)))</f>
        <v>0</v>
      </c>
      <c r="CB38" s="285">
        <f>IF(ISBLANK('Hoja De Calculo'!CC$13),'Credit issuance TYA'!CB38-('Credit issuance TYA'!$R$21*'Credit issuance TYA'!$B$2),IF('Hoja De Calculo'!CC$16&lt;'Hoja De Calculo'!CB$16,0,'Credit issuance TYA'!CB38-('Credit issuance TYA'!$R$21*'Credit issuance TYA'!$B$2)))</f>
        <v>0</v>
      </c>
      <c r="CC38" s="285">
        <f>IF(ISBLANK('Hoja De Calculo'!CD$13),'Credit issuance TYA'!CC38-('Credit issuance TYA'!$R$21*'Credit issuance TYA'!$B$2),IF('Hoja De Calculo'!CD$16&lt;'Hoja De Calculo'!CC$16,0,'Credit issuance TYA'!CC38-('Credit issuance TYA'!$R$21*'Credit issuance TYA'!$B$2)))</f>
        <v>0</v>
      </c>
      <c r="CD38" s="285">
        <f>IF(ISBLANK('Hoja De Calculo'!CE$13),'Credit issuance TYA'!CD38-('Credit issuance TYA'!$R$21*'Credit issuance TYA'!$B$2),IF('Hoja De Calculo'!CE$16&lt;'Hoja De Calculo'!CD$16,0,'Credit issuance TYA'!CD38-('Credit issuance TYA'!$R$21*'Credit issuance TYA'!$B$2)))</f>
        <v>0</v>
      </c>
      <c r="CE38" s="285">
        <f>IF(ISBLANK('Hoja De Calculo'!CF$13),'Credit issuance TYA'!CE38-('Credit issuance TYA'!$R$21*'Credit issuance TYA'!$B$2),IF('Hoja De Calculo'!CF$16&lt;'Hoja De Calculo'!CE$16,0,'Credit issuance TYA'!CE38-('Credit issuance TYA'!$R$21*'Credit issuance TYA'!$B$2)))</f>
        <v>0</v>
      </c>
      <c r="CF38" s="285">
        <f>IF(ISBLANK('Hoja De Calculo'!CG$13),'Credit issuance TYA'!CF38-('Credit issuance TYA'!$R$21*'Credit issuance TYA'!$B$2),IF('Hoja De Calculo'!CG$16&lt;'Hoja De Calculo'!CF$16,0,'Credit issuance TYA'!CF38-('Credit issuance TYA'!$R$21*'Credit issuance TYA'!$B$2)))</f>
        <v>0</v>
      </c>
      <c r="CG38" s="285">
        <f>IF(ISBLANK('Hoja De Calculo'!CH$13),'Credit issuance TYA'!CG38-('Credit issuance TYA'!$R$21*'Credit issuance TYA'!$B$2),IF('Hoja De Calculo'!CH$16&lt;'Hoja De Calculo'!CG$16,0,'Credit issuance TYA'!CG38-('Credit issuance TYA'!$R$21*'Credit issuance TYA'!$B$2)))</f>
        <v>0</v>
      </c>
      <c r="CH38" s="285">
        <f>IF(ISBLANK('Hoja De Calculo'!CI$13),'Credit issuance TYA'!CH38-('Credit issuance TYA'!$R$21*'Credit issuance TYA'!$B$2),IF('Hoja De Calculo'!CI$16&lt;'Hoja De Calculo'!CH$16,0,'Credit issuance TYA'!CH38-('Credit issuance TYA'!$R$21*'Credit issuance TYA'!$B$2)))</f>
        <v>0</v>
      </c>
      <c r="CI38" s="285">
        <f>IF(ISBLANK('Hoja De Calculo'!CJ$13),'Credit issuance TYA'!CI38-('Credit issuance TYA'!$R$21*'Credit issuance TYA'!$B$2),IF('Hoja De Calculo'!CJ$16&lt;'Hoja De Calculo'!CI$16,0,'Credit issuance TYA'!CI38-('Credit issuance TYA'!$R$21*'Credit issuance TYA'!$B$2)))</f>
        <v>0</v>
      </c>
      <c r="CJ38" s="285">
        <f>IF(ISBLANK('Hoja De Calculo'!CK$13),'Credit issuance TYA'!CJ38-('Credit issuance TYA'!$R$21*'Credit issuance TYA'!$B$2),IF('Hoja De Calculo'!CK$16&lt;'Hoja De Calculo'!CJ$16,0,'Credit issuance TYA'!CJ38-('Credit issuance TYA'!$R$21*'Credit issuance TYA'!$B$2)))</f>
        <v>0</v>
      </c>
      <c r="CK38" s="285">
        <f>IF(ISBLANK('Hoja De Calculo'!CL$13),'Credit issuance TYA'!CK38-('Credit issuance TYA'!$R$21*'Credit issuance TYA'!$B$2),IF('Hoja De Calculo'!CL$16&lt;'Hoja De Calculo'!CK$16,0,'Credit issuance TYA'!CK38-('Credit issuance TYA'!$R$21*'Credit issuance TYA'!$B$2)))</f>
        <v>0</v>
      </c>
      <c r="CL38" s="285">
        <f>IF(ISBLANK('Hoja De Calculo'!CM$13),'Credit issuance TYA'!CL38-('Credit issuance TYA'!$R$21*'Credit issuance TYA'!$B$2),IF('Hoja De Calculo'!CM$16&lt;'Hoja De Calculo'!CL$16,0,'Credit issuance TYA'!CL38-('Credit issuance TYA'!$R$21*'Credit issuance TYA'!$B$2)))</f>
        <v>0</v>
      </c>
      <c r="CM38" s="285">
        <f>IF(ISBLANK('Hoja De Calculo'!CN$13),'Credit issuance TYA'!CM38-('Credit issuance TYA'!$R$21*'Credit issuance TYA'!$B$2),IF('Hoja De Calculo'!CN$16&lt;'Hoja De Calculo'!CM$16,0,'Credit issuance TYA'!CM38-('Credit issuance TYA'!$R$21*'Credit issuance TYA'!$B$2)))</f>
        <v>0</v>
      </c>
      <c r="CN38" s="285">
        <f>IF(ISBLANK('Hoja De Calculo'!CO$13),'Credit issuance TYA'!CN38-('Credit issuance TYA'!$R$21*'Credit issuance TYA'!$B$2),IF('Hoja De Calculo'!CO$16&lt;'Hoja De Calculo'!CN$16,0,'Credit issuance TYA'!CN38-('Credit issuance TYA'!$R$21*'Credit issuance TYA'!$B$2)))</f>
        <v>0</v>
      </c>
      <c r="CO38" s="285">
        <f>IF(ISBLANK('Hoja De Calculo'!CP$13),'Credit issuance TYA'!CO38-('Credit issuance TYA'!$R$21*'Credit issuance TYA'!$B$2),IF('Hoja De Calculo'!CP$16&lt;'Hoja De Calculo'!CO$16,0,'Credit issuance TYA'!CO38-('Credit issuance TYA'!$R$21*'Credit issuance TYA'!$B$2)))</f>
        <v>0</v>
      </c>
      <c r="CP38" s="285">
        <f>IF(ISBLANK('Hoja De Calculo'!CQ$13),'Credit issuance TYA'!CP38-('Credit issuance TYA'!$R$21*'Credit issuance TYA'!$B$2),IF('Hoja De Calculo'!CQ$16&lt;'Hoja De Calculo'!CP$16,0,'Credit issuance TYA'!CP38-('Credit issuance TYA'!$R$21*'Credit issuance TYA'!$B$2)))</f>
        <v>0</v>
      </c>
      <c r="CQ38" s="285">
        <f>IF(ISBLANK('Hoja De Calculo'!CR$13),'Credit issuance TYA'!CQ38-('Credit issuance TYA'!$R$21*'Credit issuance TYA'!$B$2),IF('Hoja De Calculo'!CR$16&lt;'Hoja De Calculo'!CQ$16,0,'Credit issuance TYA'!CQ38-('Credit issuance TYA'!$R$21*'Credit issuance TYA'!$B$2)))</f>
        <v>0</v>
      </c>
      <c r="CR38" s="285">
        <f>IF(ISBLANK('Hoja De Calculo'!CS$13),'Credit issuance TYA'!CR38-('Credit issuance TYA'!$R$21*'Credit issuance TYA'!$B$2),IF('Hoja De Calculo'!CS$16&lt;'Hoja De Calculo'!CR$16,0,'Credit issuance TYA'!CR38-('Credit issuance TYA'!$R$21*'Credit issuance TYA'!$B$2)))</f>
        <v>0</v>
      </c>
      <c r="CS38" s="285">
        <f>IF(ISBLANK('Hoja De Calculo'!CT$13),'Credit issuance TYA'!CS38-('Credit issuance TYA'!$R$21*'Credit issuance TYA'!$B$2),IF('Hoja De Calculo'!CT$16&lt;'Hoja De Calculo'!CS$16,0,'Credit issuance TYA'!CS38-('Credit issuance TYA'!$R$21*'Credit issuance TYA'!$B$2)))</f>
        <v>0</v>
      </c>
      <c r="CT38" s="285">
        <f>IF(ISBLANK('Hoja De Calculo'!CU$13),'Credit issuance TYA'!CT38-('Credit issuance TYA'!$R$21*'Credit issuance TYA'!$B$2),IF('Hoja De Calculo'!CU$16&lt;'Hoja De Calculo'!CT$16,0,'Credit issuance TYA'!CT38-('Credit issuance TYA'!$R$21*'Credit issuance TYA'!$B$2)))</f>
        <v>0</v>
      </c>
      <c r="CU38" s="285">
        <f>IF(ISBLANK('Hoja De Calculo'!CV$13),'Credit issuance TYA'!CU38-('Credit issuance TYA'!$R$21*'Credit issuance TYA'!$B$2),IF('Hoja De Calculo'!CV$16&lt;'Hoja De Calculo'!CU$16,0,'Credit issuance TYA'!CU38-('Credit issuance TYA'!$R$21*'Credit issuance TYA'!$B$2)))</f>
        <v>0</v>
      </c>
      <c r="CV38" s="285">
        <f>IF(ISBLANK('Hoja De Calculo'!CW$13),'Credit issuance TYA'!CV38-('Credit issuance TYA'!$R$21*'Credit issuance TYA'!$B$2),IF('Hoja De Calculo'!CW$16&lt;'Hoja De Calculo'!CV$16,0,'Credit issuance TYA'!CV38-('Credit issuance TYA'!$R$21*'Credit issuance TYA'!$B$2)))</f>
        <v>0</v>
      </c>
      <c r="CW38" s="285">
        <f>IF(ISBLANK('Hoja De Calculo'!CX$13),'Credit issuance TYA'!CW38-('Credit issuance TYA'!$R$21*'Credit issuance TYA'!$B$2),IF('Hoja De Calculo'!CX$16&lt;'Hoja De Calculo'!CW$16,0,'Credit issuance TYA'!CW38-('Credit issuance TYA'!$R$21*'Credit issuance TYA'!$B$2)))</f>
        <v>0</v>
      </c>
      <c r="CX38" s="278"/>
    </row>
    <row r="39" spans="1:102" x14ac:dyDescent="0.25">
      <c r="A39" t="s">
        <v>176</v>
      </c>
      <c r="C39" s="263"/>
      <c r="D39" s="263"/>
      <c r="E39" s="263"/>
      <c r="F39" s="263"/>
      <c r="G39" s="263"/>
      <c r="H39" s="263"/>
      <c r="I39" s="263"/>
      <c r="J39" s="263"/>
      <c r="K39" s="263"/>
      <c r="L39" s="263"/>
      <c r="M39" s="263"/>
      <c r="N39" s="271"/>
      <c r="O39" s="278"/>
      <c r="P39" s="278"/>
      <c r="Q39" s="278"/>
      <c r="R39" s="278"/>
      <c r="S39" s="285">
        <f>'Credit issuance TYA'!S39-('Credit issuance TYA'!$S21*'Credit issuance TYA'!$B$2)</f>
        <v>0</v>
      </c>
      <c r="T39" s="285">
        <f>IF(ISBLANK('Hoja De Calculo'!U$13),'Credit issuance TYA'!T39-('Credit issuance TYA'!$S$21*'Credit issuance TYA'!$B$2),IF('Hoja De Calculo'!U$16&lt;'Hoja De Calculo'!T$16,0,'Credit issuance TYA'!T39-('Credit issuance TYA'!$S$21*'Credit issuance TYA'!$B$2)))</f>
        <v>0</v>
      </c>
      <c r="U39" s="285">
        <f>IF(ISBLANK('Hoja De Calculo'!V$13),'Credit issuance TYA'!U39-('Credit issuance TYA'!$S$21*'Credit issuance TYA'!$B$2),IF('Hoja De Calculo'!V$16&lt;'Hoja De Calculo'!U$16,0,'Credit issuance TYA'!U39-('Credit issuance TYA'!$S$21*'Credit issuance TYA'!$B$2)))</f>
        <v>0</v>
      </c>
      <c r="V39" s="285">
        <f>IF(ISBLANK('Hoja De Calculo'!W$13),'Credit issuance TYA'!V39-('Credit issuance TYA'!$S$21*'Credit issuance TYA'!$B$2),IF('Hoja De Calculo'!W$16&lt;'Hoja De Calculo'!V$16,0,'Credit issuance TYA'!V39-('Credit issuance TYA'!$S$21*'Credit issuance TYA'!$B$2)))</f>
        <v>0</v>
      </c>
      <c r="W39" s="285">
        <f>IF(ISBLANK('Hoja De Calculo'!X$13),'Credit issuance TYA'!W39-('Credit issuance TYA'!$S$21*'Credit issuance TYA'!$B$2),IF('Hoja De Calculo'!X$16&lt;'Hoja De Calculo'!W$16,0,'Credit issuance TYA'!W39-('Credit issuance TYA'!$S$21*'Credit issuance TYA'!$B$2)))</f>
        <v>0</v>
      </c>
      <c r="X39" s="285">
        <f>IF(ISBLANK('Hoja De Calculo'!Y$13),'Credit issuance TYA'!X39-('Credit issuance TYA'!$S$21*'Credit issuance TYA'!$B$2),IF('Hoja De Calculo'!Y$16&lt;'Hoja De Calculo'!X$16,0,'Credit issuance TYA'!X39-('Credit issuance TYA'!$S$21*'Credit issuance TYA'!$B$2)))</f>
        <v>0</v>
      </c>
      <c r="Y39" s="285">
        <f>IF(ISBLANK('Hoja De Calculo'!Z$13),'Credit issuance TYA'!Y39-('Credit issuance TYA'!$S$21*'Credit issuance TYA'!$B$2),IF('Hoja De Calculo'!Z$16&lt;'Hoja De Calculo'!Y$16,0,'Credit issuance TYA'!Y39-('Credit issuance TYA'!$S$21*'Credit issuance TYA'!$B$2)))</f>
        <v>0</v>
      </c>
      <c r="Z39" s="285">
        <f>IF(ISBLANK('Hoja De Calculo'!AA$13),'Credit issuance TYA'!Z39-('Credit issuance TYA'!$S$21*'Credit issuance TYA'!$B$2),IF('Hoja De Calculo'!AA$16&lt;'Hoja De Calculo'!Z$16,0,'Credit issuance TYA'!Z39-('Credit issuance TYA'!$S$21*'Credit issuance TYA'!$B$2)))</f>
        <v>0</v>
      </c>
      <c r="AA39" s="285">
        <f>IF(ISBLANK('Hoja De Calculo'!AB$13),'Credit issuance TYA'!AA39-('Credit issuance TYA'!$S$21*'Credit issuance TYA'!$B$2),IF('Hoja De Calculo'!AB$16&lt;'Hoja De Calculo'!AA$16,0,'Credit issuance TYA'!AA39-('Credit issuance TYA'!$S$21*'Credit issuance TYA'!$B$2)))</f>
        <v>0</v>
      </c>
      <c r="AB39" s="285">
        <f>IF(ISBLANK('Hoja De Calculo'!AC$13),'Credit issuance TYA'!AB39-('Credit issuance TYA'!$S$21*'Credit issuance TYA'!$B$2),IF('Hoja De Calculo'!AC$16&lt;'Hoja De Calculo'!AB$16,0,'Credit issuance TYA'!AB39-('Credit issuance TYA'!$S$21*'Credit issuance TYA'!$B$2)))</f>
        <v>0</v>
      </c>
      <c r="AC39" s="285">
        <f>IF(ISBLANK('Hoja De Calculo'!AD$13),'Credit issuance TYA'!AC39-('Credit issuance TYA'!$S$21*'Credit issuance TYA'!$B$2),IF('Hoja De Calculo'!AD$16&lt;'Hoja De Calculo'!AC$16,0,'Credit issuance TYA'!AC39-('Credit issuance TYA'!$S$21*'Credit issuance TYA'!$B$2)))</f>
        <v>0</v>
      </c>
      <c r="AD39" s="285">
        <f>IF(ISBLANK('Hoja De Calculo'!AE$13),'Credit issuance TYA'!AD39-('Credit issuance TYA'!$S$21*'Credit issuance TYA'!$B$2),IF('Hoja De Calculo'!AE$16&lt;'Hoja De Calculo'!AD$16,0,'Credit issuance TYA'!AD39-('Credit issuance TYA'!$S$21*'Credit issuance TYA'!$B$2)))</f>
        <v>0</v>
      </c>
      <c r="AE39" s="285">
        <f>IF(ISBLANK('Hoja De Calculo'!AF$13),'Credit issuance TYA'!AE39-('Credit issuance TYA'!$S$21*'Credit issuance TYA'!$B$2),IF('Hoja De Calculo'!AF$16&lt;'Hoja De Calculo'!AE$16,0,'Credit issuance TYA'!AE39-('Credit issuance TYA'!$S$21*'Credit issuance TYA'!$B$2)))</f>
        <v>0</v>
      </c>
      <c r="AF39" s="285">
        <f>IF(ISBLANK('Hoja De Calculo'!AG$13),'Credit issuance TYA'!AF39-('Credit issuance TYA'!$S$21*'Credit issuance TYA'!$B$2),IF('Hoja De Calculo'!AG$16&lt;'Hoja De Calculo'!AF$16,0,'Credit issuance TYA'!AF39-('Credit issuance TYA'!$S$21*'Credit issuance TYA'!$B$2)))</f>
        <v>0</v>
      </c>
      <c r="AG39" s="285">
        <f>IF(ISBLANK('Hoja De Calculo'!AH$13),'Credit issuance TYA'!AG39-('Credit issuance TYA'!$S$21*'Credit issuance TYA'!$B$2),IF('Hoja De Calculo'!AH$16&lt;'Hoja De Calculo'!AG$16,0,'Credit issuance TYA'!AG39-('Credit issuance TYA'!$S$21*'Credit issuance TYA'!$B$2)))</f>
        <v>0</v>
      </c>
      <c r="AH39" s="285">
        <f>IF(ISBLANK('Hoja De Calculo'!AI$13),'Credit issuance TYA'!AH39-('Credit issuance TYA'!$S$21*'Credit issuance TYA'!$B$2),IF('Hoja De Calculo'!AI$16&lt;'Hoja De Calculo'!AH$16,0,'Credit issuance TYA'!AH39-('Credit issuance TYA'!$S$21*'Credit issuance TYA'!$B$2)))</f>
        <v>0</v>
      </c>
      <c r="AI39" s="285">
        <f>IF(ISBLANK('Hoja De Calculo'!AJ$13),'Credit issuance TYA'!AI39-('Credit issuance TYA'!$S$21*'Credit issuance TYA'!$B$2),IF('Hoja De Calculo'!AJ$16&lt;'Hoja De Calculo'!AI$16,0,'Credit issuance TYA'!AI39-('Credit issuance TYA'!$S$21*'Credit issuance TYA'!$B$2)))</f>
        <v>0</v>
      </c>
      <c r="AJ39" s="285">
        <f>IF(ISBLANK('Hoja De Calculo'!AK$13),'Credit issuance TYA'!AJ39-('Credit issuance TYA'!$S$21*'Credit issuance TYA'!$B$2),IF('Hoja De Calculo'!AK$16&lt;'Hoja De Calculo'!AJ$16,0,'Credit issuance TYA'!AJ39-('Credit issuance TYA'!$S$21*'Credit issuance TYA'!$B$2)))</f>
        <v>0</v>
      </c>
      <c r="AK39" s="285">
        <f>IF(ISBLANK('Hoja De Calculo'!AL$13),'Credit issuance TYA'!AK39-('Credit issuance TYA'!$S$21*'Credit issuance TYA'!$B$2),IF('Hoja De Calculo'!AL$16&lt;'Hoja De Calculo'!AK$16,0,'Credit issuance TYA'!AK39-('Credit issuance TYA'!$S$21*'Credit issuance TYA'!$B$2)))</f>
        <v>0</v>
      </c>
      <c r="AL39" s="285">
        <f>IF(ISBLANK('Hoja De Calculo'!AM$13),'Credit issuance TYA'!AL39-('Credit issuance TYA'!$S$21*'Credit issuance TYA'!$B$2),IF('Hoja De Calculo'!AM$16&lt;'Hoja De Calculo'!AL$16,0,'Credit issuance TYA'!AL39-('Credit issuance TYA'!$S$21*'Credit issuance TYA'!$B$2)))</f>
        <v>0</v>
      </c>
      <c r="AM39" s="285">
        <f>IF(ISBLANK('Hoja De Calculo'!AN$13),'Credit issuance TYA'!AM39-('Credit issuance TYA'!$S$21*'Credit issuance TYA'!$B$2),IF('Hoja De Calculo'!AN$16&lt;'Hoja De Calculo'!AM$16,0,'Credit issuance TYA'!AM39-('Credit issuance TYA'!$S$21*'Credit issuance TYA'!$B$2)))</f>
        <v>0</v>
      </c>
      <c r="AN39" s="285">
        <f>IF(ISBLANK('Hoja De Calculo'!AO$13),'Credit issuance TYA'!AN39-('Credit issuance TYA'!$S$21*'Credit issuance TYA'!$B$2),IF('Hoja De Calculo'!AO$16&lt;'Hoja De Calculo'!AN$16,0,'Credit issuance TYA'!AN39-('Credit issuance TYA'!$S$21*'Credit issuance TYA'!$B$2)))</f>
        <v>0</v>
      </c>
      <c r="AO39" s="285">
        <f>IF(ISBLANK('Hoja De Calculo'!AP$13),'Credit issuance TYA'!AO39-('Credit issuance TYA'!$S$21*'Credit issuance TYA'!$B$2),IF('Hoja De Calculo'!AP$16&lt;'Hoja De Calculo'!AO$16,0,'Credit issuance TYA'!AO39-('Credit issuance TYA'!$S$21*'Credit issuance TYA'!$B$2)))</f>
        <v>0</v>
      </c>
      <c r="AP39" s="285">
        <f>IF(ISBLANK('Hoja De Calculo'!AQ$13),'Credit issuance TYA'!AP39-('Credit issuance TYA'!$S$21*'Credit issuance TYA'!$B$2),IF('Hoja De Calculo'!AQ$16&lt;'Hoja De Calculo'!AP$16,0,'Credit issuance TYA'!AP39-('Credit issuance TYA'!$S$21*'Credit issuance TYA'!$B$2)))</f>
        <v>0</v>
      </c>
      <c r="AQ39" s="285">
        <f>IF(ISBLANK('Hoja De Calculo'!AR$13),'Credit issuance TYA'!AQ39-('Credit issuance TYA'!$S$21*'Credit issuance TYA'!$B$2),IF('Hoja De Calculo'!AR$16&lt;'Hoja De Calculo'!AQ$16,0,'Credit issuance TYA'!AQ39-('Credit issuance TYA'!$S$21*'Credit issuance TYA'!$B$2)))</f>
        <v>0</v>
      </c>
      <c r="AR39" s="285">
        <f>IF(ISBLANK('Hoja De Calculo'!AS$13),'Credit issuance TYA'!AR39-('Credit issuance TYA'!$S$21*'Credit issuance TYA'!$B$2),IF('Hoja De Calculo'!AS$16&lt;'Hoja De Calculo'!AR$16,0,'Credit issuance TYA'!AR39-('Credit issuance TYA'!$S$21*'Credit issuance TYA'!$B$2)))</f>
        <v>0</v>
      </c>
      <c r="AS39" s="285">
        <f>IF(ISBLANK('Hoja De Calculo'!AT$13),'Credit issuance TYA'!AS39-('Credit issuance TYA'!$S$21*'Credit issuance TYA'!$B$2),IF('Hoja De Calculo'!AT$16&lt;'Hoja De Calculo'!AS$16,0,'Credit issuance TYA'!AS39-('Credit issuance TYA'!$S$21*'Credit issuance TYA'!$B$2)))</f>
        <v>0</v>
      </c>
      <c r="AT39" s="285">
        <f>IF(ISBLANK('Hoja De Calculo'!AU$13),'Credit issuance TYA'!AT39-('Credit issuance TYA'!$S$21*'Credit issuance TYA'!$B$2),IF('Hoja De Calculo'!AU$16&lt;'Hoja De Calculo'!AT$16,0,'Credit issuance TYA'!AT39-('Credit issuance TYA'!$S$21*'Credit issuance TYA'!$B$2)))</f>
        <v>0</v>
      </c>
      <c r="AU39" s="285">
        <f>IF(ISBLANK('Hoja De Calculo'!AV$13),'Credit issuance TYA'!AU39-('Credit issuance TYA'!$S$21*'Credit issuance TYA'!$B$2),IF('Hoja De Calculo'!AV$16&lt;'Hoja De Calculo'!AU$16,0,'Credit issuance TYA'!AU39-('Credit issuance TYA'!$S$21*'Credit issuance TYA'!$B$2)))</f>
        <v>0</v>
      </c>
      <c r="AV39" s="285">
        <f>IF(ISBLANK('Hoja De Calculo'!AW$13),'Credit issuance TYA'!AV39-('Credit issuance TYA'!$S$21*'Credit issuance TYA'!$B$2),IF('Hoja De Calculo'!AW$16&lt;'Hoja De Calculo'!AV$16,0,'Credit issuance TYA'!AV39-('Credit issuance TYA'!$S$21*'Credit issuance TYA'!$B$2)))</f>
        <v>0</v>
      </c>
      <c r="AW39" s="285">
        <f>IF(ISBLANK('Hoja De Calculo'!AX$13),'Credit issuance TYA'!AW39-('Credit issuance TYA'!$S$21*'Credit issuance TYA'!$B$2),IF('Hoja De Calculo'!AX$16&lt;'Hoja De Calculo'!AW$16,0,'Credit issuance TYA'!AW39-('Credit issuance TYA'!$S$21*'Credit issuance TYA'!$B$2)))</f>
        <v>0</v>
      </c>
      <c r="AX39" s="285">
        <f>IF(ISBLANK('Hoja De Calculo'!AY$13),'Credit issuance TYA'!AX39-('Credit issuance TYA'!$S$21*'Credit issuance TYA'!$B$2),IF('Hoja De Calculo'!AY$16&lt;'Hoja De Calculo'!AX$16,0,'Credit issuance TYA'!AX39-('Credit issuance TYA'!$S$21*'Credit issuance TYA'!$B$2)))</f>
        <v>0</v>
      </c>
      <c r="AY39" s="285">
        <f>IF(ISBLANK('Hoja De Calculo'!AZ$13),'Credit issuance TYA'!AY39-('Credit issuance TYA'!$S$21*'Credit issuance TYA'!$B$2),IF('Hoja De Calculo'!AZ$16&lt;'Hoja De Calculo'!AY$16,0,'Credit issuance TYA'!AY39-('Credit issuance TYA'!$S$21*'Credit issuance TYA'!$B$2)))</f>
        <v>0</v>
      </c>
      <c r="AZ39" s="285">
        <f>IF(ISBLANK('Hoja De Calculo'!BA$13),'Credit issuance TYA'!AZ39-('Credit issuance TYA'!$S$21*'Credit issuance TYA'!$B$2),IF('Hoja De Calculo'!BA$16&lt;'Hoja De Calculo'!AZ$16,0,'Credit issuance TYA'!AZ39-('Credit issuance TYA'!$S$21*'Credit issuance TYA'!$B$2)))</f>
        <v>0</v>
      </c>
      <c r="BA39" s="285">
        <f>IF(ISBLANK('Hoja De Calculo'!BB$13),'Credit issuance TYA'!BA39-('Credit issuance TYA'!$S$21*'Credit issuance TYA'!$B$2),IF('Hoja De Calculo'!BB$16&lt;'Hoja De Calculo'!BA$16,0,'Credit issuance TYA'!BA39-('Credit issuance TYA'!$S$21*'Credit issuance TYA'!$B$2)))</f>
        <v>0</v>
      </c>
      <c r="BB39" s="285">
        <f>IF(ISBLANK('Hoja De Calculo'!BC$13),'Credit issuance TYA'!BB39-('Credit issuance TYA'!$S$21*'Credit issuance TYA'!$B$2),IF('Hoja De Calculo'!BC$16&lt;'Hoja De Calculo'!BB$16,0,'Credit issuance TYA'!BB39-('Credit issuance TYA'!$S$21*'Credit issuance TYA'!$B$2)))</f>
        <v>0</v>
      </c>
      <c r="BC39" s="285">
        <f>IF(ISBLANK('Hoja De Calculo'!BD$13),'Credit issuance TYA'!BC39-('Credit issuance TYA'!$S$21*'Credit issuance TYA'!$B$2),IF('Hoja De Calculo'!BD$16&lt;'Hoja De Calculo'!BC$16,0,'Credit issuance TYA'!BC39-('Credit issuance TYA'!$S$21*'Credit issuance TYA'!$B$2)))</f>
        <v>0</v>
      </c>
      <c r="BD39" s="285">
        <f>IF(ISBLANK('Hoja De Calculo'!BE$13),'Credit issuance TYA'!BD39-('Credit issuance TYA'!$S$21*'Credit issuance TYA'!$B$2),IF('Hoja De Calculo'!BE$16&lt;'Hoja De Calculo'!BD$16,0,'Credit issuance TYA'!BD39-('Credit issuance TYA'!$S$21*'Credit issuance TYA'!$B$2)))</f>
        <v>0</v>
      </c>
      <c r="BE39" s="285">
        <f>IF(ISBLANK('Hoja De Calculo'!BF$13),'Credit issuance TYA'!BE39-('Credit issuance TYA'!$S$21*'Credit issuance TYA'!$B$2),IF('Hoja De Calculo'!BF$16&lt;'Hoja De Calculo'!BE$16,0,'Credit issuance TYA'!BE39-('Credit issuance TYA'!$S$21*'Credit issuance TYA'!$B$2)))</f>
        <v>0</v>
      </c>
      <c r="BF39" s="285">
        <f>IF(ISBLANK('Hoja De Calculo'!BG$13),'Credit issuance TYA'!BF39-('Credit issuance TYA'!$S$21*'Credit issuance TYA'!$B$2),IF('Hoja De Calculo'!BG$16&lt;'Hoja De Calculo'!BF$16,0,'Credit issuance TYA'!BF39-('Credit issuance TYA'!$S$21*'Credit issuance TYA'!$B$2)))</f>
        <v>0</v>
      </c>
      <c r="BG39" s="285">
        <f>IF(ISBLANK('Hoja De Calculo'!BH$13),'Credit issuance TYA'!BG39-('Credit issuance TYA'!$S$21*'Credit issuance TYA'!$B$2),IF('Hoja De Calculo'!BH$16&lt;'Hoja De Calculo'!BG$16,0,'Credit issuance TYA'!BG39-('Credit issuance TYA'!$S$21*'Credit issuance TYA'!$B$2)))</f>
        <v>0</v>
      </c>
      <c r="BH39" s="285">
        <f>IF(ISBLANK('Hoja De Calculo'!BI$13),'Credit issuance TYA'!BH39-('Credit issuance TYA'!$S$21*'Credit issuance TYA'!$B$2),IF('Hoja De Calculo'!BI$16&lt;'Hoja De Calculo'!BH$16,0,'Credit issuance TYA'!BH39-('Credit issuance TYA'!$S$21*'Credit issuance TYA'!$B$2)))</f>
        <v>0</v>
      </c>
      <c r="BI39" s="285">
        <f>IF(ISBLANK('Hoja De Calculo'!BJ$13),'Credit issuance TYA'!BI39-('Credit issuance TYA'!$S$21*'Credit issuance TYA'!$B$2),IF('Hoja De Calculo'!BJ$16&lt;'Hoja De Calculo'!BI$16,0,'Credit issuance TYA'!BI39-('Credit issuance TYA'!$S$21*'Credit issuance TYA'!$B$2)))</f>
        <v>0</v>
      </c>
      <c r="BJ39" s="285">
        <f>IF(ISBLANK('Hoja De Calculo'!BK$13),'Credit issuance TYA'!BJ39-('Credit issuance TYA'!$S$21*'Credit issuance TYA'!$B$2),IF('Hoja De Calculo'!BK$16&lt;'Hoja De Calculo'!BJ$16,0,'Credit issuance TYA'!BJ39-('Credit issuance TYA'!$S$21*'Credit issuance TYA'!$B$2)))</f>
        <v>0</v>
      </c>
      <c r="BK39" s="285">
        <f>IF(ISBLANK('Hoja De Calculo'!BL$13),'Credit issuance TYA'!BK39-('Credit issuance TYA'!$S$21*'Credit issuance TYA'!$B$2),IF('Hoja De Calculo'!BL$16&lt;'Hoja De Calculo'!BK$16,0,'Credit issuance TYA'!BK39-('Credit issuance TYA'!$S$21*'Credit issuance TYA'!$B$2)))</f>
        <v>0</v>
      </c>
      <c r="BL39" s="285">
        <f>IF(ISBLANK('Hoja De Calculo'!BM$13),'Credit issuance TYA'!BL39-('Credit issuance TYA'!$S$21*'Credit issuance TYA'!$B$2),IF('Hoja De Calculo'!BM$16&lt;'Hoja De Calculo'!BL$16,0,'Credit issuance TYA'!BL39-('Credit issuance TYA'!$S$21*'Credit issuance TYA'!$B$2)))</f>
        <v>0</v>
      </c>
      <c r="BM39" s="285">
        <f>IF(ISBLANK('Hoja De Calculo'!BN$13),'Credit issuance TYA'!BM39-('Credit issuance TYA'!$S$21*'Credit issuance TYA'!$B$2),IF('Hoja De Calculo'!BN$16&lt;'Hoja De Calculo'!BM$16,0,'Credit issuance TYA'!BM39-('Credit issuance TYA'!$S$21*'Credit issuance TYA'!$B$2)))</f>
        <v>0</v>
      </c>
      <c r="BN39" s="285">
        <f>IF(ISBLANK('Hoja De Calculo'!BO$13),'Credit issuance TYA'!BN39-('Credit issuance TYA'!$S$21*'Credit issuance TYA'!$B$2),IF('Hoja De Calculo'!BO$16&lt;'Hoja De Calculo'!BN$16,0,'Credit issuance TYA'!BN39-('Credit issuance TYA'!$S$21*'Credit issuance TYA'!$B$2)))</f>
        <v>0</v>
      </c>
      <c r="BO39" s="285">
        <f>IF(ISBLANK('Hoja De Calculo'!BP$13),'Credit issuance TYA'!BO39-('Credit issuance TYA'!$S$21*'Credit issuance TYA'!$B$2),IF('Hoja De Calculo'!BP$16&lt;'Hoja De Calculo'!BO$16,0,'Credit issuance TYA'!BO39-('Credit issuance TYA'!$S$21*'Credit issuance TYA'!$B$2)))</f>
        <v>0</v>
      </c>
      <c r="BP39" s="285">
        <f>IF(ISBLANK('Hoja De Calculo'!BQ$13),'Credit issuance TYA'!BP39-('Credit issuance TYA'!$S$21*'Credit issuance TYA'!$B$2),IF('Hoja De Calculo'!BQ$16&lt;'Hoja De Calculo'!BP$16,0,'Credit issuance TYA'!BP39-('Credit issuance TYA'!$S$21*'Credit issuance TYA'!$B$2)))</f>
        <v>0</v>
      </c>
      <c r="BQ39" s="285">
        <f>IF(ISBLANK('Hoja De Calculo'!BR$13),'Credit issuance TYA'!BQ39-('Credit issuance TYA'!$S$21*'Credit issuance TYA'!$B$2),IF('Hoja De Calculo'!BR$16&lt;'Hoja De Calculo'!BQ$16,0,'Credit issuance TYA'!BQ39-('Credit issuance TYA'!$S$21*'Credit issuance TYA'!$B$2)))</f>
        <v>0</v>
      </c>
      <c r="BR39" s="285">
        <f>IF(ISBLANK('Hoja De Calculo'!BS$13),'Credit issuance TYA'!BR39-('Credit issuance TYA'!$S$21*'Credit issuance TYA'!$B$2),IF('Hoja De Calculo'!BS$16&lt;'Hoja De Calculo'!BR$16,0,'Credit issuance TYA'!BR39-('Credit issuance TYA'!$S$21*'Credit issuance TYA'!$B$2)))</f>
        <v>0</v>
      </c>
      <c r="BS39" s="285">
        <f>IF(ISBLANK('Hoja De Calculo'!BT$13),'Credit issuance TYA'!BS39-('Credit issuance TYA'!$S$21*'Credit issuance TYA'!$B$2),IF('Hoja De Calculo'!BT$16&lt;'Hoja De Calculo'!BS$16,0,'Credit issuance TYA'!BS39-('Credit issuance TYA'!$S$21*'Credit issuance TYA'!$B$2)))</f>
        <v>0</v>
      </c>
      <c r="BT39" s="285">
        <f>IF(ISBLANK('Hoja De Calculo'!BU$13),'Credit issuance TYA'!BT39-('Credit issuance TYA'!$S$21*'Credit issuance TYA'!$B$2),IF('Hoja De Calculo'!BU$16&lt;'Hoja De Calculo'!BT$16,0,'Credit issuance TYA'!BT39-('Credit issuance TYA'!$S$21*'Credit issuance TYA'!$B$2)))</f>
        <v>0</v>
      </c>
      <c r="BU39" s="285">
        <f>IF(ISBLANK('Hoja De Calculo'!BV$13),'Credit issuance TYA'!BU39-('Credit issuance TYA'!$S$21*'Credit issuance TYA'!$B$2),IF('Hoja De Calculo'!BV$16&lt;'Hoja De Calculo'!BU$16,0,'Credit issuance TYA'!BU39-('Credit issuance TYA'!$S$21*'Credit issuance TYA'!$B$2)))</f>
        <v>0</v>
      </c>
      <c r="BV39" s="285">
        <f>IF(ISBLANK('Hoja De Calculo'!BW$13),'Credit issuance TYA'!BV39-('Credit issuance TYA'!$S$21*'Credit issuance TYA'!$B$2),IF('Hoja De Calculo'!BW$16&lt;'Hoja De Calculo'!BV$16,0,'Credit issuance TYA'!BV39-('Credit issuance TYA'!$S$21*'Credit issuance TYA'!$B$2)))</f>
        <v>0</v>
      </c>
      <c r="BW39" s="285">
        <f>IF(ISBLANK('Hoja De Calculo'!BX$13),'Credit issuance TYA'!BW39-('Credit issuance TYA'!$S$21*'Credit issuance TYA'!$B$2),IF('Hoja De Calculo'!BX$16&lt;'Hoja De Calculo'!BW$16,0,'Credit issuance TYA'!BW39-('Credit issuance TYA'!$S$21*'Credit issuance TYA'!$B$2)))</f>
        <v>0</v>
      </c>
      <c r="BX39" s="285">
        <f>IF(ISBLANK('Hoja De Calculo'!BY$13),'Credit issuance TYA'!BX39-('Credit issuance TYA'!$S$21*'Credit issuance TYA'!$B$2),IF('Hoja De Calculo'!BY$16&lt;'Hoja De Calculo'!BX$16,0,'Credit issuance TYA'!BX39-('Credit issuance TYA'!$S$21*'Credit issuance TYA'!$B$2)))</f>
        <v>0</v>
      </c>
      <c r="BY39" s="285">
        <f>IF(ISBLANK('Hoja De Calculo'!BZ$13),'Credit issuance TYA'!BY39-('Credit issuance TYA'!$S$21*'Credit issuance TYA'!$B$2),IF('Hoja De Calculo'!BZ$16&lt;'Hoja De Calculo'!BY$16,0,'Credit issuance TYA'!BY39-('Credit issuance TYA'!$S$21*'Credit issuance TYA'!$B$2)))</f>
        <v>0</v>
      </c>
      <c r="BZ39" s="285">
        <f>IF(ISBLANK('Hoja De Calculo'!CA$13),'Credit issuance TYA'!BZ39-('Credit issuance TYA'!$S$21*'Credit issuance TYA'!$B$2),IF('Hoja De Calculo'!CA$16&lt;'Hoja De Calculo'!BZ$16,0,'Credit issuance TYA'!BZ39-('Credit issuance TYA'!$S$21*'Credit issuance TYA'!$B$2)))</f>
        <v>0</v>
      </c>
      <c r="CA39" s="285">
        <f>IF(ISBLANK('Hoja De Calculo'!CB$13),'Credit issuance TYA'!CA39-('Credit issuance TYA'!$S$21*'Credit issuance TYA'!$B$2),IF('Hoja De Calculo'!CB$16&lt;'Hoja De Calculo'!CA$16,0,'Credit issuance TYA'!CA39-('Credit issuance TYA'!$S$21*'Credit issuance TYA'!$B$2)))</f>
        <v>0</v>
      </c>
      <c r="CB39" s="285">
        <f>IF(ISBLANK('Hoja De Calculo'!CC$13),'Credit issuance TYA'!CB39-('Credit issuance TYA'!$S$21*'Credit issuance TYA'!$B$2),IF('Hoja De Calculo'!CC$16&lt;'Hoja De Calculo'!CB$16,0,'Credit issuance TYA'!CB39-('Credit issuance TYA'!$S$21*'Credit issuance TYA'!$B$2)))</f>
        <v>0</v>
      </c>
      <c r="CC39" s="285">
        <f>IF(ISBLANK('Hoja De Calculo'!CD$13),'Credit issuance TYA'!CC39-('Credit issuance TYA'!$S$21*'Credit issuance TYA'!$B$2),IF('Hoja De Calculo'!CD$16&lt;'Hoja De Calculo'!CC$16,0,'Credit issuance TYA'!CC39-('Credit issuance TYA'!$S$21*'Credit issuance TYA'!$B$2)))</f>
        <v>0</v>
      </c>
      <c r="CD39" s="285">
        <f>IF(ISBLANK('Hoja De Calculo'!CE$13),'Credit issuance TYA'!CD39-('Credit issuance TYA'!$S$21*'Credit issuance TYA'!$B$2),IF('Hoja De Calculo'!CE$16&lt;'Hoja De Calculo'!CD$16,0,'Credit issuance TYA'!CD39-('Credit issuance TYA'!$S$21*'Credit issuance TYA'!$B$2)))</f>
        <v>0</v>
      </c>
      <c r="CE39" s="285">
        <f>IF(ISBLANK('Hoja De Calculo'!CF$13),'Credit issuance TYA'!CE39-('Credit issuance TYA'!$S$21*'Credit issuance TYA'!$B$2),IF('Hoja De Calculo'!CF$16&lt;'Hoja De Calculo'!CE$16,0,'Credit issuance TYA'!CE39-('Credit issuance TYA'!$S$21*'Credit issuance TYA'!$B$2)))</f>
        <v>0</v>
      </c>
      <c r="CF39" s="285">
        <f>IF(ISBLANK('Hoja De Calculo'!CG$13),'Credit issuance TYA'!CF39-('Credit issuance TYA'!$S$21*'Credit issuance TYA'!$B$2),IF('Hoja De Calculo'!CG$16&lt;'Hoja De Calculo'!CF$16,0,'Credit issuance TYA'!CF39-('Credit issuance TYA'!$S$21*'Credit issuance TYA'!$B$2)))</f>
        <v>0</v>
      </c>
      <c r="CG39" s="285">
        <f>IF(ISBLANK('Hoja De Calculo'!CH$13),'Credit issuance TYA'!CG39-('Credit issuance TYA'!$S$21*'Credit issuance TYA'!$B$2),IF('Hoja De Calculo'!CH$16&lt;'Hoja De Calculo'!CG$16,0,'Credit issuance TYA'!CG39-('Credit issuance TYA'!$S$21*'Credit issuance TYA'!$B$2)))</f>
        <v>0</v>
      </c>
      <c r="CH39" s="285">
        <f>IF(ISBLANK('Hoja De Calculo'!CI$13),'Credit issuance TYA'!CH39-('Credit issuance TYA'!$S$21*'Credit issuance TYA'!$B$2),IF('Hoja De Calculo'!CI$16&lt;'Hoja De Calculo'!CH$16,0,'Credit issuance TYA'!CH39-('Credit issuance TYA'!$S$21*'Credit issuance TYA'!$B$2)))</f>
        <v>0</v>
      </c>
      <c r="CI39" s="285">
        <f>IF(ISBLANK('Hoja De Calculo'!CJ$13),'Credit issuance TYA'!CI39-('Credit issuance TYA'!$S$21*'Credit issuance TYA'!$B$2),IF('Hoja De Calculo'!CJ$16&lt;'Hoja De Calculo'!CI$16,0,'Credit issuance TYA'!CI39-('Credit issuance TYA'!$S$21*'Credit issuance TYA'!$B$2)))</f>
        <v>0</v>
      </c>
      <c r="CJ39" s="285">
        <f>IF(ISBLANK('Hoja De Calculo'!CK$13),'Credit issuance TYA'!CJ39-('Credit issuance TYA'!$S$21*'Credit issuance TYA'!$B$2),IF('Hoja De Calculo'!CK$16&lt;'Hoja De Calculo'!CJ$16,0,'Credit issuance TYA'!CJ39-('Credit issuance TYA'!$S$21*'Credit issuance TYA'!$B$2)))</f>
        <v>0</v>
      </c>
      <c r="CK39" s="285">
        <f>IF(ISBLANK('Hoja De Calculo'!CL$13),'Credit issuance TYA'!CK39-('Credit issuance TYA'!$S$21*'Credit issuance TYA'!$B$2),IF('Hoja De Calculo'!CL$16&lt;'Hoja De Calculo'!CK$16,0,'Credit issuance TYA'!CK39-('Credit issuance TYA'!$S$21*'Credit issuance TYA'!$B$2)))</f>
        <v>0</v>
      </c>
      <c r="CL39" s="285">
        <f>IF(ISBLANK('Hoja De Calculo'!CM$13),'Credit issuance TYA'!CL39-('Credit issuance TYA'!$S$21*'Credit issuance TYA'!$B$2),IF('Hoja De Calculo'!CM$16&lt;'Hoja De Calculo'!CL$16,0,'Credit issuance TYA'!CL39-('Credit issuance TYA'!$S$21*'Credit issuance TYA'!$B$2)))</f>
        <v>0</v>
      </c>
      <c r="CM39" s="285">
        <f>IF(ISBLANK('Hoja De Calculo'!CN$13),'Credit issuance TYA'!CM39-('Credit issuance TYA'!$S$21*'Credit issuance TYA'!$B$2),IF('Hoja De Calculo'!CN$16&lt;'Hoja De Calculo'!CM$16,0,'Credit issuance TYA'!CM39-('Credit issuance TYA'!$S$21*'Credit issuance TYA'!$B$2)))</f>
        <v>0</v>
      </c>
      <c r="CN39" s="285">
        <f>IF(ISBLANK('Hoja De Calculo'!CO$13),'Credit issuance TYA'!CN39-('Credit issuance TYA'!$S$21*'Credit issuance TYA'!$B$2),IF('Hoja De Calculo'!CO$16&lt;'Hoja De Calculo'!CN$16,0,'Credit issuance TYA'!CN39-('Credit issuance TYA'!$S$21*'Credit issuance TYA'!$B$2)))</f>
        <v>0</v>
      </c>
      <c r="CO39" s="285">
        <f>IF(ISBLANK('Hoja De Calculo'!CP$13),'Credit issuance TYA'!CO39-('Credit issuance TYA'!$S$21*'Credit issuance TYA'!$B$2),IF('Hoja De Calculo'!CP$16&lt;'Hoja De Calculo'!CO$16,0,'Credit issuance TYA'!CO39-('Credit issuance TYA'!$S$21*'Credit issuance TYA'!$B$2)))</f>
        <v>0</v>
      </c>
      <c r="CP39" s="285">
        <f>IF(ISBLANK('Hoja De Calculo'!CQ$13),'Credit issuance TYA'!CP39-('Credit issuance TYA'!$S$21*'Credit issuance TYA'!$B$2),IF('Hoja De Calculo'!CQ$16&lt;'Hoja De Calculo'!CP$16,0,'Credit issuance TYA'!CP39-('Credit issuance TYA'!$S$21*'Credit issuance TYA'!$B$2)))</f>
        <v>0</v>
      </c>
      <c r="CQ39" s="285">
        <f>IF(ISBLANK('Hoja De Calculo'!CR$13),'Credit issuance TYA'!CQ39-('Credit issuance TYA'!$S$21*'Credit issuance TYA'!$B$2),IF('Hoja De Calculo'!CR$16&lt;'Hoja De Calculo'!CQ$16,0,'Credit issuance TYA'!CQ39-('Credit issuance TYA'!$S$21*'Credit issuance TYA'!$B$2)))</f>
        <v>0</v>
      </c>
      <c r="CR39" s="285">
        <f>IF(ISBLANK('Hoja De Calculo'!CS$13),'Credit issuance TYA'!CR39-('Credit issuance TYA'!$S$21*'Credit issuance TYA'!$B$2),IF('Hoja De Calculo'!CS$16&lt;'Hoja De Calculo'!CR$16,0,'Credit issuance TYA'!CR39-('Credit issuance TYA'!$S$21*'Credit issuance TYA'!$B$2)))</f>
        <v>0</v>
      </c>
      <c r="CS39" s="285">
        <f>IF(ISBLANK('Hoja De Calculo'!CT$13),'Credit issuance TYA'!CS39-('Credit issuance TYA'!$S$21*'Credit issuance TYA'!$B$2),IF('Hoja De Calculo'!CT$16&lt;'Hoja De Calculo'!CS$16,0,'Credit issuance TYA'!CS39-('Credit issuance TYA'!$S$21*'Credit issuance TYA'!$B$2)))</f>
        <v>0</v>
      </c>
      <c r="CT39" s="285">
        <f>IF(ISBLANK('Hoja De Calculo'!CU$13),'Credit issuance TYA'!CT39-('Credit issuance TYA'!$S$21*'Credit issuance TYA'!$B$2),IF('Hoja De Calculo'!CU$16&lt;'Hoja De Calculo'!CT$16,0,'Credit issuance TYA'!CT39-('Credit issuance TYA'!$S$21*'Credit issuance TYA'!$B$2)))</f>
        <v>0</v>
      </c>
      <c r="CU39" s="285">
        <f>IF(ISBLANK('Hoja De Calculo'!CV$13),'Credit issuance TYA'!CU39-('Credit issuance TYA'!$S$21*'Credit issuance TYA'!$B$2),IF('Hoja De Calculo'!CV$16&lt;'Hoja De Calculo'!CU$16,0,'Credit issuance TYA'!CU39-('Credit issuance TYA'!$S$21*'Credit issuance TYA'!$B$2)))</f>
        <v>0</v>
      </c>
      <c r="CV39" s="285">
        <f>IF(ISBLANK('Hoja De Calculo'!CW$13),'Credit issuance TYA'!CV39-('Credit issuance TYA'!$S$21*'Credit issuance TYA'!$B$2),IF('Hoja De Calculo'!CW$16&lt;'Hoja De Calculo'!CV$16,0,'Credit issuance TYA'!CV39-('Credit issuance TYA'!$S$21*'Credit issuance TYA'!$B$2)))</f>
        <v>0</v>
      </c>
      <c r="CW39" s="285">
        <f>IF(ISBLANK('Hoja De Calculo'!CX$13),'Credit issuance TYA'!CW39-('Credit issuance TYA'!$S$21*'Credit issuance TYA'!$B$2),IF('Hoja De Calculo'!CX$16&lt;'Hoja De Calculo'!CW$16,0,'Credit issuance TYA'!CW39-('Credit issuance TYA'!$S$21*'Credit issuance TYA'!$B$2)))</f>
        <v>0</v>
      </c>
    </row>
    <row r="40" spans="1:102" x14ac:dyDescent="0.25">
      <c r="A40" t="s">
        <v>177</v>
      </c>
      <c r="C40" s="263"/>
      <c r="D40" s="263"/>
      <c r="E40" s="263"/>
      <c r="F40" s="263"/>
      <c r="G40" s="263"/>
      <c r="H40" s="263"/>
      <c r="I40" s="263"/>
      <c r="J40" s="263"/>
      <c r="K40" s="263"/>
      <c r="L40" s="263"/>
      <c r="M40" s="263"/>
      <c r="N40" s="263"/>
      <c r="O40" s="263"/>
      <c r="P40" s="263"/>
      <c r="Q40" s="263"/>
      <c r="R40" s="263"/>
      <c r="S40" s="263"/>
      <c r="T40" s="285">
        <f>'Credit issuance TYA'!T40-('Credit issuance TYA'!$T21*'Credit issuance TYA'!$B$2)</f>
        <v>0</v>
      </c>
      <c r="U40" s="285">
        <f>IF(ISBLANK('Hoja De Calculo'!V$13),'Credit issuance TYA'!U40-('Credit issuance TYA'!$T$21*'Credit issuance TYA'!$B$2),IF('Hoja De Calculo'!V$16&lt;'Hoja De Calculo'!U$16,0,'Credit issuance TYA'!U40-('Credit issuance TYA'!$T$21*'Credit issuance TYA'!$B$2)))</f>
        <v>0</v>
      </c>
      <c r="V40" s="285">
        <f>IF(ISBLANK('Hoja De Calculo'!W$13),'Credit issuance TYA'!V40-('Credit issuance TYA'!$T$21*'Credit issuance TYA'!$B$2),IF('Hoja De Calculo'!W$16&lt;'Hoja De Calculo'!V$16,0,'Credit issuance TYA'!V40-('Credit issuance TYA'!$T$21*'Credit issuance TYA'!$B$2)))</f>
        <v>0</v>
      </c>
      <c r="W40" s="285">
        <f>IF(ISBLANK('Hoja De Calculo'!X$13),'Credit issuance TYA'!W40-('Credit issuance TYA'!$T$21*'Credit issuance TYA'!$B$2),IF('Hoja De Calculo'!X$16&lt;'Hoja De Calculo'!W$16,0,'Credit issuance TYA'!W40-('Credit issuance TYA'!$T$21*'Credit issuance TYA'!$B$2)))</f>
        <v>0</v>
      </c>
      <c r="X40" s="285">
        <f>IF(ISBLANK('Hoja De Calculo'!Y$13),'Credit issuance TYA'!X40-('Credit issuance TYA'!$T$21*'Credit issuance TYA'!$B$2),IF('Hoja De Calculo'!Y$16&lt;'Hoja De Calculo'!X$16,0,'Credit issuance TYA'!X40-('Credit issuance TYA'!$T$21*'Credit issuance TYA'!$B$2)))</f>
        <v>0</v>
      </c>
      <c r="Y40" s="285">
        <f>IF(ISBLANK('Hoja De Calculo'!Z$13),'Credit issuance TYA'!Y40-('Credit issuance TYA'!$T$21*'Credit issuance TYA'!$B$2),IF('Hoja De Calculo'!Z$16&lt;'Hoja De Calculo'!Y$16,0,'Credit issuance TYA'!Y40-('Credit issuance TYA'!$T$21*'Credit issuance TYA'!$B$2)))</f>
        <v>0</v>
      </c>
      <c r="Z40" s="285">
        <f>IF(ISBLANK('Hoja De Calculo'!AA$13),'Credit issuance TYA'!Z40-('Credit issuance TYA'!$T$21*'Credit issuance TYA'!$B$2),IF('Hoja De Calculo'!AA$16&lt;'Hoja De Calculo'!Z$16,0,'Credit issuance TYA'!Z40-('Credit issuance TYA'!$T$21*'Credit issuance TYA'!$B$2)))</f>
        <v>0</v>
      </c>
      <c r="AA40" s="285">
        <f>IF(ISBLANK('Hoja De Calculo'!AB$13),'Credit issuance TYA'!AA40-('Credit issuance TYA'!$T$21*'Credit issuance TYA'!$B$2),IF('Hoja De Calculo'!AB$16&lt;'Hoja De Calculo'!AA$16,0,'Credit issuance TYA'!AA40-('Credit issuance TYA'!$T$21*'Credit issuance TYA'!$B$2)))</f>
        <v>0</v>
      </c>
      <c r="AB40" s="285">
        <f>IF(ISBLANK('Hoja De Calculo'!AC$13),'Credit issuance TYA'!AB40-('Credit issuance TYA'!$T$21*'Credit issuance TYA'!$B$2),IF('Hoja De Calculo'!AC$16&lt;'Hoja De Calculo'!AB$16,0,'Credit issuance TYA'!AB40-('Credit issuance TYA'!$T$21*'Credit issuance TYA'!$B$2)))</f>
        <v>0</v>
      </c>
      <c r="AC40" s="285">
        <f>IF(ISBLANK('Hoja De Calculo'!AD$13),'Credit issuance TYA'!AC40-('Credit issuance TYA'!$T$21*'Credit issuance TYA'!$B$2),IF('Hoja De Calculo'!AD$16&lt;'Hoja De Calculo'!AC$16,0,'Credit issuance TYA'!AC40-('Credit issuance TYA'!$T$21*'Credit issuance TYA'!$B$2)))</f>
        <v>0</v>
      </c>
      <c r="AD40" s="285">
        <f>IF(ISBLANK('Hoja De Calculo'!AE$13),'Credit issuance TYA'!AD40-('Credit issuance TYA'!$T$21*'Credit issuance TYA'!$B$2),IF('Hoja De Calculo'!AE$16&lt;'Hoja De Calculo'!AD$16,0,'Credit issuance TYA'!AD40-('Credit issuance TYA'!$T$21*'Credit issuance TYA'!$B$2)))</f>
        <v>0</v>
      </c>
      <c r="AE40" s="285">
        <f>IF(ISBLANK('Hoja De Calculo'!AF$13),'Credit issuance TYA'!AE40-('Credit issuance TYA'!$T$21*'Credit issuance TYA'!$B$2),IF('Hoja De Calculo'!AF$16&lt;'Hoja De Calculo'!AE$16,0,'Credit issuance TYA'!AE40-('Credit issuance TYA'!$T$21*'Credit issuance TYA'!$B$2)))</f>
        <v>0</v>
      </c>
      <c r="AF40" s="285">
        <f>IF(ISBLANK('Hoja De Calculo'!AG$13),'Credit issuance TYA'!AF40-('Credit issuance TYA'!$T$21*'Credit issuance TYA'!$B$2),IF('Hoja De Calculo'!AG$16&lt;'Hoja De Calculo'!AF$16,0,'Credit issuance TYA'!AF40-('Credit issuance TYA'!$T$21*'Credit issuance TYA'!$B$2)))</f>
        <v>0</v>
      </c>
      <c r="AG40" s="285">
        <f>IF(ISBLANK('Hoja De Calculo'!AH$13),'Credit issuance TYA'!AG40-('Credit issuance TYA'!$T$21*'Credit issuance TYA'!$B$2),IF('Hoja De Calculo'!AH$16&lt;'Hoja De Calculo'!AG$16,0,'Credit issuance TYA'!AG40-('Credit issuance TYA'!$T$21*'Credit issuance TYA'!$B$2)))</f>
        <v>0</v>
      </c>
      <c r="AH40" s="285">
        <f>IF(ISBLANK('Hoja De Calculo'!AI$13),'Credit issuance TYA'!AH40-('Credit issuance TYA'!$T$21*'Credit issuance TYA'!$B$2),IF('Hoja De Calculo'!AI$16&lt;'Hoja De Calculo'!AH$16,0,'Credit issuance TYA'!AH40-('Credit issuance TYA'!$T$21*'Credit issuance TYA'!$B$2)))</f>
        <v>0</v>
      </c>
      <c r="AI40" s="285">
        <f>IF(ISBLANK('Hoja De Calculo'!AJ$13),'Credit issuance TYA'!AI40-('Credit issuance TYA'!$T$21*'Credit issuance TYA'!$B$2),IF('Hoja De Calculo'!AJ$16&lt;'Hoja De Calculo'!AI$16,0,'Credit issuance TYA'!AI40-('Credit issuance TYA'!$T$21*'Credit issuance TYA'!$B$2)))</f>
        <v>0</v>
      </c>
      <c r="AJ40" s="285">
        <f>IF(ISBLANK('Hoja De Calculo'!AK$13),'Credit issuance TYA'!AJ40-('Credit issuance TYA'!$T$21*'Credit issuance TYA'!$B$2),IF('Hoja De Calculo'!AK$16&lt;'Hoja De Calculo'!AJ$16,0,'Credit issuance TYA'!AJ40-('Credit issuance TYA'!$T$21*'Credit issuance TYA'!$B$2)))</f>
        <v>0</v>
      </c>
      <c r="AK40" s="285">
        <f>IF(ISBLANK('Hoja De Calculo'!AL$13),'Credit issuance TYA'!AK40-('Credit issuance TYA'!$T$21*'Credit issuance TYA'!$B$2),IF('Hoja De Calculo'!AL$16&lt;'Hoja De Calculo'!AK$16,0,'Credit issuance TYA'!AK40-('Credit issuance TYA'!$T$21*'Credit issuance TYA'!$B$2)))</f>
        <v>0</v>
      </c>
      <c r="AL40" s="285">
        <f>IF(ISBLANK('Hoja De Calculo'!AM$13),'Credit issuance TYA'!AL40-('Credit issuance TYA'!$T$21*'Credit issuance TYA'!$B$2),IF('Hoja De Calculo'!AM$16&lt;'Hoja De Calculo'!AL$16,0,'Credit issuance TYA'!AL40-('Credit issuance TYA'!$T$21*'Credit issuance TYA'!$B$2)))</f>
        <v>0</v>
      </c>
      <c r="AM40" s="285">
        <f>IF(ISBLANK('Hoja De Calculo'!AN$13),'Credit issuance TYA'!AM40-('Credit issuance TYA'!$T$21*'Credit issuance TYA'!$B$2),IF('Hoja De Calculo'!AN$16&lt;'Hoja De Calculo'!AM$16,0,'Credit issuance TYA'!AM40-('Credit issuance TYA'!$T$21*'Credit issuance TYA'!$B$2)))</f>
        <v>0</v>
      </c>
      <c r="AN40" s="285">
        <f>IF(ISBLANK('Hoja De Calculo'!AO$13),'Credit issuance TYA'!AN40-('Credit issuance TYA'!$T$21*'Credit issuance TYA'!$B$2),IF('Hoja De Calculo'!AO$16&lt;'Hoja De Calculo'!AN$16,0,'Credit issuance TYA'!AN40-('Credit issuance TYA'!$T$21*'Credit issuance TYA'!$B$2)))</f>
        <v>0</v>
      </c>
      <c r="AO40" s="285">
        <f>IF(ISBLANK('Hoja De Calculo'!AP$13),'Credit issuance TYA'!AO40-('Credit issuance TYA'!$T$21*'Credit issuance TYA'!$B$2),IF('Hoja De Calculo'!AP$16&lt;'Hoja De Calculo'!AO$16,0,'Credit issuance TYA'!AO40-('Credit issuance TYA'!$T$21*'Credit issuance TYA'!$B$2)))</f>
        <v>0</v>
      </c>
      <c r="AP40" s="285">
        <f>IF(ISBLANK('Hoja De Calculo'!AQ$13),'Credit issuance TYA'!AP40-('Credit issuance TYA'!$T$21*'Credit issuance TYA'!$B$2),IF('Hoja De Calculo'!AQ$16&lt;'Hoja De Calculo'!AP$16,0,'Credit issuance TYA'!AP40-('Credit issuance TYA'!$T$21*'Credit issuance TYA'!$B$2)))</f>
        <v>0</v>
      </c>
      <c r="AQ40" s="285">
        <f>IF(ISBLANK('Hoja De Calculo'!AR$13),'Credit issuance TYA'!AQ40-('Credit issuance TYA'!$T$21*'Credit issuance TYA'!$B$2),IF('Hoja De Calculo'!AR$16&lt;'Hoja De Calculo'!AQ$16,0,'Credit issuance TYA'!AQ40-('Credit issuance TYA'!$T$21*'Credit issuance TYA'!$B$2)))</f>
        <v>0</v>
      </c>
      <c r="AR40" s="285">
        <f>IF(ISBLANK('Hoja De Calculo'!AS$13),'Credit issuance TYA'!AR40-('Credit issuance TYA'!$T$21*'Credit issuance TYA'!$B$2),IF('Hoja De Calculo'!AS$16&lt;'Hoja De Calculo'!AR$16,0,'Credit issuance TYA'!AR40-('Credit issuance TYA'!$T$21*'Credit issuance TYA'!$B$2)))</f>
        <v>0</v>
      </c>
      <c r="AS40" s="285">
        <f>IF(ISBLANK('Hoja De Calculo'!AT$13),'Credit issuance TYA'!AS40-('Credit issuance TYA'!$T$21*'Credit issuance TYA'!$B$2),IF('Hoja De Calculo'!AT$16&lt;'Hoja De Calculo'!AS$16,0,'Credit issuance TYA'!AS40-('Credit issuance TYA'!$T$21*'Credit issuance TYA'!$B$2)))</f>
        <v>0</v>
      </c>
      <c r="AT40" s="285">
        <f>IF(ISBLANK('Hoja De Calculo'!AU$13),'Credit issuance TYA'!AT40-('Credit issuance TYA'!$T$21*'Credit issuance TYA'!$B$2),IF('Hoja De Calculo'!AU$16&lt;'Hoja De Calculo'!AT$16,0,'Credit issuance TYA'!AT40-('Credit issuance TYA'!$T$21*'Credit issuance TYA'!$B$2)))</f>
        <v>0</v>
      </c>
      <c r="AU40" s="285">
        <f>IF(ISBLANK('Hoja De Calculo'!AV$13),'Credit issuance TYA'!AU40-('Credit issuance TYA'!$T$21*'Credit issuance TYA'!$B$2),IF('Hoja De Calculo'!AV$16&lt;'Hoja De Calculo'!AU$16,0,'Credit issuance TYA'!AU40-('Credit issuance TYA'!$T$21*'Credit issuance TYA'!$B$2)))</f>
        <v>0</v>
      </c>
      <c r="AV40" s="285">
        <f>IF(ISBLANK('Hoja De Calculo'!AW$13),'Credit issuance TYA'!AV40-('Credit issuance TYA'!$T$21*'Credit issuance TYA'!$B$2),IF('Hoja De Calculo'!AW$16&lt;'Hoja De Calculo'!AV$16,0,'Credit issuance TYA'!AV40-('Credit issuance TYA'!$T$21*'Credit issuance TYA'!$B$2)))</f>
        <v>0</v>
      </c>
      <c r="AW40" s="285">
        <f>IF(ISBLANK('Hoja De Calculo'!AX$13),'Credit issuance TYA'!AW40-('Credit issuance TYA'!$T$21*'Credit issuance TYA'!$B$2),IF('Hoja De Calculo'!AX$16&lt;'Hoja De Calculo'!AW$16,0,'Credit issuance TYA'!AW40-('Credit issuance TYA'!$T$21*'Credit issuance TYA'!$B$2)))</f>
        <v>0</v>
      </c>
      <c r="AX40" s="285">
        <f>IF(ISBLANK('Hoja De Calculo'!AY$13),'Credit issuance TYA'!AX40-('Credit issuance TYA'!$T$21*'Credit issuance TYA'!$B$2),IF('Hoja De Calculo'!AY$16&lt;'Hoja De Calculo'!AX$16,0,'Credit issuance TYA'!AX40-('Credit issuance TYA'!$T$21*'Credit issuance TYA'!$B$2)))</f>
        <v>0</v>
      </c>
      <c r="AY40" s="285">
        <f>IF(ISBLANK('Hoja De Calculo'!AZ$13),'Credit issuance TYA'!AY40-('Credit issuance TYA'!$T$21*'Credit issuance TYA'!$B$2),IF('Hoja De Calculo'!AZ$16&lt;'Hoja De Calculo'!AY$16,0,'Credit issuance TYA'!AY40-('Credit issuance TYA'!$T$21*'Credit issuance TYA'!$B$2)))</f>
        <v>0</v>
      </c>
      <c r="AZ40" s="285">
        <f>IF(ISBLANK('Hoja De Calculo'!BA$13),'Credit issuance TYA'!AZ40-('Credit issuance TYA'!$T$21*'Credit issuance TYA'!$B$2),IF('Hoja De Calculo'!BA$16&lt;'Hoja De Calculo'!AZ$16,0,'Credit issuance TYA'!AZ40-('Credit issuance TYA'!$T$21*'Credit issuance TYA'!$B$2)))</f>
        <v>0</v>
      </c>
      <c r="BA40" s="285">
        <f>IF(ISBLANK('Hoja De Calculo'!BB$13),'Credit issuance TYA'!BA40-('Credit issuance TYA'!$T$21*'Credit issuance TYA'!$B$2),IF('Hoja De Calculo'!BB$16&lt;'Hoja De Calculo'!BA$16,0,'Credit issuance TYA'!BA40-('Credit issuance TYA'!$T$21*'Credit issuance TYA'!$B$2)))</f>
        <v>0</v>
      </c>
      <c r="BB40" s="285">
        <f>IF(ISBLANK('Hoja De Calculo'!BC$13),'Credit issuance TYA'!BB40-('Credit issuance TYA'!$T$21*'Credit issuance TYA'!$B$2),IF('Hoja De Calculo'!BC$16&lt;'Hoja De Calculo'!BB$16,0,'Credit issuance TYA'!BB40-('Credit issuance TYA'!$T$21*'Credit issuance TYA'!$B$2)))</f>
        <v>0</v>
      </c>
      <c r="BC40" s="285">
        <f>IF(ISBLANK('Hoja De Calculo'!BD$13),'Credit issuance TYA'!BC40-('Credit issuance TYA'!$T$21*'Credit issuance TYA'!$B$2),IF('Hoja De Calculo'!BD$16&lt;'Hoja De Calculo'!BC$16,0,'Credit issuance TYA'!BC40-('Credit issuance TYA'!$T$21*'Credit issuance TYA'!$B$2)))</f>
        <v>0</v>
      </c>
      <c r="BD40" s="285">
        <f>IF(ISBLANK('Hoja De Calculo'!BE$13),'Credit issuance TYA'!BD40-('Credit issuance TYA'!$T$21*'Credit issuance TYA'!$B$2),IF('Hoja De Calculo'!BE$16&lt;'Hoja De Calculo'!BD$16,0,'Credit issuance TYA'!BD40-('Credit issuance TYA'!$T$21*'Credit issuance TYA'!$B$2)))</f>
        <v>0</v>
      </c>
      <c r="BE40" s="285">
        <f>IF(ISBLANK('Hoja De Calculo'!BF$13),'Credit issuance TYA'!BE40-('Credit issuance TYA'!$T$21*'Credit issuance TYA'!$B$2),IF('Hoja De Calculo'!BF$16&lt;'Hoja De Calculo'!BE$16,0,'Credit issuance TYA'!BE40-('Credit issuance TYA'!$T$21*'Credit issuance TYA'!$B$2)))</f>
        <v>0</v>
      </c>
      <c r="BF40" s="285">
        <f>IF(ISBLANK('Hoja De Calculo'!BG$13),'Credit issuance TYA'!BF40-('Credit issuance TYA'!$T$21*'Credit issuance TYA'!$B$2),IF('Hoja De Calculo'!BG$16&lt;'Hoja De Calculo'!BF$16,0,'Credit issuance TYA'!BF40-('Credit issuance TYA'!$T$21*'Credit issuance TYA'!$B$2)))</f>
        <v>0</v>
      </c>
      <c r="BG40" s="285">
        <f>IF(ISBLANK('Hoja De Calculo'!BH$13),'Credit issuance TYA'!BG40-('Credit issuance TYA'!$T$21*'Credit issuance TYA'!$B$2),IF('Hoja De Calculo'!BH$16&lt;'Hoja De Calculo'!BG$16,0,'Credit issuance TYA'!BG40-('Credit issuance TYA'!$T$21*'Credit issuance TYA'!$B$2)))</f>
        <v>0</v>
      </c>
      <c r="BH40" s="285">
        <f>IF(ISBLANK('Hoja De Calculo'!BI$13),'Credit issuance TYA'!BH40-('Credit issuance TYA'!$T$21*'Credit issuance TYA'!$B$2),IF('Hoja De Calculo'!BI$16&lt;'Hoja De Calculo'!BH$16,0,'Credit issuance TYA'!BH40-('Credit issuance TYA'!$T$21*'Credit issuance TYA'!$B$2)))</f>
        <v>0</v>
      </c>
      <c r="BI40" s="285">
        <f>IF(ISBLANK('Hoja De Calculo'!BJ$13),'Credit issuance TYA'!BI40-('Credit issuance TYA'!$T$21*'Credit issuance TYA'!$B$2),IF('Hoja De Calculo'!BJ$16&lt;'Hoja De Calculo'!BI$16,0,'Credit issuance TYA'!BI40-('Credit issuance TYA'!$T$21*'Credit issuance TYA'!$B$2)))</f>
        <v>0</v>
      </c>
      <c r="BJ40" s="285">
        <f>IF(ISBLANK('Hoja De Calculo'!BK$13),'Credit issuance TYA'!BJ40-('Credit issuance TYA'!$T$21*'Credit issuance TYA'!$B$2),IF('Hoja De Calculo'!BK$16&lt;'Hoja De Calculo'!BJ$16,0,'Credit issuance TYA'!BJ40-('Credit issuance TYA'!$T$21*'Credit issuance TYA'!$B$2)))</f>
        <v>0</v>
      </c>
      <c r="BK40" s="285">
        <f>IF(ISBLANK('Hoja De Calculo'!BL$13),'Credit issuance TYA'!BK40-('Credit issuance TYA'!$T$21*'Credit issuance TYA'!$B$2),IF('Hoja De Calculo'!BL$16&lt;'Hoja De Calculo'!BK$16,0,'Credit issuance TYA'!BK40-('Credit issuance TYA'!$T$21*'Credit issuance TYA'!$B$2)))</f>
        <v>0</v>
      </c>
      <c r="BL40" s="285">
        <f>IF(ISBLANK('Hoja De Calculo'!BM$13),'Credit issuance TYA'!BL40-('Credit issuance TYA'!$T$21*'Credit issuance TYA'!$B$2),IF('Hoja De Calculo'!BM$16&lt;'Hoja De Calculo'!BL$16,0,'Credit issuance TYA'!BL40-('Credit issuance TYA'!$T$21*'Credit issuance TYA'!$B$2)))</f>
        <v>0</v>
      </c>
      <c r="BM40" s="285">
        <f>IF(ISBLANK('Hoja De Calculo'!BN$13),'Credit issuance TYA'!BM40-('Credit issuance TYA'!$T$21*'Credit issuance TYA'!$B$2),IF('Hoja De Calculo'!BN$16&lt;'Hoja De Calculo'!BM$16,0,'Credit issuance TYA'!BM40-('Credit issuance TYA'!$T$21*'Credit issuance TYA'!$B$2)))</f>
        <v>0</v>
      </c>
      <c r="BN40" s="285">
        <f>IF(ISBLANK('Hoja De Calculo'!BO$13),'Credit issuance TYA'!BN40-('Credit issuance TYA'!$T$21*'Credit issuance TYA'!$B$2),IF('Hoja De Calculo'!BO$16&lt;'Hoja De Calculo'!BN$16,0,'Credit issuance TYA'!BN40-('Credit issuance TYA'!$T$21*'Credit issuance TYA'!$B$2)))</f>
        <v>0</v>
      </c>
      <c r="BO40" s="285">
        <f>IF(ISBLANK('Hoja De Calculo'!BP$13),'Credit issuance TYA'!BO40-('Credit issuance TYA'!$T$21*'Credit issuance TYA'!$B$2),IF('Hoja De Calculo'!BP$16&lt;'Hoja De Calculo'!BO$16,0,'Credit issuance TYA'!BO40-('Credit issuance TYA'!$T$21*'Credit issuance TYA'!$B$2)))</f>
        <v>0</v>
      </c>
      <c r="BP40" s="285">
        <f>IF(ISBLANK('Hoja De Calculo'!BQ$13),'Credit issuance TYA'!BP40-('Credit issuance TYA'!$T$21*'Credit issuance TYA'!$B$2),IF('Hoja De Calculo'!BQ$16&lt;'Hoja De Calculo'!BP$16,0,'Credit issuance TYA'!BP40-('Credit issuance TYA'!$T$21*'Credit issuance TYA'!$B$2)))</f>
        <v>0</v>
      </c>
      <c r="BQ40" s="285">
        <f>IF(ISBLANK('Hoja De Calculo'!BR$13),'Credit issuance TYA'!BQ40-('Credit issuance TYA'!$T$21*'Credit issuance TYA'!$B$2),IF('Hoja De Calculo'!BR$16&lt;'Hoja De Calculo'!BQ$16,0,'Credit issuance TYA'!BQ40-('Credit issuance TYA'!$T$21*'Credit issuance TYA'!$B$2)))</f>
        <v>0</v>
      </c>
      <c r="BR40" s="285">
        <f>IF(ISBLANK('Hoja De Calculo'!BS$13),'Credit issuance TYA'!BR40-('Credit issuance TYA'!$T$21*'Credit issuance TYA'!$B$2),IF('Hoja De Calculo'!BS$16&lt;'Hoja De Calculo'!BR$16,0,'Credit issuance TYA'!BR40-('Credit issuance TYA'!$T$21*'Credit issuance TYA'!$B$2)))</f>
        <v>0</v>
      </c>
      <c r="BS40" s="285">
        <f>IF(ISBLANK('Hoja De Calculo'!BT$13),'Credit issuance TYA'!BS40-('Credit issuance TYA'!$T$21*'Credit issuance TYA'!$B$2),IF('Hoja De Calculo'!BT$16&lt;'Hoja De Calculo'!BS$16,0,'Credit issuance TYA'!BS40-('Credit issuance TYA'!$T$21*'Credit issuance TYA'!$B$2)))</f>
        <v>0</v>
      </c>
      <c r="BT40" s="285">
        <f>IF(ISBLANK('Hoja De Calculo'!BU$13),'Credit issuance TYA'!BT40-('Credit issuance TYA'!$T$21*'Credit issuance TYA'!$B$2),IF('Hoja De Calculo'!BU$16&lt;'Hoja De Calculo'!BT$16,0,'Credit issuance TYA'!BT40-('Credit issuance TYA'!$T$21*'Credit issuance TYA'!$B$2)))</f>
        <v>0</v>
      </c>
      <c r="BU40" s="285">
        <f>IF(ISBLANK('Hoja De Calculo'!BV$13),'Credit issuance TYA'!BU40-('Credit issuance TYA'!$T$21*'Credit issuance TYA'!$B$2),IF('Hoja De Calculo'!BV$16&lt;'Hoja De Calculo'!BU$16,0,'Credit issuance TYA'!BU40-('Credit issuance TYA'!$T$21*'Credit issuance TYA'!$B$2)))</f>
        <v>0</v>
      </c>
      <c r="BV40" s="285">
        <f>IF(ISBLANK('Hoja De Calculo'!BW$13),'Credit issuance TYA'!BV40-('Credit issuance TYA'!$T$21*'Credit issuance TYA'!$B$2),IF('Hoja De Calculo'!BW$16&lt;'Hoja De Calculo'!BV$16,0,'Credit issuance TYA'!BV40-('Credit issuance TYA'!$T$21*'Credit issuance TYA'!$B$2)))</f>
        <v>0</v>
      </c>
      <c r="BW40" s="285">
        <f>IF(ISBLANK('Hoja De Calculo'!BX$13),'Credit issuance TYA'!BW40-('Credit issuance TYA'!$T$21*'Credit issuance TYA'!$B$2),IF('Hoja De Calculo'!BX$16&lt;'Hoja De Calculo'!BW$16,0,'Credit issuance TYA'!BW40-('Credit issuance TYA'!$T$21*'Credit issuance TYA'!$B$2)))</f>
        <v>0</v>
      </c>
      <c r="BX40" s="285">
        <f>IF(ISBLANK('Hoja De Calculo'!BY$13),'Credit issuance TYA'!BX40-('Credit issuance TYA'!$T$21*'Credit issuance TYA'!$B$2),IF('Hoja De Calculo'!BY$16&lt;'Hoja De Calculo'!BX$16,0,'Credit issuance TYA'!BX40-('Credit issuance TYA'!$T$21*'Credit issuance TYA'!$B$2)))</f>
        <v>0</v>
      </c>
      <c r="BY40" s="285">
        <f>IF(ISBLANK('Hoja De Calculo'!BZ$13),'Credit issuance TYA'!BY40-('Credit issuance TYA'!$T$21*'Credit issuance TYA'!$B$2),IF('Hoja De Calculo'!BZ$16&lt;'Hoja De Calculo'!BY$16,0,'Credit issuance TYA'!BY40-('Credit issuance TYA'!$T$21*'Credit issuance TYA'!$B$2)))</f>
        <v>0</v>
      </c>
      <c r="BZ40" s="285">
        <f>IF(ISBLANK('Hoja De Calculo'!CA$13),'Credit issuance TYA'!BZ40-('Credit issuance TYA'!$T$21*'Credit issuance TYA'!$B$2),IF('Hoja De Calculo'!CA$16&lt;'Hoja De Calculo'!BZ$16,0,'Credit issuance TYA'!BZ40-('Credit issuance TYA'!$T$21*'Credit issuance TYA'!$B$2)))</f>
        <v>0</v>
      </c>
      <c r="CA40" s="285">
        <f>IF(ISBLANK('Hoja De Calculo'!CB$13),'Credit issuance TYA'!CA40-('Credit issuance TYA'!$T$21*'Credit issuance TYA'!$B$2),IF('Hoja De Calculo'!CB$16&lt;'Hoja De Calculo'!CA$16,0,'Credit issuance TYA'!CA40-('Credit issuance TYA'!$T$21*'Credit issuance TYA'!$B$2)))</f>
        <v>0</v>
      </c>
      <c r="CB40" s="285">
        <f>IF(ISBLANK('Hoja De Calculo'!CC$13),'Credit issuance TYA'!CB40-('Credit issuance TYA'!$T$21*'Credit issuance TYA'!$B$2),IF('Hoja De Calculo'!CC$16&lt;'Hoja De Calculo'!CB$16,0,'Credit issuance TYA'!CB40-('Credit issuance TYA'!$T$21*'Credit issuance TYA'!$B$2)))</f>
        <v>0</v>
      </c>
      <c r="CC40" s="285">
        <f>IF(ISBLANK('Hoja De Calculo'!CD$13),'Credit issuance TYA'!CC40-('Credit issuance TYA'!$T$21*'Credit issuance TYA'!$B$2),IF('Hoja De Calculo'!CD$16&lt;'Hoja De Calculo'!CC$16,0,'Credit issuance TYA'!CC40-('Credit issuance TYA'!$T$21*'Credit issuance TYA'!$B$2)))</f>
        <v>0</v>
      </c>
      <c r="CD40" s="285">
        <f>IF(ISBLANK('Hoja De Calculo'!CE$13),'Credit issuance TYA'!CD40-('Credit issuance TYA'!$T$21*'Credit issuance TYA'!$B$2),IF('Hoja De Calculo'!CE$16&lt;'Hoja De Calculo'!CD$16,0,'Credit issuance TYA'!CD40-('Credit issuance TYA'!$T$21*'Credit issuance TYA'!$B$2)))</f>
        <v>0</v>
      </c>
      <c r="CE40" s="285">
        <f>IF(ISBLANK('Hoja De Calculo'!CF$13),'Credit issuance TYA'!CE40-('Credit issuance TYA'!$T$21*'Credit issuance TYA'!$B$2),IF('Hoja De Calculo'!CF$16&lt;'Hoja De Calculo'!CE$16,0,'Credit issuance TYA'!CE40-('Credit issuance TYA'!$T$21*'Credit issuance TYA'!$B$2)))</f>
        <v>0</v>
      </c>
      <c r="CF40" s="285">
        <f>IF(ISBLANK('Hoja De Calculo'!CG$13),'Credit issuance TYA'!CF40-('Credit issuance TYA'!$T$21*'Credit issuance TYA'!$B$2),IF('Hoja De Calculo'!CG$16&lt;'Hoja De Calculo'!CF$16,0,'Credit issuance TYA'!CF40-('Credit issuance TYA'!$T$21*'Credit issuance TYA'!$B$2)))</f>
        <v>0</v>
      </c>
      <c r="CG40" s="285">
        <f>IF(ISBLANK('Hoja De Calculo'!CH$13),'Credit issuance TYA'!CG40-('Credit issuance TYA'!$T$21*'Credit issuance TYA'!$B$2),IF('Hoja De Calculo'!CH$16&lt;'Hoja De Calculo'!CG$16,0,'Credit issuance TYA'!CG40-('Credit issuance TYA'!$T$21*'Credit issuance TYA'!$B$2)))</f>
        <v>0</v>
      </c>
      <c r="CH40" s="285">
        <f>IF(ISBLANK('Hoja De Calculo'!CI$13),'Credit issuance TYA'!CH40-('Credit issuance TYA'!$T$21*'Credit issuance TYA'!$B$2),IF('Hoja De Calculo'!CI$16&lt;'Hoja De Calculo'!CH$16,0,'Credit issuance TYA'!CH40-('Credit issuance TYA'!$T$21*'Credit issuance TYA'!$B$2)))</f>
        <v>0</v>
      </c>
      <c r="CI40" s="285">
        <f>IF(ISBLANK('Hoja De Calculo'!CJ$13),'Credit issuance TYA'!CI40-('Credit issuance TYA'!$T$21*'Credit issuance TYA'!$B$2),IF('Hoja De Calculo'!CJ$16&lt;'Hoja De Calculo'!CI$16,0,'Credit issuance TYA'!CI40-('Credit issuance TYA'!$T$21*'Credit issuance TYA'!$B$2)))</f>
        <v>0</v>
      </c>
      <c r="CJ40" s="285">
        <f>IF(ISBLANK('Hoja De Calculo'!CK$13),'Credit issuance TYA'!CJ40-('Credit issuance TYA'!$T$21*'Credit issuance TYA'!$B$2),IF('Hoja De Calculo'!CK$16&lt;'Hoja De Calculo'!CJ$16,0,'Credit issuance TYA'!CJ40-('Credit issuance TYA'!$T$21*'Credit issuance TYA'!$B$2)))</f>
        <v>0</v>
      </c>
      <c r="CK40" s="285">
        <f>IF(ISBLANK('Hoja De Calculo'!CL$13),'Credit issuance TYA'!CK40-('Credit issuance TYA'!$T$21*'Credit issuance TYA'!$B$2),IF('Hoja De Calculo'!CL$16&lt;'Hoja De Calculo'!CK$16,0,'Credit issuance TYA'!CK40-('Credit issuance TYA'!$T$21*'Credit issuance TYA'!$B$2)))</f>
        <v>0</v>
      </c>
      <c r="CL40" s="285">
        <f>IF(ISBLANK('Hoja De Calculo'!CM$13),'Credit issuance TYA'!CL40-('Credit issuance TYA'!$T$21*'Credit issuance TYA'!$B$2),IF('Hoja De Calculo'!CM$16&lt;'Hoja De Calculo'!CL$16,0,'Credit issuance TYA'!CL40-('Credit issuance TYA'!$T$21*'Credit issuance TYA'!$B$2)))</f>
        <v>0</v>
      </c>
      <c r="CM40" s="285">
        <f>IF(ISBLANK('Hoja De Calculo'!CN$13),'Credit issuance TYA'!CM40-('Credit issuance TYA'!$T$21*'Credit issuance TYA'!$B$2),IF('Hoja De Calculo'!CN$16&lt;'Hoja De Calculo'!CM$16,0,'Credit issuance TYA'!CM40-('Credit issuance TYA'!$T$21*'Credit issuance TYA'!$B$2)))</f>
        <v>0</v>
      </c>
      <c r="CN40" s="285">
        <f>IF(ISBLANK('Hoja De Calculo'!CO$13),'Credit issuance TYA'!CN40-('Credit issuance TYA'!$T$21*'Credit issuance TYA'!$B$2),IF('Hoja De Calculo'!CO$16&lt;'Hoja De Calculo'!CN$16,0,'Credit issuance TYA'!CN40-('Credit issuance TYA'!$T$21*'Credit issuance TYA'!$B$2)))</f>
        <v>0</v>
      </c>
      <c r="CO40" s="285">
        <f>IF(ISBLANK('Hoja De Calculo'!CP$13),'Credit issuance TYA'!CO40-('Credit issuance TYA'!$T$21*'Credit issuance TYA'!$B$2),IF('Hoja De Calculo'!CP$16&lt;'Hoja De Calculo'!CO$16,0,'Credit issuance TYA'!CO40-('Credit issuance TYA'!$T$21*'Credit issuance TYA'!$B$2)))</f>
        <v>0</v>
      </c>
      <c r="CP40" s="285">
        <f>IF(ISBLANK('Hoja De Calculo'!CQ$13),'Credit issuance TYA'!CP40-('Credit issuance TYA'!$T$21*'Credit issuance TYA'!$B$2),IF('Hoja De Calculo'!CQ$16&lt;'Hoja De Calculo'!CP$16,0,'Credit issuance TYA'!CP40-('Credit issuance TYA'!$T$21*'Credit issuance TYA'!$B$2)))</f>
        <v>0</v>
      </c>
      <c r="CQ40" s="285">
        <f>IF(ISBLANK('Hoja De Calculo'!CR$13),'Credit issuance TYA'!CQ40-('Credit issuance TYA'!$T$21*'Credit issuance TYA'!$B$2),IF('Hoja De Calculo'!CR$16&lt;'Hoja De Calculo'!CQ$16,0,'Credit issuance TYA'!CQ40-('Credit issuance TYA'!$T$21*'Credit issuance TYA'!$B$2)))</f>
        <v>0</v>
      </c>
      <c r="CR40" s="285">
        <f>IF(ISBLANK('Hoja De Calculo'!CS$13),'Credit issuance TYA'!CR40-('Credit issuance TYA'!$T$21*'Credit issuance TYA'!$B$2),IF('Hoja De Calculo'!CS$16&lt;'Hoja De Calculo'!CR$16,0,'Credit issuance TYA'!CR40-('Credit issuance TYA'!$T$21*'Credit issuance TYA'!$B$2)))</f>
        <v>0</v>
      </c>
      <c r="CS40" s="285">
        <f>IF(ISBLANK('Hoja De Calculo'!CT$13),'Credit issuance TYA'!CS40-('Credit issuance TYA'!$T$21*'Credit issuance TYA'!$B$2),IF('Hoja De Calculo'!CT$16&lt;'Hoja De Calculo'!CS$16,0,'Credit issuance TYA'!CS40-('Credit issuance TYA'!$T$21*'Credit issuance TYA'!$B$2)))</f>
        <v>0</v>
      </c>
      <c r="CT40" s="285">
        <f>IF(ISBLANK('Hoja De Calculo'!CU$13),'Credit issuance TYA'!CT40-('Credit issuance TYA'!$T$21*'Credit issuance TYA'!$B$2),IF('Hoja De Calculo'!CU$16&lt;'Hoja De Calculo'!CT$16,0,'Credit issuance TYA'!CT40-('Credit issuance TYA'!$T$21*'Credit issuance TYA'!$B$2)))</f>
        <v>0</v>
      </c>
      <c r="CU40" s="285">
        <f>IF(ISBLANK('Hoja De Calculo'!CV$13),'Credit issuance TYA'!CU40-('Credit issuance TYA'!$T$21*'Credit issuance TYA'!$B$2),IF('Hoja De Calculo'!CV$16&lt;'Hoja De Calculo'!CU$16,0,'Credit issuance TYA'!CU40-('Credit issuance TYA'!$T$21*'Credit issuance TYA'!$B$2)))</f>
        <v>0</v>
      </c>
      <c r="CV40" s="285">
        <f>IF(ISBLANK('Hoja De Calculo'!CW$13),'Credit issuance TYA'!CV40-('Credit issuance TYA'!$T$21*'Credit issuance TYA'!$B$2),IF('Hoja De Calculo'!CW$16&lt;'Hoja De Calculo'!CV$16,0,'Credit issuance TYA'!CV40-('Credit issuance TYA'!$T$21*'Credit issuance TYA'!$B$2)))</f>
        <v>0</v>
      </c>
      <c r="CW40" s="285">
        <f>IF(ISBLANK('Hoja De Calculo'!CX$13),'Credit issuance TYA'!CW40-('Credit issuance TYA'!$T$21*'Credit issuance TYA'!$B$2),IF('Hoja De Calculo'!CX$16&lt;'Hoja De Calculo'!CW$16,0,'Credit issuance TYA'!CW40-('Credit issuance TYA'!$T$21*'Credit issuance TYA'!$B$2)))</f>
        <v>0</v>
      </c>
    </row>
    <row r="41" spans="1:102" x14ac:dyDescent="0.25">
      <c r="A41" t="s">
        <v>178</v>
      </c>
      <c r="C41" s="263"/>
      <c r="D41" s="263"/>
      <c r="E41" s="263"/>
      <c r="F41" s="263"/>
      <c r="G41" s="263"/>
      <c r="H41" s="263"/>
      <c r="I41" s="263"/>
      <c r="J41" s="263"/>
      <c r="K41" s="263"/>
      <c r="L41" s="263"/>
      <c r="M41" s="263"/>
      <c r="N41" s="263"/>
      <c r="O41" s="263"/>
      <c r="P41" s="263"/>
      <c r="Q41" s="263"/>
      <c r="R41" s="263"/>
      <c r="S41" s="263"/>
      <c r="T41" s="271"/>
      <c r="U41" s="285">
        <f>'Credit issuance TYA'!U41-('Credit issuance TYA'!$U21*'Credit issuance TYA'!$B$2)</f>
        <v>0</v>
      </c>
      <c r="V41" s="285">
        <f>IF(ISBLANK('Hoja De Calculo'!W$13),'Credit issuance TYA'!V41-('Credit issuance TYA'!$U$21*'Credit issuance TYA'!$B$2),IF('Hoja De Calculo'!W$16&lt;'Hoja De Calculo'!V$16,0,'Credit issuance TYA'!V41-('Credit issuance TYA'!$U$21*'Credit issuance TYA'!$B$2)))</f>
        <v>0</v>
      </c>
      <c r="W41" s="285">
        <f>IF(ISBLANK('Hoja De Calculo'!X$13),'Credit issuance TYA'!W41-('Credit issuance TYA'!$U$21*'Credit issuance TYA'!$B$2),IF('Hoja De Calculo'!X$16&lt;'Hoja De Calculo'!W$16,0,'Credit issuance TYA'!W41-('Credit issuance TYA'!$U$21*'Credit issuance TYA'!$B$2)))</f>
        <v>0</v>
      </c>
      <c r="X41" s="285">
        <f>IF(ISBLANK('Hoja De Calculo'!Y$13),'Credit issuance TYA'!X41-('Credit issuance TYA'!$U$21*'Credit issuance TYA'!$B$2),IF('Hoja De Calculo'!Y$16&lt;'Hoja De Calculo'!X$16,0,'Credit issuance TYA'!X41-('Credit issuance TYA'!$U$21*'Credit issuance TYA'!$B$2)))</f>
        <v>0</v>
      </c>
      <c r="Y41" s="285">
        <f>IF(ISBLANK('Hoja De Calculo'!Z$13),'Credit issuance TYA'!Y41-('Credit issuance TYA'!$U$21*'Credit issuance TYA'!$B$2),IF('Hoja De Calculo'!Z$16&lt;'Hoja De Calculo'!Y$16,0,'Credit issuance TYA'!Y41-('Credit issuance TYA'!$U$21*'Credit issuance TYA'!$B$2)))</f>
        <v>0</v>
      </c>
      <c r="Z41" s="285">
        <f>IF(ISBLANK('Hoja De Calculo'!AA$13),'Credit issuance TYA'!Z41-('Credit issuance TYA'!$U$21*'Credit issuance TYA'!$B$2),IF('Hoja De Calculo'!AA$16&lt;'Hoja De Calculo'!Z$16,0,'Credit issuance TYA'!Z41-('Credit issuance TYA'!$U$21*'Credit issuance TYA'!$B$2)))</f>
        <v>0</v>
      </c>
      <c r="AA41" s="285">
        <f>IF(ISBLANK('Hoja De Calculo'!AB$13),'Credit issuance TYA'!AA41-('Credit issuance TYA'!$U$21*'Credit issuance TYA'!$B$2),IF('Hoja De Calculo'!AB$16&lt;'Hoja De Calculo'!AA$16,0,'Credit issuance TYA'!AA41-('Credit issuance TYA'!$U$21*'Credit issuance TYA'!$B$2)))</f>
        <v>0</v>
      </c>
      <c r="AB41" s="285">
        <f>IF(ISBLANK('Hoja De Calculo'!AC$13),'Credit issuance TYA'!AB41-('Credit issuance TYA'!$U$21*'Credit issuance TYA'!$B$2),IF('Hoja De Calculo'!AC$16&lt;'Hoja De Calculo'!AB$16,0,'Credit issuance TYA'!AB41-('Credit issuance TYA'!$U$21*'Credit issuance TYA'!$B$2)))</f>
        <v>0</v>
      </c>
      <c r="AC41" s="285">
        <f>IF(ISBLANK('Hoja De Calculo'!AD$13),'Credit issuance TYA'!AC41-('Credit issuance TYA'!$U$21*'Credit issuance TYA'!$B$2),IF('Hoja De Calculo'!AD$16&lt;'Hoja De Calculo'!AC$16,0,'Credit issuance TYA'!AC41-('Credit issuance TYA'!$U$21*'Credit issuance TYA'!$B$2)))</f>
        <v>0</v>
      </c>
      <c r="AD41" s="285">
        <f>IF(ISBLANK('Hoja De Calculo'!AE$13),'Credit issuance TYA'!AD41-('Credit issuance TYA'!$U$21*'Credit issuance TYA'!$B$2),IF('Hoja De Calculo'!AE$16&lt;'Hoja De Calculo'!AD$16,0,'Credit issuance TYA'!AD41-('Credit issuance TYA'!$U$21*'Credit issuance TYA'!$B$2)))</f>
        <v>0</v>
      </c>
      <c r="AE41" s="285">
        <f>IF(ISBLANK('Hoja De Calculo'!AF$13),'Credit issuance TYA'!AE41-('Credit issuance TYA'!$U$21*'Credit issuance TYA'!$B$2),IF('Hoja De Calculo'!AF$16&lt;'Hoja De Calculo'!AE$16,0,'Credit issuance TYA'!AE41-('Credit issuance TYA'!$U$21*'Credit issuance TYA'!$B$2)))</f>
        <v>0</v>
      </c>
      <c r="AF41" s="285">
        <f>IF(ISBLANK('Hoja De Calculo'!AG$13),'Credit issuance TYA'!AF41-('Credit issuance TYA'!$U$21*'Credit issuance TYA'!$B$2),IF('Hoja De Calculo'!AG$16&lt;'Hoja De Calculo'!AF$16,0,'Credit issuance TYA'!AF41-('Credit issuance TYA'!$U$21*'Credit issuance TYA'!$B$2)))</f>
        <v>0</v>
      </c>
      <c r="AG41" s="285">
        <f>IF(ISBLANK('Hoja De Calculo'!AH$13),'Credit issuance TYA'!AG41-('Credit issuance TYA'!$U$21*'Credit issuance TYA'!$B$2),IF('Hoja De Calculo'!AH$16&lt;'Hoja De Calculo'!AG$16,0,'Credit issuance TYA'!AG41-('Credit issuance TYA'!$U$21*'Credit issuance TYA'!$B$2)))</f>
        <v>0</v>
      </c>
      <c r="AH41" s="285">
        <f>IF(ISBLANK('Hoja De Calculo'!AI$13),'Credit issuance TYA'!AH41-('Credit issuance TYA'!$U$21*'Credit issuance TYA'!$B$2),IF('Hoja De Calculo'!AI$16&lt;'Hoja De Calculo'!AH$16,0,'Credit issuance TYA'!AH41-('Credit issuance TYA'!$U$21*'Credit issuance TYA'!$B$2)))</f>
        <v>0</v>
      </c>
      <c r="AI41" s="285">
        <f>IF(ISBLANK('Hoja De Calculo'!AJ$13),'Credit issuance TYA'!AI41-('Credit issuance TYA'!$U$21*'Credit issuance TYA'!$B$2),IF('Hoja De Calculo'!AJ$16&lt;'Hoja De Calculo'!AI$16,0,'Credit issuance TYA'!AI41-('Credit issuance TYA'!$U$21*'Credit issuance TYA'!$B$2)))</f>
        <v>0</v>
      </c>
      <c r="AJ41" s="285">
        <f>IF(ISBLANK('Hoja De Calculo'!AK$13),'Credit issuance TYA'!AJ41-('Credit issuance TYA'!$U$21*'Credit issuance TYA'!$B$2),IF('Hoja De Calculo'!AK$16&lt;'Hoja De Calculo'!AJ$16,0,'Credit issuance TYA'!AJ41-('Credit issuance TYA'!$U$21*'Credit issuance TYA'!$B$2)))</f>
        <v>0</v>
      </c>
      <c r="AK41" s="285">
        <f>IF(ISBLANK('Hoja De Calculo'!AL$13),'Credit issuance TYA'!AK41-('Credit issuance TYA'!$U$21*'Credit issuance TYA'!$B$2),IF('Hoja De Calculo'!AL$16&lt;'Hoja De Calculo'!AK$16,0,'Credit issuance TYA'!AK41-('Credit issuance TYA'!$U$21*'Credit issuance TYA'!$B$2)))</f>
        <v>0</v>
      </c>
      <c r="AL41" s="285">
        <f>IF(ISBLANK('Hoja De Calculo'!AM$13),'Credit issuance TYA'!AL41-('Credit issuance TYA'!$U$21*'Credit issuance TYA'!$B$2),IF('Hoja De Calculo'!AM$16&lt;'Hoja De Calculo'!AL$16,0,'Credit issuance TYA'!AL41-('Credit issuance TYA'!$U$21*'Credit issuance TYA'!$B$2)))</f>
        <v>0</v>
      </c>
      <c r="AM41" s="285">
        <f>IF(ISBLANK('Hoja De Calculo'!AN$13),'Credit issuance TYA'!AM41-('Credit issuance TYA'!$U$21*'Credit issuance TYA'!$B$2),IF('Hoja De Calculo'!AN$16&lt;'Hoja De Calculo'!AM$16,0,'Credit issuance TYA'!AM41-('Credit issuance TYA'!$U$21*'Credit issuance TYA'!$B$2)))</f>
        <v>0</v>
      </c>
      <c r="AN41" s="285">
        <f>IF(ISBLANK('Hoja De Calculo'!AO$13),'Credit issuance TYA'!AN41-('Credit issuance TYA'!$U$21*'Credit issuance TYA'!$B$2),IF('Hoja De Calculo'!AO$16&lt;'Hoja De Calculo'!AN$16,0,'Credit issuance TYA'!AN41-('Credit issuance TYA'!$U$21*'Credit issuance TYA'!$B$2)))</f>
        <v>0</v>
      </c>
      <c r="AO41" s="285">
        <f>IF(ISBLANK('Hoja De Calculo'!AP$13),'Credit issuance TYA'!AO41-('Credit issuance TYA'!$U$21*'Credit issuance TYA'!$B$2),IF('Hoja De Calculo'!AP$16&lt;'Hoja De Calculo'!AO$16,0,'Credit issuance TYA'!AO41-('Credit issuance TYA'!$U$21*'Credit issuance TYA'!$B$2)))</f>
        <v>0</v>
      </c>
      <c r="AP41" s="285">
        <f>IF(ISBLANK('Hoja De Calculo'!AQ$13),'Credit issuance TYA'!AP41-('Credit issuance TYA'!$U$21*'Credit issuance TYA'!$B$2),IF('Hoja De Calculo'!AQ$16&lt;'Hoja De Calculo'!AP$16,0,'Credit issuance TYA'!AP41-('Credit issuance TYA'!$U$21*'Credit issuance TYA'!$B$2)))</f>
        <v>0</v>
      </c>
      <c r="AQ41" s="285">
        <f>IF(ISBLANK('Hoja De Calculo'!AR$13),'Credit issuance TYA'!AQ41-('Credit issuance TYA'!$U$21*'Credit issuance TYA'!$B$2),IF('Hoja De Calculo'!AR$16&lt;'Hoja De Calculo'!AQ$16,0,'Credit issuance TYA'!AQ41-('Credit issuance TYA'!$U$21*'Credit issuance TYA'!$B$2)))</f>
        <v>0</v>
      </c>
      <c r="AR41" s="285">
        <f>IF(ISBLANK('Hoja De Calculo'!AS$13),'Credit issuance TYA'!AR41-('Credit issuance TYA'!$U$21*'Credit issuance TYA'!$B$2),IF('Hoja De Calculo'!AS$16&lt;'Hoja De Calculo'!AR$16,0,'Credit issuance TYA'!AR41-('Credit issuance TYA'!$U$21*'Credit issuance TYA'!$B$2)))</f>
        <v>0</v>
      </c>
      <c r="AS41" s="285">
        <f>IF(ISBLANK('Hoja De Calculo'!AT$13),'Credit issuance TYA'!AS41-('Credit issuance TYA'!$U$21*'Credit issuance TYA'!$B$2),IF('Hoja De Calculo'!AT$16&lt;'Hoja De Calculo'!AS$16,0,'Credit issuance TYA'!AS41-('Credit issuance TYA'!$U$21*'Credit issuance TYA'!$B$2)))</f>
        <v>0</v>
      </c>
      <c r="AT41" s="285">
        <f>IF(ISBLANK('Hoja De Calculo'!AU$13),'Credit issuance TYA'!AT41-('Credit issuance TYA'!$U$21*'Credit issuance TYA'!$B$2),IF('Hoja De Calculo'!AU$16&lt;'Hoja De Calculo'!AT$16,0,'Credit issuance TYA'!AT41-('Credit issuance TYA'!$U$21*'Credit issuance TYA'!$B$2)))</f>
        <v>0</v>
      </c>
      <c r="AU41" s="285">
        <f>IF(ISBLANK('Hoja De Calculo'!AV$13),'Credit issuance TYA'!AU41-('Credit issuance TYA'!$U$21*'Credit issuance TYA'!$B$2),IF('Hoja De Calculo'!AV$16&lt;'Hoja De Calculo'!AU$16,0,'Credit issuance TYA'!AU41-('Credit issuance TYA'!$U$21*'Credit issuance TYA'!$B$2)))</f>
        <v>0</v>
      </c>
      <c r="AV41" s="285">
        <f>IF(ISBLANK('Hoja De Calculo'!AW$13),'Credit issuance TYA'!AV41-('Credit issuance TYA'!$U$21*'Credit issuance TYA'!$B$2),IF('Hoja De Calculo'!AW$16&lt;'Hoja De Calculo'!AV$16,0,'Credit issuance TYA'!AV41-('Credit issuance TYA'!$U$21*'Credit issuance TYA'!$B$2)))</f>
        <v>0</v>
      </c>
      <c r="AW41" s="285">
        <f>IF(ISBLANK('Hoja De Calculo'!AX$13),'Credit issuance TYA'!AW41-('Credit issuance TYA'!$U$21*'Credit issuance TYA'!$B$2),IF('Hoja De Calculo'!AX$16&lt;'Hoja De Calculo'!AW$16,0,'Credit issuance TYA'!AW41-('Credit issuance TYA'!$U$21*'Credit issuance TYA'!$B$2)))</f>
        <v>0</v>
      </c>
      <c r="AX41" s="285">
        <f>IF(ISBLANK('Hoja De Calculo'!AY$13),'Credit issuance TYA'!AX41-('Credit issuance TYA'!$U$21*'Credit issuance TYA'!$B$2),IF('Hoja De Calculo'!AY$16&lt;'Hoja De Calculo'!AX$16,0,'Credit issuance TYA'!AX41-('Credit issuance TYA'!$U$21*'Credit issuance TYA'!$B$2)))</f>
        <v>0</v>
      </c>
      <c r="AY41" s="285">
        <f>IF(ISBLANK('Hoja De Calculo'!AZ$13),'Credit issuance TYA'!AY41-('Credit issuance TYA'!$U$21*'Credit issuance TYA'!$B$2),IF('Hoja De Calculo'!AZ$16&lt;'Hoja De Calculo'!AY$16,0,'Credit issuance TYA'!AY41-('Credit issuance TYA'!$U$21*'Credit issuance TYA'!$B$2)))</f>
        <v>0</v>
      </c>
      <c r="AZ41" s="285">
        <f>IF(ISBLANK('Hoja De Calculo'!BA$13),'Credit issuance TYA'!AZ41-('Credit issuance TYA'!$U$21*'Credit issuance TYA'!$B$2),IF('Hoja De Calculo'!BA$16&lt;'Hoja De Calculo'!AZ$16,0,'Credit issuance TYA'!AZ41-('Credit issuance TYA'!$U$21*'Credit issuance TYA'!$B$2)))</f>
        <v>0</v>
      </c>
      <c r="BA41" s="285">
        <f>IF(ISBLANK('Hoja De Calculo'!BB$13),'Credit issuance TYA'!BA41-('Credit issuance TYA'!$U$21*'Credit issuance TYA'!$B$2),IF('Hoja De Calculo'!BB$16&lt;'Hoja De Calculo'!BA$16,0,'Credit issuance TYA'!BA41-('Credit issuance TYA'!$U$21*'Credit issuance TYA'!$B$2)))</f>
        <v>0</v>
      </c>
      <c r="BB41" s="285">
        <f>IF(ISBLANK('Hoja De Calculo'!BC$13),'Credit issuance TYA'!BB41-('Credit issuance TYA'!$U$21*'Credit issuance TYA'!$B$2),IF('Hoja De Calculo'!BC$16&lt;'Hoja De Calculo'!BB$16,0,'Credit issuance TYA'!BB41-('Credit issuance TYA'!$U$21*'Credit issuance TYA'!$B$2)))</f>
        <v>0</v>
      </c>
      <c r="BC41" s="285">
        <f>IF(ISBLANK('Hoja De Calculo'!BD$13),'Credit issuance TYA'!BC41-('Credit issuance TYA'!$U$21*'Credit issuance TYA'!$B$2),IF('Hoja De Calculo'!BD$16&lt;'Hoja De Calculo'!BC$16,0,'Credit issuance TYA'!BC41-('Credit issuance TYA'!$U$21*'Credit issuance TYA'!$B$2)))</f>
        <v>0</v>
      </c>
      <c r="BD41" s="285">
        <f>IF(ISBLANK('Hoja De Calculo'!BE$13),'Credit issuance TYA'!BD41-('Credit issuance TYA'!$U$21*'Credit issuance TYA'!$B$2),IF('Hoja De Calculo'!BE$16&lt;'Hoja De Calculo'!BD$16,0,'Credit issuance TYA'!BD41-('Credit issuance TYA'!$U$21*'Credit issuance TYA'!$B$2)))</f>
        <v>0</v>
      </c>
      <c r="BE41" s="285">
        <f>IF(ISBLANK('Hoja De Calculo'!BF$13),'Credit issuance TYA'!BE41-('Credit issuance TYA'!$U$21*'Credit issuance TYA'!$B$2),IF('Hoja De Calculo'!BF$16&lt;'Hoja De Calculo'!BE$16,0,'Credit issuance TYA'!BE41-('Credit issuance TYA'!$U$21*'Credit issuance TYA'!$B$2)))</f>
        <v>0</v>
      </c>
      <c r="BF41" s="285">
        <f>IF(ISBLANK('Hoja De Calculo'!BG$13),'Credit issuance TYA'!BF41-('Credit issuance TYA'!$U$21*'Credit issuance TYA'!$B$2),IF('Hoja De Calculo'!BG$16&lt;'Hoja De Calculo'!BF$16,0,'Credit issuance TYA'!BF41-('Credit issuance TYA'!$U$21*'Credit issuance TYA'!$B$2)))</f>
        <v>0</v>
      </c>
      <c r="BG41" s="285">
        <f>IF(ISBLANK('Hoja De Calculo'!BH$13),'Credit issuance TYA'!BG41-('Credit issuance TYA'!$U$21*'Credit issuance TYA'!$B$2),IF('Hoja De Calculo'!BH$16&lt;'Hoja De Calculo'!BG$16,0,'Credit issuance TYA'!BG41-('Credit issuance TYA'!$U$21*'Credit issuance TYA'!$B$2)))</f>
        <v>0</v>
      </c>
      <c r="BH41" s="285">
        <f>IF(ISBLANK('Hoja De Calculo'!BI$13),'Credit issuance TYA'!BH41-('Credit issuance TYA'!$U$21*'Credit issuance TYA'!$B$2),IF('Hoja De Calculo'!BI$16&lt;'Hoja De Calculo'!BH$16,0,'Credit issuance TYA'!BH41-('Credit issuance TYA'!$U$21*'Credit issuance TYA'!$B$2)))</f>
        <v>0</v>
      </c>
      <c r="BI41" s="285">
        <f>IF(ISBLANK('Hoja De Calculo'!BJ$13),'Credit issuance TYA'!BI41-('Credit issuance TYA'!$U$21*'Credit issuance TYA'!$B$2),IF('Hoja De Calculo'!BJ$16&lt;'Hoja De Calculo'!BI$16,0,'Credit issuance TYA'!BI41-('Credit issuance TYA'!$U$21*'Credit issuance TYA'!$B$2)))</f>
        <v>0</v>
      </c>
      <c r="BJ41" s="285">
        <f>IF(ISBLANK('Hoja De Calculo'!BK$13),'Credit issuance TYA'!BJ41-('Credit issuance TYA'!$U$21*'Credit issuance TYA'!$B$2),IF('Hoja De Calculo'!BK$16&lt;'Hoja De Calculo'!BJ$16,0,'Credit issuance TYA'!BJ41-('Credit issuance TYA'!$U$21*'Credit issuance TYA'!$B$2)))</f>
        <v>0</v>
      </c>
      <c r="BK41" s="285">
        <f>IF(ISBLANK('Hoja De Calculo'!BL$13),'Credit issuance TYA'!BK41-('Credit issuance TYA'!$U$21*'Credit issuance TYA'!$B$2),IF('Hoja De Calculo'!BL$16&lt;'Hoja De Calculo'!BK$16,0,'Credit issuance TYA'!BK41-('Credit issuance TYA'!$U$21*'Credit issuance TYA'!$B$2)))</f>
        <v>0</v>
      </c>
      <c r="BL41" s="285">
        <f>IF(ISBLANK('Hoja De Calculo'!BM$13),'Credit issuance TYA'!BL41-('Credit issuance TYA'!$U$21*'Credit issuance TYA'!$B$2),IF('Hoja De Calculo'!BM$16&lt;'Hoja De Calculo'!BL$16,0,'Credit issuance TYA'!BL41-('Credit issuance TYA'!$U$21*'Credit issuance TYA'!$B$2)))</f>
        <v>0</v>
      </c>
      <c r="BM41" s="285">
        <f>IF(ISBLANK('Hoja De Calculo'!BN$13),'Credit issuance TYA'!BM41-('Credit issuance TYA'!$U$21*'Credit issuance TYA'!$B$2),IF('Hoja De Calculo'!BN$16&lt;'Hoja De Calculo'!BM$16,0,'Credit issuance TYA'!BM41-('Credit issuance TYA'!$U$21*'Credit issuance TYA'!$B$2)))</f>
        <v>0</v>
      </c>
      <c r="BN41" s="285">
        <f>IF(ISBLANK('Hoja De Calculo'!BO$13),'Credit issuance TYA'!BN41-('Credit issuance TYA'!$U$21*'Credit issuance TYA'!$B$2),IF('Hoja De Calculo'!BO$16&lt;'Hoja De Calculo'!BN$16,0,'Credit issuance TYA'!BN41-('Credit issuance TYA'!$U$21*'Credit issuance TYA'!$B$2)))</f>
        <v>0</v>
      </c>
      <c r="BO41" s="285">
        <f>IF(ISBLANK('Hoja De Calculo'!BP$13),'Credit issuance TYA'!BO41-('Credit issuance TYA'!$U$21*'Credit issuance TYA'!$B$2),IF('Hoja De Calculo'!BP$16&lt;'Hoja De Calculo'!BO$16,0,'Credit issuance TYA'!BO41-('Credit issuance TYA'!$U$21*'Credit issuance TYA'!$B$2)))</f>
        <v>0</v>
      </c>
      <c r="BP41" s="285">
        <f>IF(ISBLANK('Hoja De Calculo'!BQ$13),'Credit issuance TYA'!BP41-('Credit issuance TYA'!$U$21*'Credit issuance TYA'!$B$2),IF('Hoja De Calculo'!BQ$16&lt;'Hoja De Calculo'!BP$16,0,'Credit issuance TYA'!BP41-('Credit issuance TYA'!$U$21*'Credit issuance TYA'!$B$2)))</f>
        <v>0</v>
      </c>
      <c r="BQ41" s="285">
        <f>IF(ISBLANK('Hoja De Calculo'!BR$13),'Credit issuance TYA'!BQ41-('Credit issuance TYA'!$U$21*'Credit issuance TYA'!$B$2),IF('Hoja De Calculo'!BR$16&lt;'Hoja De Calculo'!BQ$16,0,'Credit issuance TYA'!BQ41-('Credit issuance TYA'!$U$21*'Credit issuance TYA'!$B$2)))</f>
        <v>0</v>
      </c>
      <c r="BR41" s="285">
        <f>IF(ISBLANK('Hoja De Calculo'!BS$13),'Credit issuance TYA'!BR41-('Credit issuance TYA'!$U$21*'Credit issuance TYA'!$B$2),IF('Hoja De Calculo'!BS$16&lt;'Hoja De Calculo'!BR$16,0,'Credit issuance TYA'!BR41-('Credit issuance TYA'!$U$21*'Credit issuance TYA'!$B$2)))</f>
        <v>0</v>
      </c>
      <c r="BS41" s="285">
        <f>IF(ISBLANK('Hoja De Calculo'!BT$13),'Credit issuance TYA'!BS41-('Credit issuance TYA'!$U$21*'Credit issuance TYA'!$B$2),IF('Hoja De Calculo'!BT$16&lt;'Hoja De Calculo'!BS$16,0,'Credit issuance TYA'!BS41-('Credit issuance TYA'!$U$21*'Credit issuance TYA'!$B$2)))</f>
        <v>0</v>
      </c>
      <c r="BT41" s="285">
        <f>IF(ISBLANK('Hoja De Calculo'!BU$13),'Credit issuance TYA'!BT41-('Credit issuance TYA'!$U$21*'Credit issuance TYA'!$B$2),IF('Hoja De Calculo'!BU$16&lt;'Hoja De Calculo'!BT$16,0,'Credit issuance TYA'!BT41-('Credit issuance TYA'!$U$21*'Credit issuance TYA'!$B$2)))</f>
        <v>0</v>
      </c>
      <c r="BU41" s="285">
        <f>IF(ISBLANK('Hoja De Calculo'!BV$13),'Credit issuance TYA'!BU41-('Credit issuance TYA'!$U$21*'Credit issuance TYA'!$B$2),IF('Hoja De Calculo'!BV$16&lt;'Hoja De Calculo'!BU$16,0,'Credit issuance TYA'!BU41-('Credit issuance TYA'!$U$21*'Credit issuance TYA'!$B$2)))</f>
        <v>0</v>
      </c>
      <c r="BV41" s="285">
        <f>IF(ISBLANK('Hoja De Calculo'!BW$13),'Credit issuance TYA'!BV41-('Credit issuance TYA'!$U$21*'Credit issuance TYA'!$B$2),IF('Hoja De Calculo'!BW$16&lt;'Hoja De Calculo'!BV$16,0,'Credit issuance TYA'!BV41-('Credit issuance TYA'!$U$21*'Credit issuance TYA'!$B$2)))</f>
        <v>0</v>
      </c>
      <c r="BW41" s="285">
        <f>IF(ISBLANK('Hoja De Calculo'!BX$13),'Credit issuance TYA'!BW41-('Credit issuance TYA'!$U$21*'Credit issuance TYA'!$B$2),IF('Hoja De Calculo'!BX$16&lt;'Hoja De Calculo'!BW$16,0,'Credit issuance TYA'!BW41-('Credit issuance TYA'!$U$21*'Credit issuance TYA'!$B$2)))</f>
        <v>0</v>
      </c>
      <c r="BX41" s="285">
        <f>IF(ISBLANK('Hoja De Calculo'!BY$13),'Credit issuance TYA'!BX41-('Credit issuance TYA'!$U$21*'Credit issuance TYA'!$B$2),IF('Hoja De Calculo'!BY$16&lt;'Hoja De Calculo'!BX$16,0,'Credit issuance TYA'!BX41-('Credit issuance TYA'!$U$21*'Credit issuance TYA'!$B$2)))</f>
        <v>0</v>
      </c>
      <c r="BY41" s="285">
        <f>IF(ISBLANK('Hoja De Calculo'!BZ$13),'Credit issuance TYA'!BY41-('Credit issuance TYA'!$U$21*'Credit issuance TYA'!$B$2),IF('Hoja De Calculo'!BZ$16&lt;'Hoja De Calculo'!BY$16,0,'Credit issuance TYA'!BY41-('Credit issuance TYA'!$U$21*'Credit issuance TYA'!$B$2)))</f>
        <v>0</v>
      </c>
      <c r="BZ41" s="285">
        <f>IF(ISBLANK('Hoja De Calculo'!CA$13),'Credit issuance TYA'!BZ41-('Credit issuance TYA'!$U$21*'Credit issuance TYA'!$B$2),IF('Hoja De Calculo'!CA$16&lt;'Hoja De Calculo'!BZ$16,0,'Credit issuance TYA'!BZ41-('Credit issuance TYA'!$U$21*'Credit issuance TYA'!$B$2)))</f>
        <v>0</v>
      </c>
      <c r="CA41" s="285">
        <f>IF(ISBLANK('Hoja De Calculo'!CB$13),'Credit issuance TYA'!CA41-('Credit issuance TYA'!$U$21*'Credit issuance TYA'!$B$2),IF('Hoja De Calculo'!CB$16&lt;'Hoja De Calculo'!CA$16,0,'Credit issuance TYA'!CA41-('Credit issuance TYA'!$U$21*'Credit issuance TYA'!$B$2)))</f>
        <v>0</v>
      </c>
      <c r="CB41" s="285">
        <f>IF(ISBLANK('Hoja De Calculo'!CC$13),'Credit issuance TYA'!CB41-('Credit issuance TYA'!$U$21*'Credit issuance TYA'!$B$2),IF('Hoja De Calculo'!CC$16&lt;'Hoja De Calculo'!CB$16,0,'Credit issuance TYA'!CB41-('Credit issuance TYA'!$U$21*'Credit issuance TYA'!$B$2)))</f>
        <v>0</v>
      </c>
      <c r="CC41" s="285">
        <f>IF(ISBLANK('Hoja De Calculo'!CD$13),'Credit issuance TYA'!CC41-('Credit issuance TYA'!$U$21*'Credit issuance TYA'!$B$2),IF('Hoja De Calculo'!CD$16&lt;'Hoja De Calculo'!CC$16,0,'Credit issuance TYA'!CC41-('Credit issuance TYA'!$U$21*'Credit issuance TYA'!$B$2)))</f>
        <v>0</v>
      </c>
      <c r="CD41" s="285">
        <f>IF(ISBLANK('Hoja De Calculo'!CE$13),'Credit issuance TYA'!CD41-('Credit issuance TYA'!$U$21*'Credit issuance TYA'!$B$2),IF('Hoja De Calculo'!CE$16&lt;'Hoja De Calculo'!CD$16,0,'Credit issuance TYA'!CD41-('Credit issuance TYA'!$U$21*'Credit issuance TYA'!$B$2)))</f>
        <v>0</v>
      </c>
      <c r="CE41" s="285">
        <f>IF(ISBLANK('Hoja De Calculo'!CF$13),'Credit issuance TYA'!CE41-('Credit issuance TYA'!$U$21*'Credit issuance TYA'!$B$2),IF('Hoja De Calculo'!CF$16&lt;'Hoja De Calculo'!CE$16,0,'Credit issuance TYA'!CE41-('Credit issuance TYA'!$U$21*'Credit issuance TYA'!$B$2)))</f>
        <v>0</v>
      </c>
      <c r="CF41" s="285">
        <f>IF(ISBLANK('Hoja De Calculo'!CG$13),'Credit issuance TYA'!CF41-('Credit issuance TYA'!$U$21*'Credit issuance TYA'!$B$2),IF('Hoja De Calculo'!CG$16&lt;'Hoja De Calculo'!CF$16,0,'Credit issuance TYA'!CF41-('Credit issuance TYA'!$U$21*'Credit issuance TYA'!$B$2)))</f>
        <v>0</v>
      </c>
      <c r="CG41" s="285">
        <f>IF(ISBLANK('Hoja De Calculo'!CH$13),'Credit issuance TYA'!CG41-('Credit issuance TYA'!$U$21*'Credit issuance TYA'!$B$2),IF('Hoja De Calculo'!CH$16&lt;'Hoja De Calculo'!CG$16,0,'Credit issuance TYA'!CG41-('Credit issuance TYA'!$U$21*'Credit issuance TYA'!$B$2)))</f>
        <v>0</v>
      </c>
      <c r="CH41" s="285">
        <f>IF(ISBLANK('Hoja De Calculo'!CI$13),'Credit issuance TYA'!CH41-('Credit issuance TYA'!$U$21*'Credit issuance TYA'!$B$2),IF('Hoja De Calculo'!CI$16&lt;'Hoja De Calculo'!CH$16,0,'Credit issuance TYA'!CH41-('Credit issuance TYA'!$U$21*'Credit issuance TYA'!$B$2)))</f>
        <v>0</v>
      </c>
      <c r="CI41" s="285">
        <f>IF(ISBLANK('Hoja De Calculo'!CJ$13),'Credit issuance TYA'!CI41-('Credit issuance TYA'!$U$21*'Credit issuance TYA'!$B$2),IF('Hoja De Calculo'!CJ$16&lt;'Hoja De Calculo'!CI$16,0,'Credit issuance TYA'!CI41-('Credit issuance TYA'!$U$21*'Credit issuance TYA'!$B$2)))</f>
        <v>0</v>
      </c>
      <c r="CJ41" s="285">
        <f>IF(ISBLANK('Hoja De Calculo'!CK$13),'Credit issuance TYA'!CJ41-('Credit issuance TYA'!$U$21*'Credit issuance TYA'!$B$2),IF('Hoja De Calculo'!CK$16&lt;'Hoja De Calculo'!CJ$16,0,'Credit issuance TYA'!CJ41-('Credit issuance TYA'!$U$21*'Credit issuance TYA'!$B$2)))</f>
        <v>0</v>
      </c>
      <c r="CK41" s="285">
        <f>IF(ISBLANK('Hoja De Calculo'!CL$13),'Credit issuance TYA'!CK41-('Credit issuance TYA'!$U$21*'Credit issuance TYA'!$B$2),IF('Hoja De Calculo'!CL$16&lt;'Hoja De Calculo'!CK$16,0,'Credit issuance TYA'!CK41-('Credit issuance TYA'!$U$21*'Credit issuance TYA'!$B$2)))</f>
        <v>0</v>
      </c>
      <c r="CL41" s="285">
        <f>IF(ISBLANK('Hoja De Calculo'!CM$13),'Credit issuance TYA'!CL41-('Credit issuance TYA'!$U$21*'Credit issuance TYA'!$B$2),IF('Hoja De Calculo'!CM$16&lt;'Hoja De Calculo'!CL$16,0,'Credit issuance TYA'!CL41-('Credit issuance TYA'!$U$21*'Credit issuance TYA'!$B$2)))</f>
        <v>0</v>
      </c>
      <c r="CM41" s="285">
        <f>IF(ISBLANK('Hoja De Calculo'!CN$13),'Credit issuance TYA'!CM41-('Credit issuance TYA'!$U$21*'Credit issuance TYA'!$B$2),IF('Hoja De Calculo'!CN$16&lt;'Hoja De Calculo'!CM$16,0,'Credit issuance TYA'!CM41-('Credit issuance TYA'!$U$21*'Credit issuance TYA'!$B$2)))</f>
        <v>0</v>
      </c>
      <c r="CN41" s="285">
        <f>IF(ISBLANK('Hoja De Calculo'!CO$13),'Credit issuance TYA'!CN41-('Credit issuance TYA'!$U$21*'Credit issuance TYA'!$B$2),IF('Hoja De Calculo'!CO$16&lt;'Hoja De Calculo'!CN$16,0,'Credit issuance TYA'!CN41-('Credit issuance TYA'!$U$21*'Credit issuance TYA'!$B$2)))</f>
        <v>0</v>
      </c>
      <c r="CO41" s="285">
        <f>IF(ISBLANK('Hoja De Calculo'!CP$13),'Credit issuance TYA'!CO41-('Credit issuance TYA'!$U$21*'Credit issuance TYA'!$B$2),IF('Hoja De Calculo'!CP$16&lt;'Hoja De Calculo'!CO$16,0,'Credit issuance TYA'!CO41-('Credit issuance TYA'!$U$21*'Credit issuance TYA'!$B$2)))</f>
        <v>0</v>
      </c>
      <c r="CP41" s="285">
        <f>IF(ISBLANK('Hoja De Calculo'!CQ$13),'Credit issuance TYA'!CP41-('Credit issuance TYA'!$U$21*'Credit issuance TYA'!$B$2),IF('Hoja De Calculo'!CQ$16&lt;'Hoja De Calculo'!CP$16,0,'Credit issuance TYA'!CP41-('Credit issuance TYA'!$U$21*'Credit issuance TYA'!$B$2)))</f>
        <v>0</v>
      </c>
      <c r="CQ41" s="285">
        <f>IF(ISBLANK('Hoja De Calculo'!CR$13),'Credit issuance TYA'!CQ41-('Credit issuance TYA'!$U$21*'Credit issuance TYA'!$B$2),IF('Hoja De Calculo'!CR$16&lt;'Hoja De Calculo'!CQ$16,0,'Credit issuance TYA'!CQ41-('Credit issuance TYA'!$U$21*'Credit issuance TYA'!$B$2)))</f>
        <v>0</v>
      </c>
      <c r="CR41" s="285">
        <f>IF(ISBLANK('Hoja De Calculo'!CS$13),'Credit issuance TYA'!CR41-('Credit issuance TYA'!$U$21*'Credit issuance TYA'!$B$2),IF('Hoja De Calculo'!CS$16&lt;'Hoja De Calculo'!CR$16,0,'Credit issuance TYA'!CR41-('Credit issuance TYA'!$U$21*'Credit issuance TYA'!$B$2)))</f>
        <v>0</v>
      </c>
      <c r="CS41" s="285">
        <f>IF(ISBLANK('Hoja De Calculo'!CT$13),'Credit issuance TYA'!CS41-('Credit issuance TYA'!$U$21*'Credit issuance TYA'!$B$2),IF('Hoja De Calculo'!CT$16&lt;'Hoja De Calculo'!CS$16,0,'Credit issuance TYA'!CS41-('Credit issuance TYA'!$U$21*'Credit issuance TYA'!$B$2)))</f>
        <v>0</v>
      </c>
      <c r="CT41" s="285">
        <f>IF(ISBLANK('Hoja De Calculo'!CU$13),'Credit issuance TYA'!CT41-('Credit issuance TYA'!$U$21*'Credit issuance TYA'!$B$2),IF('Hoja De Calculo'!CU$16&lt;'Hoja De Calculo'!CT$16,0,'Credit issuance TYA'!CT41-('Credit issuance TYA'!$U$21*'Credit issuance TYA'!$B$2)))</f>
        <v>0</v>
      </c>
      <c r="CU41" s="285">
        <f>IF(ISBLANK('Hoja De Calculo'!CV$13),'Credit issuance TYA'!CU41-('Credit issuance TYA'!$U$21*'Credit issuance TYA'!$B$2),IF('Hoja De Calculo'!CV$16&lt;'Hoja De Calculo'!CU$16,0,'Credit issuance TYA'!CU41-('Credit issuance TYA'!$U$21*'Credit issuance TYA'!$B$2)))</f>
        <v>0</v>
      </c>
      <c r="CV41" s="285">
        <f>IF(ISBLANK('Hoja De Calculo'!CW$13),'Credit issuance TYA'!CV41-('Credit issuance TYA'!$U$21*'Credit issuance TYA'!$B$2),IF('Hoja De Calculo'!CW$16&lt;'Hoja De Calculo'!CV$16,0,'Credit issuance TYA'!CV41-('Credit issuance TYA'!$U$21*'Credit issuance TYA'!$B$2)))</f>
        <v>0</v>
      </c>
      <c r="CW41" s="285">
        <f>IF(ISBLANK('Hoja De Calculo'!CX$13),'Credit issuance TYA'!CW41-('Credit issuance TYA'!$U$21*'Credit issuance TYA'!$B$2),IF('Hoja De Calculo'!CX$16&lt;'Hoja De Calculo'!CW$16,0,'Credit issuance TYA'!CW41-('Credit issuance TYA'!$U$21*'Credit issuance TYA'!$B$2)))</f>
        <v>0</v>
      </c>
    </row>
    <row r="42" spans="1:102" x14ac:dyDescent="0.25">
      <c r="A42" t="s">
        <v>179</v>
      </c>
      <c r="C42" s="263"/>
      <c r="D42" s="263"/>
      <c r="E42" s="263"/>
      <c r="F42" s="263"/>
      <c r="G42" s="263"/>
      <c r="H42" s="263"/>
      <c r="I42" s="263"/>
      <c r="J42" s="263"/>
      <c r="K42" s="263"/>
      <c r="L42" s="263"/>
      <c r="M42" s="263"/>
      <c r="N42" s="263"/>
      <c r="O42" s="263"/>
      <c r="P42" s="263"/>
      <c r="Q42" s="263"/>
      <c r="R42" s="263"/>
      <c r="S42" s="263"/>
      <c r="T42" s="271"/>
      <c r="U42" s="278"/>
      <c r="V42" s="285">
        <f>'Credit issuance TYA'!V42-('Credit issuance TYA'!$V21*'Credit issuance TYA'!$B$2)</f>
        <v>0</v>
      </c>
      <c r="W42" s="285">
        <f>IF(ISBLANK('Hoja De Calculo'!X$13),'Credit issuance TYA'!W42-('Credit issuance TYA'!$V$21*'Credit issuance TYA'!$B$2),IF('Hoja De Calculo'!X$16&lt;'Hoja De Calculo'!W$16,0,'Credit issuance TYA'!W42-('Credit issuance TYA'!$V$21*'Credit issuance TYA'!$B$2)))</f>
        <v>0</v>
      </c>
      <c r="X42" s="285">
        <f>IF(ISBLANK('Hoja De Calculo'!Y$13),'Credit issuance TYA'!X42-('Credit issuance TYA'!$V$21*'Credit issuance TYA'!$B$2),IF('Hoja De Calculo'!Y$16&lt;'Hoja De Calculo'!X$16,0,'Credit issuance TYA'!X42-('Credit issuance TYA'!$V$21*'Credit issuance TYA'!$B$2)))</f>
        <v>0</v>
      </c>
      <c r="Y42" s="285">
        <f>IF(ISBLANK('Hoja De Calculo'!Z$13),'Credit issuance TYA'!Y42-('Credit issuance TYA'!$V$21*'Credit issuance TYA'!$B$2),IF('Hoja De Calculo'!Z$16&lt;'Hoja De Calculo'!Y$16,0,'Credit issuance TYA'!Y42-('Credit issuance TYA'!$V$21*'Credit issuance TYA'!$B$2)))</f>
        <v>0</v>
      </c>
      <c r="Z42" s="285">
        <f>IF(ISBLANK('Hoja De Calculo'!AA$13),'Credit issuance TYA'!Z42-('Credit issuance TYA'!$V$21*'Credit issuance TYA'!$B$2),IF('Hoja De Calculo'!AA$16&lt;'Hoja De Calculo'!Z$16,0,'Credit issuance TYA'!Z42-('Credit issuance TYA'!$V$21*'Credit issuance TYA'!$B$2)))</f>
        <v>0</v>
      </c>
      <c r="AA42" s="285">
        <f>IF(ISBLANK('Hoja De Calculo'!AB$13),'Credit issuance TYA'!AA42-('Credit issuance TYA'!$V$21*'Credit issuance TYA'!$B$2),IF('Hoja De Calculo'!AB$16&lt;'Hoja De Calculo'!AA$16,0,'Credit issuance TYA'!AA42-('Credit issuance TYA'!$V$21*'Credit issuance TYA'!$B$2)))</f>
        <v>0</v>
      </c>
      <c r="AB42" s="285">
        <f>IF(ISBLANK('Hoja De Calculo'!AC$13),'Credit issuance TYA'!AB42-('Credit issuance TYA'!$V$21*'Credit issuance TYA'!$B$2),IF('Hoja De Calculo'!AC$16&lt;'Hoja De Calculo'!AB$16,0,'Credit issuance TYA'!AB42-('Credit issuance TYA'!$V$21*'Credit issuance TYA'!$B$2)))</f>
        <v>0</v>
      </c>
      <c r="AC42" s="285">
        <f>IF(ISBLANK('Hoja De Calculo'!AD$13),'Credit issuance TYA'!AC42-('Credit issuance TYA'!$V$21*'Credit issuance TYA'!$B$2),IF('Hoja De Calculo'!AD$16&lt;'Hoja De Calculo'!AC$16,0,'Credit issuance TYA'!AC42-('Credit issuance TYA'!$V$21*'Credit issuance TYA'!$B$2)))</f>
        <v>0</v>
      </c>
      <c r="AD42" s="285">
        <f>IF(ISBLANK('Hoja De Calculo'!AE$13),'Credit issuance TYA'!AD42-('Credit issuance TYA'!$V$21*'Credit issuance TYA'!$B$2),IF('Hoja De Calculo'!AE$16&lt;'Hoja De Calculo'!AD$16,0,'Credit issuance TYA'!AD42-('Credit issuance TYA'!$V$21*'Credit issuance TYA'!$B$2)))</f>
        <v>0</v>
      </c>
      <c r="AE42" s="285">
        <f>IF(ISBLANK('Hoja De Calculo'!AF$13),'Credit issuance TYA'!AE42-('Credit issuance TYA'!$V$21*'Credit issuance TYA'!$B$2),IF('Hoja De Calculo'!AF$16&lt;'Hoja De Calculo'!AE$16,0,'Credit issuance TYA'!AE42-('Credit issuance TYA'!$V$21*'Credit issuance TYA'!$B$2)))</f>
        <v>0</v>
      </c>
      <c r="AF42" s="285">
        <f>IF(ISBLANK('Hoja De Calculo'!AG$13),'Credit issuance TYA'!AF42-('Credit issuance TYA'!$V$21*'Credit issuance TYA'!$B$2),IF('Hoja De Calculo'!AG$16&lt;'Hoja De Calculo'!AF$16,0,'Credit issuance TYA'!AF42-('Credit issuance TYA'!$V$21*'Credit issuance TYA'!$B$2)))</f>
        <v>0</v>
      </c>
      <c r="AG42" s="285">
        <f>IF(ISBLANK('Hoja De Calculo'!AH$13),'Credit issuance TYA'!AG42-('Credit issuance TYA'!$V$21*'Credit issuance TYA'!$B$2),IF('Hoja De Calculo'!AH$16&lt;'Hoja De Calculo'!AG$16,0,'Credit issuance TYA'!AG42-('Credit issuance TYA'!$V$21*'Credit issuance TYA'!$B$2)))</f>
        <v>0</v>
      </c>
      <c r="AH42" s="285">
        <f>IF(ISBLANK('Hoja De Calculo'!AI$13),'Credit issuance TYA'!AH42-('Credit issuance TYA'!$V$21*'Credit issuance TYA'!$B$2),IF('Hoja De Calculo'!AI$16&lt;'Hoja De Calculo'!AH$16,0,'Credit issuance TYA'!AH42-('Credit issuance TYA'!$V$21*'Credit issuance TYA'!$B$2)))</f>
        <v>0</v>
      </c>
      <c r="AI42" s="285">
        <f>IF(ISBLANK('Hoja De Calculo'!AJ$13),'Credit issuance TYA'!AI42-('Credit issuance TYA'!$V$21*'Credit issuance TYA'!$B$2),IF('Hoja De Calculo'!AJ$16&lt;'Hoja De Calculo'!AI$16,0,'Credit issuance TYA'!AI42-('Credit issuance TYA'!$V$21*'Credit issuance TYA'!$B$2)))</f>
        <v>0</v>
      </c>
      <c r="AJ42" s="285">
        <f>IF(ISBLANK('Hoja De Calculo'!AK$13),'Credit issuance TYA'!AJ42-('Credit issuance TYA'!$V$21*'Credit issuance TYA'!$B$2),IF('Hoja De Calculo'!AK$16&lt;'Hoja De Calculo'!AJ$16,0,'Credit issuance TYA'!AJ42-('Credit issuance TYA'!$V$21*'Credit issuance TYA'!$B$2)))</f>
        <v>0</v>
      </c>
      <c r="AK42" s="285">
        <f>IF(ISBLANK('Hoja De Calculo'!AL$13),'Credit issuance TYA'!AK42-('Credit issuance TYA'!$V$21*'Credit issuance TYA'!$B$2),IF('Hoja De Calculo'!AL$16&lt;'Hoja De Calculo'!AK$16,0,'Credit issuance TYA'!AK42-('Credit issuance TYA'!$V$21*'Credit issuance TYA'!$B$2)))</f>
        <v>0</v>
      </c>
      <c r="AL42" s="285">
        <f>IF(ISBLANK('Hoja De Calculo'!AM$13),'Credit issuance TYA'!AL42-('Credit issuance TYA'!$V$21*'Credit issuance TYA'!$B$2),IF('Hoja De Calculo'!AM$16&lt;'Hoja De Calculo'!AL$16,0,'Credit issuance TYA'!AL42-('Credit issuance TYA'!$V$21*'Credit issuance TYA'!$B$2)))</f>
        <v>0</v>
      </c>
      <c r="AM42" s="285">
        <f>IF(ISBLANK('Hoja De Calculo'!AN$13),'Credit issuance TYA'!AM42-('Credit issuance TYA'!$V$21*'Credit issuance TYA'!$B$2),IF('Hoja De Calculo'!AN$16&lt;'Hoja De Calculo'!AM$16,0,'Credit issuance TYA'!AM42-('Credit issuance TYA'!$V$21*'Credit issuance TYA'!$B$2)))</f>
        <v>0</v>
      </c>
      <c r="AN42" s="285">
        <f>IF(ISBLANK('Hoja De Calculo'!AO$13),'Credit issuance TYA'!AN42-('Credit issuance TYA'!$V$21*'Credit issuance TYA'!$B$2),IF('Hoja De Calculo'!AO$16&lt;'Hoja De Calculo'!AN$16,0,'Credit issuance TYA'!AN42-('Credit issuance TYA'!$V$21*'Credit issuance TYA'!$B$2)))</f>
        <v>0</v>
      </c>
      <c r="AO42" s="285">
        <f>IF(ISBLANK('Hoja De Calculo'!AP$13),'Credit issuance TYA'!AO42-('Credit issuance TYA'!$V$21*'Credit issuance TYA'!$B$2),IF('Hoja De Calculo'!AP$16&lt;'Hoja De Calculo'!AO$16,0,'Credit issuance TYA'!AO42-('Credit issuance TYA'!$V$21*'Credit issuance TYA'!$B$2)))</f>
        <v>0</v>
      </c>
      <c r="AP42" s="285">
        <f>IF(ISBLANK('Hoja De Calculo'!AQ$13),'Credit issuance TYA'!AP42-('Credit issuance TYA'!$V$21*'Credit issuance TYA'!$B$2),IF('Hoja De Calculo'!AQ$16&lt;'Hoja De Calculo'!AP$16,0,'Credit issuance TYA'!AP42-('Credit issuance TYA'!$V$21*'Credit issuance TYA'!$B$2)))</f>
        <v>0</v>
      </c>
      <c r="AQ42" s="285">
        <f>IF(ISBLANK('Hoja De Calculo'!AR$13),'Credit issuance TYA'!AQ42-('Credit issuance TYA'!$V$21*'Credit issuance TYA'!$B$2),IF('Hoja De Calculo'!AR$16&lt;'Hoja De Calculo'!AQ$16,0,'Credit issuance TYA'!AQ42-('Credit issuance TYA'!$V$21*'Credit issuance TYA'!$B$2)))</f>
        <v>0</v>
      </c>
      <c r="AR42" s="285">
        <f>IF(ISBLANK('Hoja De Calculo'!AS$13),'Credit issuance TYA'!AR42-('Credit issuance TYA'!$V$21*'Credit issuance TYA'!$B$2),IF('Hoja De Calculo'!AS$16&lt;'Hoja De Calculo'!AR$16,0,'Credit issuance TYA'!AR42-('Credit issuance TYA'!$V$21*'Credit issuance TYA'!$B$2)))</f>
        <v>0</v>
      </c>
      <c r="AS42" s="285">
        <f>IF(ISBLANK('Hoja De Calculo'!AT$13),'Credit issuance TYA'!AS42-('Credit issuance TYA'!$V$21*'Credit issuance TYA'!$B$2),IF('Hoja De Calculo'!AT$16&lt;'Hoja De Calculo'!AS$16,0,'Credit issuance TYA'!AS42-('Credit issuance TYA'!$V$21*'Credit issuance TYA'!$B$2)))</f>
        <v>0</v>
      </c>
      <c r="AT42" s="285">
        <f>IF(ISBLANK('Hoja De Calculo'!AU$13),'Credit issuance TYA'!AT42-('Credit issuance TYA'!$V$21*'Credit issuance TYA'!$B$2),IF('Hoja De Calculo'!AU$16&lt;'Hoja De Calculo'!AT$16,0,'Credit issuance TYA'!AT42-('Credit issuance TYA'!$V$21*'Credit issuance TYA'!$B$2)))</f>
        <v>0</v>
      </c>
      <c r="AU42" s="285">
        <f>IF(ISBLANK('Hoja De Calculo'!AV$13),'Credit issuance TYA'!AU42-('Credit issuance TYA'!$V$21*'Credit issuance TYA'!$B$2),IF('Hoja De Calculo'!AV$16&lt;'Hoja De Calculo'!AU$16,0,'Credit issuance TYA'!AU42-('Credit issuance TYA'!$V$21*'Credit issuance TYA'!$B$2)))</f>
        <v>0</v>
      </c>
      <c r="AV42" s="285">
        <f>IF(ISBLANK('Hoja De Calculo'!AW$13),'Credit issuance TYA'!AV42-('Credit issuance TYA'!$V$21*'Credit issuance TYA'!$B$2),IF('Hoja De Calculo'!AW$16&lt;'Hoja De Calculo'!AV$16,0,'Credit issuance TYA'!AV42-('Credit issuance TYA'!$V$21*'Credit issuance TYA'!$B$2)))</f>
        <v>0</v>
      </c>
      <c r="AW42" s="285">
        <f>IF(ISBLANK('Hoja De Calculo'!AX$13),'Credit issuance TYA'!AW42-('Credit issuance TYA'!$V$21*'Credit issuance TYA'!$B$2),IF('Hoja De Calculo'!AX$16&lt;'Hoja De Calculo'!AW$16,0,'Credit issuance TYA'!AW42-('Credit issuance TYA'!$V$21*'Credit issuance TYA'!$B$2)))</f>
        <v>0</v>
      </c>
      <c r="AX42" s="285">
        <f>IF(ISBLANK('Hoja De Calculo'!AY$13),'Credit issuance TYA'!AX42-('Credit issuance TYA'!$V$21*'Credit issuance TYA'!$B$2),IF('Hoja De Calculo'!AY$16&lt;'Hoja De Calculo'!AX$16,0,'Credit issuance TYA'!AX42-('Credit issuance TYA'!$V$21*'Credit issuance TYA'!$B$2)))</f>
        <v>0</v>
      </c>
      <c r="AY42" s="285">
        <f>IF(ISBLANK('Hoja De Calculo'!AZ$13),'Credit issuance TYA'!AY42-('Credit issuance TYA'!$V$21*'Credit issuance TYA'!$B$2),IF('Hoja De Calculo'!AZ$16&lt;'Hoja De Calculo'!AY$16,0,'Credit issuance TYA'!AY42-('Credit issuance TYA'!$V$21*'Credit issuance TYA'!$B$2)))</f>
        <v>0</v>
      </c>
      <c r="AZ42" s="285">
        <f>IF(ISBLANK('Hoja De Calculo'!BA$13),'Credit issuance TYA'!AZ42-('Credit issuance TYA'!$V$21*'Credit issuance TYA'!$B$2),IF('Hoja De Calculo'!BA$16&lt;'Hoja De Calculo'!AZ$16,0,'Credit issuance TYA'!AZ42-('Credit issuance TYA'!$V$21*'Credit issuance TYA'!$B$2)))</f>
        <v>0</v>
      </c>
      <c r="BA42" s="285">
        <f>IF(ISBLANK('Hoja De Calculo'!BB$13),'Credit issuance TYA'!BA42-('Credit issuance TYA'!$V$21*'Credit issuance TYA'!$B$2),IF('Hoja De Calculo'!BB$16&lt;'Hoja De Calculo'!BA$16,0,'Credit issuance TYA'!BA42-('Credit issuance TYA'!$V$21*'Credit issuance TYA'!$B$2)))</f>
        <v>0</v>
      </c>
      <c r="BB42" s="285">
        <f>IF(ISBLANK('Hoja De Calculo'!BC$13),'Credit issuance TYA'!BB42-('Credit issuance TYA'!$V$21*'Credit issuance TYA'!$B$2),IF('Hoja De Calculo'!BC$16&lt;'Hoja De Calculo'!BB$16,0,'Credit issuance TYA'!BB42-('Credit issuance TYA'!$V$21*'Credit issuance TYA'!$B$2)))</f>
        <v>0</v>
      </c>
      <c r="BC42" s="285">
        <f>IF(ISBLANK('Hoja De Calculo'!BD$13),'Credit issuance TYA'!BC42-('Credit issuance TYA'!$V$21*'Credit issuance TYA'!$B$2),IF('Hoja De Calculo'!BD$16&lt;'Hoja De Calculo'!BC$16,0,'Credit issuance TYA'!BC42-('Credit issuance TYA'!$V$21*'Credit issuance TYA'!$B$2)))</f>
        <v>0</v>
      </c>
      <c r="BD42" s="285">
        <f>IF(ISBLANK('Hoja De Calculo'!BE$13),'Credit issuance TYA'!BD42-('Credit issuance TYA'!$V$21*'Credit issuance TYA'!$B$2),IF('Hoja De Calculo'!BE$16&lt;'Hoja De Calculo'!BD$16,0,'Credit issuance TYA'!BD42-('Credit issuance TYA'!$V$21*'Credit issuance TYA'!$B$2)))</f>
        <v>0</v>
      </c>
      <c r="BE42" s="285">
        <f>IF(ISBLANK('Hoja De Calculo'!BF$13),'Credit issuance TYA'!BE42-('Credit issuance TYA'!$V$21*'Credit issuance TYA'!$B$2),IF('Hoja De Calculo'!BF$16&lt;'Hoja De Calculo'!BE$16,0,'Credit issuance TYA'!BE42-('Credit issuance TYA'!$V$21*'Credit issuance TYA'!$B$2)))</f>
        <v>0</v>
      </c>
      <c r="BF42" s="285">
        <f>IF(ISBLANK('Hoja De Calculo'!BG$13),'Credit issuance TYA'!BF42-('Credit issuance TYA'!$V$21*'Credit issuance TYA'!$B$2),IF('Hoja De Calculo'!BG$16&lt;'Hoja De Calculo'!BF$16,0,'Credit issuance TYA'!BF42-('Credit issuance TYA'!$V$21*'Credit issuance TYA'!$B$2)))</f>
        <v>0</v>
      </c>
      <c r="BG42" s="285">
        <f>IF(ISBLANK('Hoja De Calculo'!BH$13),'Credit issuance TYA'!BG42-('Credit issuance TYA'!$V$21*'Credit issuance TYA'!$B$2),IF('Hoja De Calculo'!BH$16&lt;'Hoja De Calculo'!BG$16,0,'Credit issuance TYA'!BG42-('Credit issuance TYA'!$V$21*'Credit issuance TYA'!$B$2)))</f>
        <v>0</v>
      </c>
      <c r="BH42" s="285">
        <f>IF(ISBLANK('Hoja De Calculo'!BI$13),'Credit issuance TYA'!BH42-('Credit issuance TYA'!$V$21*'Credit issuance TYA'!$B$2),IF('Hoja De Calculo'!BI$16&lt;'Hoja De Calculo'!BH$16,0,'Credit issuance TYA'!BH42-('Credit issuance TYA'!$V$21*'Credit issuance TYA'!$B$2)))</f>
        <v>0</v>
      </c>
      <c r="BI42" s="285">
        <f>IF(ISBLANK('Hoja De Calculo'!BJ$13),'Credit issuance TYA'!BI42-('Credit issuance TYA'!$V$21*'Credit issuance TYA'!$B$2),IF('Hoja De Calculo'!BJ$16&lt;'Hoja De Calculo'!BI$16,0,'Credit issuance TYA'!BI42-('Credit issuance TYA'!$V$21*'Credit issuance TYA'!$B$2)))</f>
        <v>0</v>
      </c>
      <c r="BJ42" s="285">
        <f>IF(ISBLANK('Hoja De Calculo'!BK$13),'Credit issuance TYA'!BJ42-('Credit issuance TYA'!$V$21*'Credit issuance TYA'!$B$2),IF('Hoja De Calculo'!BK$16&lt;'Hoja De Calculo'!BJ$16,0,'Credit issuance TYA'!BJ42-('Credit issuance TYA'!$V$21*'Credit issuance TYA'!$B$2)))</f>
        <v>0</v>
      </c>
      <c r="BK42" s="285">
        <f>IF(ISBLANK('Hoja De Calculo'!BL$13),'Credit issuance TYA'!BK42-('Credit issuance TYA'!$V$21*'Credit issuance TYA'!$B$2),IF('Hoja De Calculo'!BL$16&lt;'Hoja De Calculo'!BK$16,0,'Credit issuance TYA'!BK42-('Credit issuance TYA'!$V$21*'Credit issuance TYA'!$B$2)))</f>
        <v>0</v>
      </c>
      <c r="BL42" s="285">
        <f>IF(ISBLANK('Hoja De Calculo'!BM$13),'Credit issuance TYA'!BL42-('Credit issuance TYA'!$V$21*'Credit issuance TYA'!$B$2),IF('Hoja De Calculo'!BM$16&lt;'Hoja De Calculo'!BL$16,0,'Credit issuance TYA'!BL42-('Credit issuance TYA'!$V$21*'Credit issuance TYA'!$B$2)))</f>
        <v>0</v>
      </c>
      <c r="BM42" s="285">
        <f>IF(ISBLANK('Hoja De Calculo'!BN$13),'Credit issuance TYA'!BM42-('Credit issuance TYA'!$V$21*'Credit issuance TYA'!$B$2),IF('Hoja De Calculo'!BN$16&lt;'Hoja De Calculo'!BM$16,0,'Credit issuance TYA'!BM42-('Credit issuance TYA'!$V$21*'Credit issuance TYA'!$B$2)))</f>
        <v>0</v>
      </c>
      <c r="BN42" s="285">
        <f>IF(ISBLANK('Hoja De Calculo'!BO$13),'Credit issuance TYA'!BN42-('Credit issuance TYA'!$V$21*'Credit issuance TYA'!$B$2),IF('Hoja De Calculo'!BO$16&lt;'Hoja De Calculo'!BN$16,0,'Credit issuance TYA'!BN42-('Credit issuance TYA'!$V$21*'Credit issuance TYA'!$B$2)))</f>
        <v>0</v>
      </c>
      <c r="BO42" s="285">
        <f>IF(ISBLANK('Hoja De Calculo'!BP$13),'Credit issuance TYA'!BO42-('Credit issuance TYA'!$V$21*'Credit issuance TYA'!$B$2),IF('Hoja De Calculo'!BP$16&lt;'Hoja De Calculo'!BO$16,0,'Credit issuance TYA'!BO42-('Credit issuance TYA'!$V$21*'Credit issuance TYA'!$B$2)))</f>
        <v>0</v>
      </c>
      <c r="BP42" s="285">
        <f>IF(ISBLANK('Hoja De Calculo'!BQ$13),'Credit issuance TYA'!BP42-('Credit issuance TYA'!$V$21*'Credit issuance TYA'!$B$2),IF('Hoja De Calculo'!BQ$16&lt;'Hoja De Calculo'!BP$16,0,'Credit issuance TYA'!BP42-('Credit issuance TYA'!$V$21*'Credit issuance TYA'!$B$2)))</f>
        <v>0</v>
      </c>
      <c r="BQ42" s="285">
        <f>IF(ISBLANK('Hoja De Calculo'!BR$13),'Credit issuance TYA'!BQ42-('Credit issuance TYA'!$V$21*'Credit issuance TYA'!$B$2),IF('Hoja De Calculo'!BR$16&lt;'Hoja De Calculo'!BQ$16,0,'Credit issuance TYA'!BQ42-('Credit issuance TYA'!$V$21*'Credit issuance TYA'!$B$2)))</f>
        <v>0</v>
      </c>
      <c r="BR42" s="285">
        <f>IF(ISBLANK('Hoja De Calculo'!BS$13),'Credit issuance TYA'!BR42-('Credit issuance TYA'!$V$21*'Credit issuance TYA'!$B$2),IF('Hoja De Calculo'!BS$16&lt;'Hoja De Calculo'!BR$16,0,'Credit issuance TYA'!BR42-('Credit issuance TYA'!$V$21*'Credit issuance TYA'!$B$2)))</f>
        <v>0</v>
      </c>
      <c r="BS42" s="285">
        <f>IF(ISBLANK('Hoja De Calculo'!BT$13),'Credit issuance TYA'!BS42-('Credit issuance TYA'!$V$21*'Credit issuance TYA'!$B$2),IF('Hoja De Calculo'!BT$16&lt;'Hoja De Calculo'!BS$16,0,'Credit issuance TYA'!BS42-('Credit issuance TYA'!$V$21*'Credit issuance TYA'!$B$2)))</f>
        <v>0</v>
      </c>
      <c r="BT42" s="285">
        <f>IF(ISBLANK('Hoja De Calculo'!BU$13),'Credit issuance TYA'!BT42-('Credit issuance TYA'!$V$21*'Credit issuance TYA'!$B$2),IF('Hoja De Calculo'!BU$16&lt;'Hoja De Calculo'!BT$16,0,'Credit issuance TYA'!BT42-('Credit issuance TYA'!$V$21*'Credit issuance TYA'!$B$2)))</f>
        <v>0</v>
      </c>
      <c r="BU42" s="285">
        <f>IF(ISBLANK('Hoja De Calculo'!BV$13),'Credit issuance TYA'!BU42-('Credit issuance TYA'!$V$21*'Credit issuance TYA'!$B$2),IF('Hoja De Calculo'!BV$16&lt;'Hoja De Calculo'!BU$16,0,'Credit issuance TYA'!BU42-('Credit issuance TYA'!$V$21*'Credit issuance TYA'!$B$2)))</f>
        <v>0</v>
      </c>
      <c r="BV42" s="285">
        <f>IF(ISBLANK('Hoja De Calculo'!BW$13),'Credit issuance TYA'!BV42-('Credit issuance TYA'!$V$21*'Credit issuance TYA'!$B$2),IF('Hoja De Calculo'!BW$16&lt;'Hoja De Calculo'!BV$16,0,'Credit issuance TYA'!BV42-('Credit issuance TYA'!$V$21*'Credit issuance TYA'!$B$2)))</f>
        <v>0</v>
      </c>
      <c r="BW42" s="285">
        <f>IF(ISBLANK('Hoja De Calculo'!BX$13),'Credit issuance TYA'!BW42-('Credit issuance TYA'!$V$21*'Credit issuance TYA'!$B$2),IF('Hoja De Calculo'!BX$16&lt;'Hoja De Calculo'!BW$16,0,'Credit issuance TYA'!BW42-('Credit issuance TYA'!$V$21*'Credit issuance TYA'!$B$2)))</f>
        <v>0</v>
      </c>
      <c r="BX42" s="285">
        <f>IF(ISBLANK('Hoja De Calculo'!BY$13),'Credit issuance TYA'!BX42-('Credit issuance TYA'!$V$21*'Credit issuance TYA'!$B$2),IF('Hoja De Calculo'!BY$16&lt;'Hoja De Calculo'!BX$16,0,'Credit issuance TYA'!BX42-('Credit issuance TYA'!$V$21*'Credit issuance TYA'!$B$2)))</f>
        <v>0</v>
      </c>
      <c r="BY42" s="285">
        <f>IF(ISBLANK('Hoja De Calculo'!BZ$13),'Credit issuance TYA'!BY42-('Credit issuance TYA'!$V$21*'Credit issuance TYA'!$B$2),IF('Hoja De Calculo'!BZ$16&lt;'Hoja De Calculo'!BY$16,0,'Credit issuance TYA'!BY42-('Credit issuance TYA'!$V$21*'Credit issuance TYA'!$B$2)))</f>
        <v>0</v>
      </c>
      <c r="BZ42" s="285">
        <f>IF(ISBLANK('Hoja De Calculo'!CA$13),'Credit issuance TYA'!BZ42-('Credit issuance TYA'!$V$21*'Credit issuance TYA'!$B$2),IF('Hoja De Calculo'!CA$16&lt;'Hoja De Calculo'!BZ$16,0,'Credit issuance TYA'!BZ42-('Credit issuance TYA'!$V$21*'Credit issuance TYA'!$B$2)))</f>
        <v>0</v>
      </c>
      <c r="CA42" s="285">
        <f>IF(ISBLANK('Hoja De Calculo'!CB$13),'Credit issuance TYA'!CA42-('Credit issuance TYA'!$V$21*'Credit issuance TYA'!$B$2),IF('Hoja De Calculo'!CB$16&lt;'Hoja De Calculo'!CA$16,0,'Credit issuance TYA'!CA42-('Credit issuance TYA'!$V$21*'Credit issuance TYA'!$B$2)))</f>
        <v>0</v>
      </c>
      <c r="CB42" s="285">
        <f>IF(ISBLANK('Hoja De Calculo'!CC$13),'Credit issuance TYA'!CB42-('Credit issuance TYA'!$V$21*'Credit issuance TYA'!$B$2),IF('Hoja De Calculo'!CC$16&lt;'Hoja De Calculo'!CB$16,0,'Credit issuance TYA'!CB42-('Credit issuance TYA'!$V$21*'Credit issuance TYA'!$B$2)))</f>
        <v>0</v>
      </c>
      <c r="CC42" s="285">
        <f>IF(ISBLANK('Hoja De Calculo'!CD$13),'Credit issuance TYA'!CC42-('Credit issuance TYA'!$V$21*'Credit issuance TYA'!$B$2),IF('Hoja De Calculo'!CD$16&lt;'Hoja De Calculo'!CC$16,0,'Credit issuance TYA'!CC42-('Credit issuance TYA'!$V$21*'Credit issuance TYA'!$B$2)))</f>
        <v>0</v>
      </c>
      <c r="CD42" s="285">
        <f>IF(ISBLANK('Hoja De Calculo'!CE$13),'Credit issuance TYA'!CD42-('Credit issuance TYA'!$V$21*'Credit issuance TYA'!$B$2),IF('Hoja De Calculo'!CE$16&lt;'Hoja De Calculo'!CD$16,0,'Credit issuance TYA'!CD42-('Credit issuance TYA'!$V$21*'Credit issuance TYA'!$B$2)))</f>
        <v>0</v>
      </c>
      <c r="CE42" s="285">
        <f>IF(ISBLANK('Hoja De Calculo'!CF$13),'Credit issuance TYA'!CE42-('Credit issuance TYA'!$V$21*'Credit issuance TYA'!$B$2),IF('Hoja De Calculo'!CF$16&lt;'Hoja De Calculo'!CE$16,0,'Credit issuance TYA'!CE42-('Credit issuance TYA'!$V$21*'Credit issuance TYA'!$B$2)))</f>
        <v>0</v>
      </c>
      <c r="CF42" s="285">
        <f>IF(ISBLANK('Hoja De Calculo'!CG$13),'Credit issuance TYA'!CF42-('Credit issuance TYA'!$V$21*'Credit issuance TYA'!$B$2),IF('Hoja De Calculo'!CG$16&lt;'Hoja De Calculo'!CF$16,0,'Credit issuance TYA'!CF42-('Credit issuance TYA'!$V$21*'Credit issuance TYA'!$B$2)))</f>
        <v>0</v>
      </c>
      <c r="CG42" s="285">
        <f>IF(ISBLANK('Hoja De Calculo'!CH$13),'Credit issuance TYA'!CG42-('Credit issuance TYA'!$V$21*'Credit issuance TYA'!$B$2),IF('Hoja De Calculo'!CH$16&lt;'Hoja De Calculo'!CG$16,0,'Credit issuance TYA'!CG42-('Credit issuance TYA'!$V$21*'Credit issuance TYA'!$B$2)))</f>
        <v>0</v>
      </c>
      <c r="CH42" s="285">
        <f>IF(ISBLANK('Hoja De Calculo'!CI$13),'Credit issuance TYA'!CH42-('Credit issuance TYA'!$V$21*'Credit issuance TYA'!$B$2),IF('Hoja De Calculo'!CI$16&lt;'Hoja De Calculo'!CH$16,0,'Credit issuance TYA'!CH42-('Credit issuance TYA'!$V$21*'Credit issuance TYA'!$B$2)))</f>
        <v>0</v>
      </c>
      <c r="CI42" s="285">
        <f>IF(ISBLANK('Hoja De Calculo'!CJ$13),'Credit issuance TYA'!CI42-('Credit issuance TYA'!$V$21*'Credit issuance TYA'!$B$2),IF('Hoja De Calculo'!CJ$16&lt;'Hoja De Calculo'!CI$16,0,'Credit issuance TYA'!CI42-('Credit issuance TYA'!$V$21*'Credit issuance TYA'!$B$2)))</f>
        <v>0</v>
      </c>
      <c r="CJ42" s="285">
        <f>IF(ISBLANK('Hoja De Calculo'!CK$13),'Credit issuance TYA'!CJ42-('Credit issuance TYA'!$V$21*'Credit issuance TYA'!$B$2),IF('Hoja De Calculo'!CK$16&lt;'Hoja De Calculo'!CJ$16,0,'Credit issuance TYA'!CJ42-('Credit issuance TYA'!$V$21*'Credit issuance TYA'!$B$2)))</f>
        <v>0</v>
      </c>
      <c r="CK42" s="285">
        <f>IF(ISBLANK('Hoja De Calculo'!CL$13),'Credit issuance TYA'!CK42-('Credit issuance TYA'!$V$21*'Credit issuance TYA'!$B$2),IF('Hoja De Calculo'!CL$16&lt;'Hoja De Calculo'!CK$16,0,'Credit issuance TYA'!CK42-('Credit issuance TYA'!$V$21*'Credit issuance TYA'!$B$2)))</f>
        <v>0</v>
      </c>
      <c r="CL42" s="285">
        <f>IF(ISBLANK('Hoja De Calculo'!CM$13),'Credit issuance TYA'!CL42-('Credit issuance TYA'!$V$21*'Credit issuance TYA'!$B$2),IF('Hoja De Calculo'!CM$16&lt;'Hoja De Calculo'!CL$16,0,'Credit issuance TYA'!CL42-('Credit issuance TYA'!$V$21*'Credit issuance TYA'!$B$2)))</f>
        <v>0</v>
      </c>
      <c r="CM42" s="285">
        <f>IF(ISBLANK('Hoja De Calculo'!CN$13),'Credit issuance TYA'!CM42-('Credit issuance TYA'!$V$21*'Credit issuance TYA'!$B$2),IF('Hoja De Calculo'!CN$16&lt;'Hoja De Calculo'!CM$16,0,'Credit issuance TYA'!CM42-('Credit issuance TYA'!$V$21*'Credit issuance TYA'!$B$2)))</f>
        <v>0</v>
      </c>
      <c r="CN42" s="285">
        <f>IF(ISBLANK('Hoja De Calculo'!CO$13),'Credit issuance TYA'!CN42-('Credit issuance TYA'!$V$21*'Credit issuance TYA'!$B$2),IF('Hoja De Calculo'!CO$16&lt;'Hoja De Calculo'!CN$16,0,'Credit issuance TYA'!CN42-('Credit issuance TYA'!$V$21*'Credit issuance TYA'!$B$2)))</f>
        <v>0</v>
      </c>
      <c r="CO42" s="285">
        <f>IF(ISBLANK('Hoja De Calculo'!CP$13),'Credit issuance TYA'!CO42-('Credit issuance TYA'!$V$21*'Credit issuance TYA'!$B$2),IF('Hoja De Calculo'!CP$16&lt;'Hoja De Calculo'!CO$16,0,'Credit issuance TYA'!CO42-('Credit issuance TYA'!$V$21*'Credit issuance TYA'!$B$2)))</f>
        <v>0</v>
      </c>
      <c r="CP42" s="285">
        <f>IF(ISBLANK('Hoja De Calculo'!CQ$13),'Credit issuance TYA'!CP42-('Credit issuance TYA'!$V$21*'Credit issuance TYA'!$B$2),IF('Hoja De Calculo'!CQ$16&lt;'Hoja De Calculo'!CP$16,0,'Credit issuance TYA'!CP42-('Credit issuance TYA'!$V$21*'Credit issuance TYA'!$B$2)))</f>
        <v>0</v>
      </c>
      <c r="CQ42" s="285">
        <f>IF(ISBLANK('Hoja De Calculo'!CR$13),'Credit issuance TYA'!CQ42-('Credit issuance TYA'!$V$21*'Credit issuance TYA'!$B$2),IF('Hoja De Calculo'!CR$16&lt;'Hoja De Calculo'!CQ$16,0,'Credit issuance TYA'!CQ42-('Credit issuance TYA'!$V$21*'Credit issuance TYA'!$B$2)))</f>
        <v>0</v>
      </c>
      <c r="CR42" s="285">
        <f>IF(ISBLANK('Hoja De Calculo'!CS$13),'Credit issuance TYA'!CR42-('Credit issuance TYA'!$V$21*'Credit issuance TYA'!$B$2),IF('Hoja De Calculo'!CS$16&lt;'Hoja De Calculo'!CR$16,0,'Credit issuance TYA'!CR42-('Credit issuance TYA'!$V$21*'Credit issuance TYA'!$B$2)))</f>
        <v>0</v>
      </c>
      <c r="CS42" s="285">
        <f>IF(ISBLANK('Hoja De Calculo'!CT$13),'Credit issuance TYA'!CS42-('Credit issuance TYA'!$V$21*'Credit issuance TYA'!$B$2),IF('Hoja De Calculo'!CT$16&lt;'Hoja De Calculo'!CS$16,0,'Credit issuance TYA'!CS42-('Credit issuance TYA'!$V$21*'Credit issuance TYA'!$B$2)))</f>
        <v>0</v>
      </c>
      <c r="CT42" s="285">
        <f>IF(ISBLANK('Hoja De Calculo'!CU$13),'Credit issuance TYA'!CT42-('Credit issuance TYA'!$V$21*'Credit issuance TYA'!$B$2),IF('Hoja De Calculo'!CU$16&lt;'Hoja De Calculo'!CT$16,0,'Credit issuance TYA'!CT42-('Credit issuance TYA'!$V$21*'Credit issuance TYA'!$B$2)))</f>
        <v>0</v>
      </c>
      <c r="CU42" s="285">
        <f>IF(ISBLANK('Hoja De Calculo'!CV$13),'Credit issuance TYA'!CU42-('Credit issuance TYA'!$V$21*'Credit issuance TYA'!$B$2),IF('Hoja De Calculo'!CV$16&lt;'Hoja De Calculo'!CU$16,0,'Credit issuance TYA'!CU42-('Credit issuance TYA'!$V$21*'Credit issuance TYA'!$B$2)))</f>
        <v>0</v>
      </c>
      <c r="CV42" s="285">
        <f>IF(ISBLANK('Hoja De Calculo'!CW$13),'Credit issuance TYA'!CV42-('Credit issuance TYA'!$V$21*'Credit issuance TYA'!$B$2),IF('Hoja De Calculo'!CW$16&lt;'Hoja De Calculo'!CV$16,0,'Credit issuance TYA'!CV42-('Credit issuance TYA'!$V$21*'Credit issuance TYA'!$B$2)))</f>
        <v>0</v>
      </c>
      <c r="CW42" s="285">
        <f>IF(ISBLANK('Hoja De Calculo'!CX$13),'Credit issuance TYA'!CW42-('Credit issuance TYA'!$V$21*'Credit issuance TYA'!$B$2),IF('Hoja De Calculo'!CX$16&lt;'Hoja De Calculo'!CW$16,0,'Credit issuance TYA'!CW42-('Credit issuance TYA'!$V$21*'Credit issuance TYA'!$B$2)))</f>
        <v>0</v>
      </c>
    </row>
    <row r="43" spans="1:102" x14ac:dyDescent="0.25">
      <c r="A43" t="s">
        <v>180</v>
      </c>
      <c r="C43" s="263"/>
      <c r="E43" s="263"/>
      <c r="F43" s="263"/>
      <c r="G43" s="263"/>
      <c r="H43" s="263"/>
      <c r="I43" s="263"/>
      <c r="J43" s="263"/>
      <c r="K43" s="263"/>
      <c r="L43" s="263"/>
      <c r="M43" s="263"/>
      <c r="N43" s="263"/>
      <c r="O43" s="263"/>
      <c r="P43" s="263"/>
      <c r="Q43" s="263"/>
      <c r="R43" s="263"/>
      <c r="S43" s="263"/>
      <c r="T43" s="271"/>
      <c r="U43" s="278"/>
      <c r="V43" s="278"/>
      <c r="W43" s="285">
        <f>'Credit issuance TYA'!W43-('Credit issuance TYA'!$W21*'Credit issuance TYA'!$B$2)</f>
        <v>0</v>
      </c>
      <c r="X43" s="285">
        <f>IF(ISBLANK('Hoja De Calculo'!Y$13),'Credit issuance TYA'!X43-('Credit issuance TYA'!$W$21*'Credit issuance TYA'!$B$2),IF('Hoja De Calculo'!Y$16&lt;'Hoja De Calculo'!X$16,0,'Credit issuance TYA'!X43-('Credit issuance TYA'!$W$21*'Credit issuance TYA'!$B$2)))</f>
        <v>0</v>
      </c>
      <c r="Y43" s="285">
        <f>IF(ISBLANK('Hoja De Calculo'!Z$13),'Credit issuance TYA'!Y43-('Credit issuance TYA'!$W$21*'Credit issuance TYA'!$B$2),IF('Hoja De Calculo'!Z$16&lt;'Hoja De Calculo'!Y$16,0,'Credit issuance TYA'!Y43-('Credit issuance TYA'!$W$21*'Credit issuance TYA'!$B$2)))</f>
        <v>0</v>
      </c>
      <c r="Z43" s="285">
        <f>IF(ISBLANK('Hoja De Calculo'!AA$13),'Credit issuance TYA'!Z43-('Credit issuance TYA'!$W$21*'Credit issuance TYA'!$B$2),IF('Hoja De Calculo'!AA$16&lt;'Hoja De Calculo'!Z$16,0,'Credit issuance TYA'!Z43-('Credit issuance TYA'!$W$21*'Credit issuance TYA'!$B$2)))</f>
        <v>0</v>
      </c>
      <c r="AA43" s="285">
        <f>IF(ISBLANK('Hoja De Calculo'!AB$13),'Credit issuance TYA'!AA43-('Credit issuance TYA'!$W$21*'Credit issuance TYA'!$B$2),IF('Hoja De Calculo'!AB$16&lt;'Hoja De Calculo'!AA$16,0,'Credit issuance TYA'!AA43-('Credit issuance TYA'!$W$21*'Credit issuance TYA'!$B$2)))</f>
        <v>0</v>
      </c>
      <c r="AB43" s="285">
        <f>IF(ISBLANK('Hoja De Calculo'!AC$13),'Credit issuance TYA'!AB43-('Credit issuance TYA'!$W$21*'Credit issuance TYA'!$B$2),IF('Hoja De Calculo'!AC$16&lt;'Hoja De Calculo'!AB$16,0,'Credit issuance TYA'!AB43-('Credit issuance TYA'!$W$21*'Credit issuance TYA'!$B$2)))</f>
        <v>0</v>
      </c>
      <c r="AC43" s="285">
        <f>IF(ISBLANK('Hoja De Calculo'!AD$13),'Credit issuance TYA'!AC43-('Credit issuance TYA'!$W$21*'Credit issuance TYA'!$B$2),IF('Hoja De Calculo'!AD$16&lt;'Hoja De Calculo'!AC$16,0,'Credit issuance TYA'!AC43-('Credit issuance TYA'!$W$21*'Credit issuance TYA'!$B$2)))</f>
        <v>0</v>
      </c>
      <c r="AD43" s="285">
        <f>IF(ISBLANK('Hoja De Calculo'!AE$13),'Credit issuance TYA'!AD43-('Credit issuance TYA'!$W$21*'Credit issuance TYA'!$B$2),IF('Hoja De Calculo'!AE$16&lt;'Hoja De Calculo'!AD$16,0,'Credit issuance TYA'!AD43-('Credit issuance TYA'!$W$21*'Credit issuance TYA'!$B$2)))</f>
        <v>0</v>
      </c>
      <c r="AE43" s="285">
        <f>IF(ISBLANK('Hoja De Calculo'!AF$13),'Credit issuance TYA'!AE43-('Credit issuance TYA'!$W$21*'Credit issuance TYA'!$B$2),IF('Hoja De Calculo'!AF$16&lt;'Hoja De Calculo'!AE$16,0,'Credit issuance TYA'!AE43-('Credit issuance TYA'!$W$21*'Credit issuance TYA'!$B$2)))</f>
        <v>0</v>
      </c>
      <c r="AF43" s="285">
        <f>IF(ISBLANK('Hoja De Calculo'!AG$13),'Credit issuance TYA'!AF43-('Credit issuance TYA'!$W$21*'Credit issuance TYA'!$B$2),IF('Hoja De Calculo'!AG$16&lt;'Hoja De Calculo'!AF$16,0,'Credit issuance TYA'!AF43-('Credit issuance TYA'!$W$21*'Credit issuance TYA'!$B$2)))</f>
        <v>0</v>
      </c>
      <c r="AG43" s="285">
        <f>IF(ISBLANK('Hoja De Calculo'!AH$13),'Credit issuance TYA'!AG43-('Credit issuance TYA'!$W$21*'Credit issuance TYA'!$B$2),IF('Hoja De Calculo'!AH$16&lt;'Hoja De Calculo'!AG$16,0,'Credit issuance TYA'!AG43-('Credit issuance TYA'!$W$21*'Credit issuance TYA'!$B$2)))</f>
        <v>0</v>
      </c>
      <c r="AH43" s="285">
        <f>IF(ISBLANK('Hoja De Calculo'!AI$13),'Credit issuance TYA'!AH43-('Credit issuance TYA'!$W$21*'Credit issuance TYA'!$B$2),IF('Hoja De Calculo'!AI$16&lt;'Hoja De Calculo'!AH$16,0,'Credit issuance TYA'!AH43-('Credit issuance TYA'!$W$21*'Credit issuance TYA'!$B$2)))</f>
        <v>0</v>
      </c>
      <c r="AI43" s="285">
        <f>IF(ISBLANK('Hoja De Calculo'!AJ$13),'Credit issuance TYA'!AI43-('Credit issuance TYA'!$W$21*'Credit issuance TYA'!$B$2),IF('Hoja De Calculo'!AJ$16&lt;'Hoja De Calculo'!AI$16,0,'Credit issuance TYA'!AI43-('Credit issuance TYA'!$W$21*'Credit issuance TYA'!$B$2)))</f>
        <v>0</v>
      </c>
      <c r="AJ43" s="285">
        <f>IF(ISBLANK('Hoja De Calculo'!AK$13),'Credit issuance TYA'!AJ43-('Credit issuance TYA'!$W$21*'Credit issuance TYA'!$B$2),IF('Hoja De Calculo'!AK$16&lt;'Hoja De Calculo'!AJ$16,0,'Credit issuance TYA'!AJ43-('Credit issuance TYA'!$W$21*'Credit issuance TYA'!$B$2)))</f>
        <v>0</v>
      </c>
      <c r="AK43" s="285">
        <f>IF(ISBLANK('Hoja De Calculo'!AL$13),'Credit issuance TYA'!AK43-('Credit issuance TYA'!$W$21*'Credit issuance TYA'!$B$2),IF('Hoja De Calculo'!AL$16&lt;'Hoja De Calculo'!AK$16,0,'Credit issuance TYA'!AK43-('Credit issuance TYA'!$W$21*'Credit issuance TYA'!$B$2)))</f>
        <v>0</v>
      </c>
      <c r="AL43" s="285">
        <f>IF(ISBLANK('Hoja De Calculo'!AM$13),'Credit issuance TYA'!AL43-('Credit issuance TYA'!$W$21*'Credit issuance TYA'!$B$2),IF('Hoja De Calculo'!AM$16&lt;'Hoja De Calculo'!AL$16,0,'Credit issuance TYA'!AL43-('Credit issuance TYA'!$W$21*'Credit issuance TYA'!$B$2)))</f>
        <v>0</v>
      </c>
      <c r="AM43" s="285">
        <f>IF(ISBLANK('Hoja De Calculo'!AN$13),'Credit issuance TYA'!AM43-('Credit issuance TYA'!$W$21*'Credit issuance TYA'!$B$2),IF('Hoja De Calculo'!AN$16&lt;'Hoja De Calculo'!AM$16,0,'Credit issuance TYA'!AM43-('Credit issuance TYA'!$W$21*'Credit issuance TYA'!$B$2)))</f>
        <v>0</v>
      </c>
      <c r="AN43" s="285">
        <f>IF(ISBLANK('Hoja De Calculo'!AO$13),'Credit issuance TYA'!AN43-('Credit issuance TYA'!$W$21*'Credit issuance TYA'!$B$2),IF('Hoja De Calculo'!AO$16&lt;'Hoja De Calculo'!AN$16,0,'Credit issuance TYA'!AN43-('Credit issuance TYA'!$W$21*'Credit issuance TYA'!$B$2)))</f>
        <v>0</v>
      </c>
      <c r="AO43" s="285">
        <f>IF(ISBLANK('Hoja De Calculo'!AP$13),'Credit issuance TYA'!AO43-('Credit issuance TYA'!$W$21*'Credit issuance TYA'!$B$2),IF('Hoja De Calculo'!AP$16&lt;'Hoja De Calculo'!AO$16,0,'Credit issuance TYA'!AO43-('Credit issuance TYA'!$W$21*'Credit issuance TYA'!$B$2)))</f>
        <v>0</v>
      </c>
      <c r="AP43" s="285">
        <f>IF(ISBLANK('Hoja De Calculo'!AQ$13),'Credit issuance TYA'!AP43-('Credit issuance TYA'!$W$21*'Credit issuance TYA'!$B$2),IF('Hoja De Calculo'!AQ$16&lt;'Hoja De Calculo'!AP$16,0,'Credit issuance TYA'!AP43-('Credit issuance TYA'!$W$21*'Credit issuance TYA'!$B$2)))</f>
        <v>0</v>
      </c>
      <c r="AQ43" s="285">
        <f>IF(ISBLANK('Hoja De Calculo'!AR$13),'Credit issuance TYA'!AQ43-('Credit issuance TYA'!$W$21*'Credit issuance TYA'!$B$2),IF('Hoja De Calculo'!AR$16&lt;'Hoja De Calculo'!AQ$16,0,'Credit issuance TYA'!AQ43-('Credit issuance TYA'!$W$21*'Credit issuance TYA'!$B$2)))</f>
        <v>0</v>
      </c>
      <c r="AR43" s="285">
        <f>IF(ISBLANK('Hoja De Calculo'!AS$13),'Credit issuance TYA'!AR43-('Credit issuance TYA'!$W$21*'Credit issuance TYA'!$B$2),IF('Hoja De Calculo'!AS$16&lt;'Hoja De Calculo'!AR$16,0,'Credit issuance TYA'!AR43-('Credit issuance TYA'!$W$21*'Credit issuance TYA'!$B$2)))</f>
        <v>0</v>
      </c>
      <c r="AS43" s="285">
        <f>IF(ISBLANK('Hoja De Calculo'!AT$13),'Credit issuance TYA'!AS43-('Credit issuance TYA'!$W$21*'Credit issuance TYA'!$B$2),IF('Hoja De Calculo'!AT$16&lt;'Hoja De Calculo'!AS$16,0,'Credit issuance TYA'!AS43-('Credit issuance TYA'!$W$21*'Credit issuance TYA'!$B$2)))</f>
        <v>0</v>
      </c>
      <c r="AT43" s="285">
        <f>IF(ISBLANK('Hoja De Calculo'!AU$13),'Credit issuance TYA'!AT43-('Credit issuance TYA'!$W$21*'Credit issuance TYA'!$B$2),IF('Hoja De Calculo'!AU$16&lt;'Hoja De Calculo'!AT$16,0,'Credit issuance TYA'!AT43-('Credit issuance TYA'!$W$21*'Credit issuance TYA'!$B$2)))</f>
        <v>0</v>
      </c>
      <c r="AU43" s="285">
        <f>IF(ISBLANK('Hoja De Calculo'!AV$13),'Credit issuance TYA'!AU43-('Credit issuance TYA'!$W$21*'Credit issuance TYA'!$B$2),IF('Hoja De Calculo'!AV$16&lt;'Hoja De Calculo'!AU$16,0,'Credit issuance TYA'!AU43-('Credit issuance TYA'!$W$21*'Credit issuance TYA'!$B$2)))</f>
        <v>0</v>
      </c>
      <c r="AV43" s="285">
        <f>IF(ISBLANK('Hoja De Calculo'!AW$13),'Credit issuance TYA'!AV43-('Credit issuance TYA'!$W$21*'Credit issuance TYA'!$B$2),IF('Hoja De Calculo'!AW$16&lt;'Hoja De Calculo'!AV$16,0,'Credit issuance TYA'!AV43-('Credit issuance TYA'!$W$21*'Credit issuance TYA'!$B$2)))</f>
        <v>0</v>
      </c>
      <c r="AW43" s="285">
        <f>IF(ISBLANK('Hoja De Calculo'!AX$13),'Credit issuance TYA'!AW43-('Credit issuance TYA'!$W$21*'Credit issuance TYA'!$B$2),IF('Hoja De Calculo'!AX$16&lt;'Hoja De Calculo'!AW$16,0,'Credit issuance TYA'!AW43-('Credit issuance TYA'!$W$21*'Credit issuance TYA'!$B$2)))</f>
        <v>0</v>
      </c>
      <c r="AX43" s="285">
        <f>IF(ISBLANK('Hoja De Calculo'!AY$13),'Credit issuance TYA'!AX43-('Credit issuance TYA'!$W$21*'Credit issuance TYA'!$B$2),IF('Hoja De Calculo'!AY$16&lt;'Hoja De Calculo'!AX$16,0,'Credit issuance TYA'!AX43-('Credit issuance TYA'!$W$21*'Credit issuance TYA'!$B$2)))</f>
        <v>0</v>
      </c>
      <c r="AY43" s="285">
        <f>IF(ISBLANK('Hoja De Calculo'!AZ$13),'Credit issuance TYA'!AY43-('Credit issuance TYA'!$W$21*'Credit issuance TYA'!$B$2),IF('Hoja De Calculo'!AZ$16&lt;'Hoja De Calculo'!AY$16,0,'Credit issuance TYA'!AY43-('Credit issuance TYA'!$W$21*'Credit issuance TYA'!$B$2)))</f>
        <v>0</v>
      </c>
      <c r="AZ43" s="285">
        <f>IF(ISBLANK('Hoja De Calculo'!BA$13),'Credit issuance TYA'!AZ43-('Credit issuance TYA'!$W$21*'Credit issuance TYA'!$B$2),IF('Hoja De Calculo'!BA$16&lt;'Hoja De Calculo'!AZ$16,0,'Credit issuance TYA'!AZ43-('Credit issuance TYA'!$W$21*'Credit issuance TYA'!$B$2)))</f>
        <v>0</v>
      </c>
      <c r="BA43" s="285">
        <f>IF(ISBLANK('Hoja De Calculo'!BB$13),'Credit issuance TYA'!BA43-('Credit issuance TYA'!$W$21*'Credit issuance TYA'!$B$2),IF('Hoja De Calculo'!BB$16&lt;'Hoja De Calculo'!BA$16,0,'Credit issuance TYA'!BA43-('Credit issuance TYA'!$W$21*'Credit issuance TYA'!$B$2)))</f>
        <v>0</v>
      </c>
      <c r="BB43" s="285">
        <f>IF(ISBLANK('Hoja De Calculo'!BC$13),'Credit issuance TYA'!BB43-('Credit issuance TYA'!$W$21*'Credit issuance TYA'!$B$2),IF('Hoja De Calculo'!BC$16&lt;'Hoja De Calculo'!BB$16,0,'Credit issuance TYA'!BB43-('Credit issuance TYA'!$W$21*'Credit issuance TYA'!$B$2)))</f>
        <v>0</v>
      </c>
      <c r="BC43" s="285">
        <f>IF(ISBLANK('Hoja De Calculo'!BD$13),'Credit issuance TYA'!BC43-('Credit issuance TYA'!$W$21*'Credit issuance TYA'!$B$2),IF('Hoja De Calculo'!BD$16&lt;'Hoja De Calculo'!BC$16,0,'Credit issuance TYA'!BC43-('Credit issuance TYA'!$W$21*'Credit issuance TYA'!$B$2)))</f>
        <v>0</v>
      </c>
      <c r="BD43" s="285">
        <f>IF(ISBLANK('Hoja De Calculo'!BE$13),'Credit issuance TYA'!BD43-('Credit issuance TYA'!$W$21*'Credit issuance TYA'!$B$2),IF('Hoja De Calculo'!BE$16&lt;'Hoja De Calculo'!BD$16,0,'Credit issuance TYA'!BD43-('Credit issuance TYA'!$W$21*'Credit issuance TYA'!$B$2)))</f>
        <v>0</v>
      </c>
      <c r="BE43" s="285">
        <f>IF(ISBLANK('Hoja De Calculo'!BF$13),'Credit issuance TYA'!BE43-('Credit issuance TYA'!$W$21*'Credit issuance TYA'!$B$2),IF('Hoja De Calculo'!BF$16&lt;'Hoja De Calculo'!BE$16,0,'Credit issuance TYA'!BE43-('Credit issuance TYA'!$W$21*'Credit issuance TYA'!$B$2)))</f>
        <v>0</v>
      </c>
      <c r="BF43" s="285">
        <f>IF(ISBLANK('Hoja De Calculo'!BG$13),'Credit issuance TYA'!BF43-('Credit issuance TYA'!$W$21*'Credit issuance TYA'!$B$2),IF('Hoja De Calculo'!BG$16&lt;'Hoja De Calculo'!BF$16,0,'Credit issuance TYA'!BF43-('Credit issuance TYA'!$W$21*'Credit issuance TYA'!$B$2)))</f>
        <v>0</v>
      </c>
      <c r="BG43" s="285">
        <f>IF(ISBLANK('Hoja De Calculo'!BH$13),'Credit issuance TYA'!BG43-('Credit issuance TYA'!$W$21*'Credit issuance TYA'!$B$2),IF('Hoja De Calculo'!BH$16&lt;'Hoja De Calculo'!BG$16,0,'Credit issuance TYA'!BG43-('Credit issuance TYA'!$W$21*'Credit issuance TYA'!$B$2)))</f>
        <v>0</v>
      </c>
      <c r="BH43" s="285">
        <f>IF(ISBLANK('Hoja De Calculo'!BI$13),'Credit issuance TYA'!BH43-('Credit issuance TYA'!$W$21*'Credit issuance TYA'!$B$2),IF('Hoja De Calculo'!BI$16&lt;'Hoja De Calculo'!BH$16,0,'Credit issuance TYA'!BH43-('Credit issuance TYA'!$W$21*'Credit issuance TYA'!$B$2)))</f>
        <v>0</v>
      </c>
      <c r="BI43" s="285">
        <f>IF(ISBLANK('Hoja De Calculo'!BJ$13),'Credit issuance TYA'!BI43-('Credit issuance TYA'!$W$21*'Credit issuance TYA'!$B$2),IF('Hoja De Calculo'!BJ$16&lt;'Hoja De Calculo'!BI$16,0,'Credit issuance TYA'!BI43-('Credit issuance TYA'!$W$21*'Credit issuance TYA'!$B$2)))</f>
        <v>0</v>
      </c>
      <c r="BJ43" s="285">
        <f>IF(ISBLANK('Hoja De Calculo'!BK$13),'Credit issuance TYA'!BJ43-('Credit issuance TYA'!$W$21*'Credit issuance TYA'!$B$2),IF('Hoja De Calculo'!BK$16&lt;'Hoja De Calculo'!BJ$16,0,'Credit issuance TYA'!BJ43-('Credit issuance TYA'!$W$21*'Credit issuance TYA'!$B$2)))</f>
        <v>0</v>
      </c>
      <c r="BK43" s="285">
        <f>IF(ISBLANK('Hoja De Calculo'!BL$13),'Credit issuance TYA'!BK43-('Credit issuance TYA'!$W$21*'Credit issuance TYA'!$B$2),IF('Hoja De Calculo'!BL$16&lt;'Hoja De Calculo'!BK$16,0,'Credit issuance TYA'!BK43-('Credit issuance TYA'!$W$21*'Credit issuance TYA'!$B$2)))</f>
        <v>0</v>
      </c>
      <c r="BL43" s="285">
        <f>IF(ISBLANK('Hoja De Calculo'!BM$13),'Credit issuance TYA'!BL43-('Credit issuance TYA'!$W$21*'Credit issuance TYA'!$B$2),IF('Hoja De Calculo'!BM$16&lt;'Hoja De Calculo'!BL$16,0,'Credit issuance TYA'!BL43-('Credit issuance TYA'!$W$21*'Credit issuance TYA'!$B$2)))</f>
        <v>0</v>
      </c>
      <c r="BM43" s="285">
        <f>IF(ISBLANK('Hoja De Calculo'!BN$13),'Credit issuance TYA'!BM43-('Credit issuance TYA'!$W$21*'Credit issuance TYA'!$B$2),IF('Hoja De Calculo'!BN$16&lt;'Hoja De Calculo'!BM$16,0,'Credit issuance TYA'!BM43-('Credit issuance TYA'!$W$21*'Credit issuance TYA'!$B$2)))</f>
        <v>0</v>
      </c>
      <c r="BN43" s="285">
        <f>IF(ISBLANK('Hoja De Calculo'!BO$13),'Credit issuance TYA'!BN43-('Credit issuance TYA'!$W$21*'Credit issuance TYA'!$B$2),IF('Hoja De Calculo'!BO$16&lt;'Hoja De Calculo'!BN$16,0,'Credit issuance TYA'!BN43-('Credit issuance TYA'!$W$21*'Credit issuance TYA'!$B$2)))</f>
        <v>0</v>
      </c>
      <c r="BO43" s="285">
        <f>IF(ISBLANK('Hoja De Calculo'!BP$13),'Credit issuance TYA'!BO43-('Credit issuance TYA'!$W$21*'Credit issuance TYA'!$B$2),IF('Hoja De Calculo'!BP$16&lt;'Hoja De Calculo'!BO$16,0,'Credit issuance TYA'!BO43-('Credit issuance TYA'!$W$21*'Credit issuance TYA'!$B$2)))</f>
        <v>0</v>
      </c>
      <c r="BP43" s="285">
        <f>IF(ISBLANK('Hoja De Calculo'!BQ$13),'Credit issuance TYA'!BP43-('Credit issuance TYA'!$W$21*'Credit issuance TYA'!$B$2),IF('Hoja De Calculo'!BQ$16&lt;'Hoja De Calculo'!BP$16,0,'Credit issuance TYA'!BP43-('Credit issuance TYA'!$W$21*'Credit issuance TYA'!$B$2)))</f>
        <v>0</v>
      </c>
      <c r="BQ43" s="285">
        <f>IF(ISBLANK('Hoja De Calculo'!BR$13),'Credit issuance TYA'!BQ43-('Credit issuance TYA'!$W$21*'Credit issuance TYA'!$B$2),IF('Hoja De Calculo'!BR$16&lt;'Hoja De Calculo'!BQ$16,0,'Credit issuance TYA'!BQ43-('Credit issuance TYA'!$W$21*'Credit issuance TYA'!$B$2)))</f>
        <v>0</v>
      </c>
      <c r="BR43" s="285">
        <f>IF(ISBLANK('Hoja De Calculo'!BS$13),'Credit issuance TYA'!BR43-('Credit issuance TYA'!$W$21*'Credit issuance TYA'!$B$2),IF('Hoja De Calculo'!BS$16&lt;'Hoja De Calculo'!BR$16,0,'Credit issuance TYA'!BR43-('Credit issuance TYA'!$W$21*'Credit issuance TYA'!$B$2)))</f>
        <v>0</v>
      </c>
      <c r="BS43" s="285">
        <f>IF(ISBLANK('Hoja De Calculo'!BT$13),'Credit issuance TYA'!BS43-('Credit issuance TYA'!$W$21*'Credit issuance TYA'!$B$2),IF('Hoja De Calculo'!BT$16&lt;'Hoja De Calculo'!BS$16,0,'Credit issuance TYA'!BS43-('Credit issuance TYA'!$W$21*'Credit issuance TYA'!$B$2)))</f>
        <v>0</v>
      </c>
      <c r="BT43" s="285">
        <f>IF(ISBLANK('Hoja De Calculo'!BU$13),'Credit issuance TYA'!BT43-('Credit issuance TYA'!$W$21*'Credit issuance TYA'!$B$2),IF('Hoja De Calculo'!BU$16&lt;'Hoja De Calculo'!BT$16,0,'Credit issuance TYA'!BT43-('Credit issuance TYA'!$W$21*'Credit issuance TYA'!$B$2)))</f>
        <v>0</v>
      </c>
      <c r="BU43" s="285">
        <f>IF(ISBLANK('Hoja De Calculo'!BV$13),'Credit issuance TYA'!BU43-('Credit issuance TYA'!$W$21*'Credit issuance TYA'!$B$2),IF('Hoja De Calculo'!BV$16&lt;'Hoja De Calculo'!BU$16,0,'Credit issuance TYA'!BU43-('Credit issuance TYA'!$W$21*'Credit issuance TYA'!$B$2)))</f>
        <v>0</v>
      </c>
      <c r="BV43" s="285">
        <f>IF(ISBLANK('Hoja De Calculo'!BW$13),'Credit issuance TYA'!BV43-('Credit issuance TYA'!$W$21*'Credit issuance TYA'!$B$2),IF('Hoja De Calculo'!BW$16&lt;'Hoja De Calculo'!BV$16,0,'Credit issuance TYA'!BV43-('Credit issuance TYA'!$W$21*'Credit issuance TYA'!$B$2)))</f>
        <v>0</v>
      </c>
      <c r="BW43" s="285">
        <f>IF(ISBLANK('Hoja De Calculo'!BX$13),'Credit issuance TYA'!BW43-('Credit issuance TYA'!$W$21*'Credit issuance TYA'!$B$2),IF('Hoja De Calculo'!BX$16&lt;'Hoja De Calculo'!BW$16,0,'Credit issuance TYA'!BW43-('Credit issuance TYA'!$W$21*'Credit issuance TYA'!$B$2)))</f>
        <v>0</v>
      </c>
      <c r="BX43" s="285">
        <f>IF(ISBLANK('Hoja De Calculo'!BY$13),'Credit issuance TYA'!BX43-('Credit issuance TYA'!$W$21*'Credit issuance TYA'!$B$2),IF('Hoja De Calculo'!BY$16&lt;'Hoja De Calculo'!BX$16,0,'Credit issuance TYA'!BX43-('Credit issuance TYA'!$W$21*'Credit issuance TYA'!$B$2)))</f>
        <v>0</v>
      </c>
      <c r="BY43" s="285">
        <f>IF(ISBLANK('Hoja De Calculo'!BZ$13),'Credit issuance TYA'!BY43-('Credit issuance TYA'!$W$21*'Credit issuance TYA'!$B$2),IF('Hoja De Calculo'!BZ$16&lt;'Hoja De Calculo'!BY$16,0,'Credit issuance TYA'!BY43-('Credit issuance TYA'!$W$21*'Credit issuance TYA'!$B$2)))</f>
        <v>0</v>
      </c>
      <c r="BZ43" s="285">
        <f>IF(ISBLANK('Hoja De Calculo'!CA$13),'Credit issuance TYA'!BZ43-('Credit issuance TYA'!$W$21*'Credit issuance TYA'!$B$2),IF('Hoja De Calculo'!CA$16&lt;'Hoja De Calculo'!BZ$16,0,'Credit issuance TYA'!BZ43-('Credit issuance TYA'!$W$21*'Credit issuance TYA'!$B$2)))</f>
        <v>0</v>
      </c>
      <c r="CA43" s="285">
        <f>IF(ISBLANK('Hoja De Calculo'!CB$13),'Credit issuance TYA'!CA43-('Credit issuance TYA'!$W$21*'Credit issuance TYA'!$B$2),IF('Hoja De Calculo'!CB$16&lt;'Hoja De Calculo'!CA$16,0,'Credit issuance TYA'!CA43-('Credit issuance TYA'!$W$21*'Credit issuance TYA'!$B$2)))</f>
        <v>0</v>
      </c>
      <c r="CB43" s="285">
        <f>IF(ISBLANK('Hoja De Calculo'!CC$13),'Credit issuance TYA'!CB43-('Credit issuance TYA'!$W$21*'Credit issuance TYA'!$B$2),IF('Hoja De Calculo'!CC$16&lt;'Hoja De Calculo'!CB$16,0,'Credit issuance TYA'!CB43-('Credit issuance TYA'!$W$21*'Credit issuance TYA'!$B$2)))</f>
        <v>0</v>
      </c>
      <c r="CC43" s="285">
        <f>IF(ISBLANK('Hoja De Calculo'!CD$13),'Credit issuance TYA'!CC43-('Credit issuance TYA'!$W$21*'Credit issuance TYA'!$B$2),IF('Hoja De Calculo'!CD$16&lt;'Hoja De Calculo'!CC$16,0,'Credit issuance TYA'!CC43-('Credit issuance TYA'!$W$21*'Credit issuance TYA'!$B$2)))</f>
        <v>0</v>
      </c>
      <c r="CD43" s="285">
        <f>IF(ISBLANK('Hoja De Calculo'!CE$13),'Credit issuance TYA'!CD43-('Credit issuance TYA'!$W$21*'Credit issuance TYA'!$B$2),IF('Hoja De Calculo'!CE$16&lt;'Hoja De Calculo'!CD$16,0,'Credit issuance TYA'!CD43-('Credit issuance TYA'!$W$21*'Credit issuance TYA'!$B$2)))</f>
        <v>0</v>
      </c>
      <c r="CE43" s="285">
        <f>IF(ISBLANK('Hoja De Calculo'!CF$13),'Credit issuance TYA'!CE43-('Credit issuance TYA'!$W$21*'Credit issuance TYA'!$B$2),IF('Hoja De Calculo'!CF$16&lt;'Hoja De Calculo'!CE$16,0,'Credit issuance TYA'!CE43-('Credit issuance TYA'!$W$21*'Credit issuance TYA'!$B$2)))</f>
        <v>0</v>
      </c>
      <c r="CF43" s="285">
        <f>IF(ISBLANK('Hoja De Calculo'!CG$13),'Credit issuance TYA'!CF43-('Credit issuance TYA'!$W$21*'Credit issuance TYA'!$B$2),IF('Hoja De Calculo'!CG$16&lt;'Hoja De Calculo'!CF$16,0,'Credit issuance TYA'!CF43-('Credit issuance TYA'!$W$21*'Credit issuance TYA'!$B$2)))</f>
        <v>0</v>
      </c>
      <c r="CG43" s="285">
        <f>IF(ISBLANK('Hoja De Calculo'!CH$13),'Credit issuance TYA'!CG43-('Credit issuance TYA'!$W$21*'Credit issuance TYA'!$B$2),IF('Hoja De Calculo'!CH$16&lt;'Hoja De Calculo'!CG$16,0,'Credit issuance TYA'!CG43-('Credit issuance TYA'!$W$21*'Credit issuance TYA'!$B$2)))</f>
        <v>0</v>
      </c>
      <c r="CH43" s="285">
        <f>IF(ISBLANK('Hoja De Calculo'!CI$13),'Credit issuance TYA'!CH43-('Credit issuance TYA'!$W$21*'Credit issuance TYA'!$B$2),IF('Hoja De Calculo'!CI$16&lt;'Hoja De Calculo'!CH$16,0,'Credit issuance TYA'!CH43-('Credit issuance TYA'!$W$21*'Credit issuance TYA'!$B$2)))</f>
        <v>0</v>
      </c>
      <c r="CI43" s="285">
        <f>IF(ISBLANK('Hoja De Calculo'!CJ$13),'Credit issuance TYA'!CI43-('Credit issuance TYA'!$W$21*'Credit issuance TYA'!$B$2),IF('Hoja De Calculo'!CJ$16&lt;'Hoja De Calculo'!CI$16,0,'Credit issuance TYA'!CI43-('Credit issuance TYA'!$W$21*'Credit issuance TYA'!$B$2)))</f>
        <v>0</v>
      </c>
      <c r="CJ43" s="285">
        <f>IF(ISBLANK('Hoja De Calculo'!CK$13),'Credit issuance TYA'!CJ43-('Credit issuance TYA'!$W$21*'Credit issuance TYA'!$B$2),IF('Hoja De Calculo'!CK$16&lt;'Hoja De Calculo'!CJ$16,0,'Credit issuance TYA'!CJ43-('Credit issuance TYA'!$W$21*'Credit issuance TYA'!$B$2)))</f>
        <v>0</v>
      </c>
      <c r="CK43" s="285">
        <f>IF(ISBLANK('Hoja De Calculo'!CL$13),'Credit issuance TYA'!CK43-('Credit issuance TYA'!$W$21*'Credit issuance TYA'!$B$2),IF('Hoja De Calculo'!CL$16&lt;'Hoja De Calculo'!CK$16,0,'Credit issuance TYA'!CK43-('Credit issuance TYA'!$W$21*'Credit issuance TYA'!$B$2)))</f>
        <v>0</v>
      </c>
      <c r="CL43" s="285">
        <f>IF(ISBLANK('Hoja De Calculo'!CM$13),'Credit issuance TYA'!CL43-('Credit issuance TYA'!$W$21*'Credit issuance TYA'!$B$2),IF('Hoja De Calculo'!CM$16&lt;'Hoja De Calculo'!CL$16,0,'Credit issuance TYA'!CL43-('Credit issuance TYA'!$W$21*'Credit issuance TYA'!$B$2)))</f>
        <v>0</v>
      </c>
      <c r="CM43" s="285">
        <f>IF(ISBLANK('Hoja De Calculo'!CN$13),'Credit issuance TYA'!CM43-('Credit issuance TYA'!$W$21*'Credit issuance TYA'!$B$2),IF('Hoja De Calculo'!CN$16&lt;'Hoja De Calculo'!CM$16,0,'Credit issuance TYA'!CM43-('Credit issuance TYA'!$W$21*'Credit issuance TYA'!$B$2)))</f>
        <v>0</v>
      </c>
      <c r="CN43" s="285">
        <f>IF(ISBLANK('Hoja De Calculo'!CO$13),'Credit issuance TYA'!CN43-('Credit issuance TYA'!$W$21*'Credit issuance TYA'!$B$2),IF('Hoja De Calculo'!CO$16&lt;'Hoja De Calculo'!CN$16,0,'Credit issuance TYA'!CN43-('Credit issuance TYA'!$W$21*'Credit issuance TYA'!$B$2)))</f>
        <v>0</v>
      </c>
      <c r="CO43" s="285">
        <f>IF(ISBLANK('Hoja De Calculo'!CP$13),'Credit issuance TYA'!CO43-('Credit issuance TYA'!$W$21*'Credit issuance TYA'!$B$2),IF('Hoja De Calculo'!CP$16&lt;'Hoja De Calculo'!CO$16,0,'Credit issuance TYA'!CO43-('Credit issuance TYA'!$W$21*'Credit issuance TYA'!$B$2)))</f>
        <v>0</v>
      </c>
      <c r="CP43" s="285">
        <f>IF(ISBLANK('Hoja De Calculo'!CQ$13),'Credit issuance TYA'!CP43-('Credit issuance TYA'!$W$21*'Credit issuance TYA'!$B$2),IF('Hoja De Calculo'!CQ$16&lt;'Hoja De Calculo'!CP$16,0,'Credit issuance TYA'!CP43-('Credit issuance TYA'!$W$21*'Credit issuance TYA'!$B$2)))</f>
        <v>0</v>
      </c>
      <c r="CQ43" s="285">
        <f>IF(ISBLANK('Hoja De Calculo'!CR$13),'Credit issuance TYA'!CQ43-('Credit issuance TYA'!$W$21*'Credit issuance TYA'!$B$2),IF('Hoja De Calculo'!CR$16&lt;'Hoja De Calculo'!CQ$16,0,'Credit issuance TYA'!CQ43-('Credit issuance TYA'!$W$21*'Credit issuance TYA'!$B$2)))</f>
        <v>0</v>
      </c>
      <c r="CR43" s="285">
        <f>IF(ISBLANK('Hoja De Calculo'!CS$13),'Credit issuance TYA'!CR43-('Credit issuance TYA'!$W$21*'Credit issuance TYA'!$B$2),IF('Hoja De Calculo'!CS$16&lt;'Hoja De Calculo'!CR$16,0,'Credit issuance TYA'!CR43-('Credit issuance TYA'!$W$21*'Credit issuance TYA'!$B$2)))</f>
        <v>0</v>
      </c>
      <c r="CS43" s="285">
        <f>IF(ISBLANK('Hoja De Calculo'!CT$13),'Credit issuance TYA'!CS43-('Credit issuance TYA'!$W$21*'Credit issuance TYA'!$B$2),IF('Hoja De Calculo'!CT$16&lt;'Hoja De Calculo'!CS$16,0,'Credit issuance TYA'!CS43-('Credit issuance TYA'!$W$21*'Credit issuance TYA'!$B$2)))</f>
        <v>0</v>
      </c>
      <c r="CT43" s="285">
        <f>IF(ISBLANK('Hoja De Calculo'!CU$13),'Credit issuance TYA'!CT43-('Credit issuance TYA'!$W$21*'Credit issuance TYA'!$B$2),IF('Hoja De Calculo'!CU$16&lt;'Hoja De Calculo'!CT$16,0,'Credit issuance TYA'!CT43-('Credit issuance TYA'!$W$21*'Credit issuance TYA'!$B$2)))</f>
        <v>0</v>
      </c>
      <c r="CU43" s="285">
        <f>IF(ISBLANK('Hoja De Calculo'!CV$13),'Credit issuance TYA'!CU43-('Credit issuance TYA'!$W$21*'Credit issuance TYA'!$B$2),IF('Hoja De Calculo'!CV$16&lt;'Hoja De Calculo'!CU$16,0,'Credit issuance TYA'!CU43-('Credit issuance TYA'!$W$21*'Credit issuance TYA'!$B$2)))</f>
        <v>0</v>
      </c>
      <c r="CV43" s="285">
        <f>IF(ISBLANK('Hoja De Calculo'!CW$13),'Credit issuance TYA'!CV43-('Credit issuance TYA'!$W$21*'Credit issuance TYA'!$B$2),IF('Hoja De Calculo'!CW$16&lt;'Hoja De Calculo'!CV$16,0,'Credit issuance TYA'!CV43-('Credit issuance TYA'!$W$21*'Credit issuance TYA'!$B$2)))</f>
        <v>0</v>
      </c>
      <c r="CW43" s="285">
        <f>IF(ISBLANK('Hoja De Calculo'!CX$13),'Credit issuance TYA'!CW43-('Credit issuance TYA'!$W$21*'Credit issuance TYA'!$B$2),IF('Hoja De Calculo'!CX$16&lt;'Hoja De Calculo'!CW$16,0,'Credit issuance TYA'!CW43-('Credit issuance TYA'!$W$21*'Credit issuance TYA'!$B$2)))</f>
        <v>0</v>
      </c>
    </row>
    <row r="44" spans="1:102" x14ac:dyDescent="0.25">
      <c r="A44" t="s">
        <v>181</v>
      </c>
      <c r="C44" s="263"/>
      <c r="D44" s="263"/>
      <c r="E44" s="263"/>
      <c r="F44" s="263"/>
      <c r="G44" s="263"/>
      <c r="H44" s="263"/>
      <c r="I44" s="263"/>
      <c r="J44" s="263"/>
      <c r="K44" s="263"/>
      <c r="L44" s="263"/>
      <c r="M44" s="263"/>
      <c r="N44" s="263"/>
      <c r="O44" s="263"/>
      <c r="P44" s="263"/>
      <c r="Q44" s="263"/>
      <c r="R44" s="263"/>
      <c r="S44" s="263"/>
      <c r="T44" s="271"/>
      <c r="U44" s="278"/>
      <c r="V44" s="278"/>
      <c r="W44" s="278"/>
      <c r="X44" s="285">
        <f>'Credit issuance TYA'!X44-('Credit issuance TYA'!$X21*'Credit issuance TYA'!$B$2)</f>
        <v>0</v>
      </c>
      <c r="Y44" s="285">
        <f>IF(ISBLANK('Hoja De Calculo'!Z$13),'Credit issuance TYA'!Y44-('Credit issuance TYA'!$X$21*'Credit issuance TYA'!$B$2),IF('Hoja De Calculo'!Z$16&lt;'Hoja De Calculo'!Y$16,0,'Credit issuance TYA'!Y44-('Credit issuance TYA'!$X$21*'Credit issuance TYA'!$B$2)))</f>
        <v>0</v>
      </c>
      <c r="Z44" s="285">
        <f>IF(ISBLANK('Hoja De Calculo'!AA$13),'Credit issuance TYA'!Z44-('Credit issuance TYA'!$X$21*'Credit issuance TYA'!$B$2),IF('Hoja De Calculo'!AA$16&lt;'Hoja De Calculo'!Z$16,0,'Credit issuance TYA'!Z44-('Credit issuance TYA'!$X$21*'Credit issuance TYA'!$B$2)))</f>
        <v>0</v>
      </c>
      <c r="AA44" s="285">
        <f>IF(ISBLANK('Hoja De Calculo'!AB$13),'Credit issuance TYA'!AA44-('Credit issuance TYA'!$X$21*'Credit issuance TYA'!$B$2),IF('Hoja De Calculo'!AB$16&lt;'Hoja De Calculo'!AA$16,0,'Credit issuance TYA'!AA44-('Credit issuance TYA'!$X$21*'Credit issuance TYA'!$B$2)))</f>
        <v>0</v>
      </c>
      <c r="AB44" s="285">
        <f>IF(ISBLANK('Hoja De Calculo'!AC$13),'Credit issuance TYA'!AB44-('Credit issuance TYA'!$X$21*'Credit issuance TYA'!$B$2),IF('Hoja De Calculo'!AC$16&lt;'Hoja De Calculo'!AB$16,0,'Credit issuance TYA'!AB44-('Credit issuance TYA'!$X$21*'Credit issuance TYA'!$B$2)))</f>
        <v>0</v>
      </c>
      <c r="AC44" s="285">
        <f>IF(ISBLANK('Hoja De Calculo'!AD$13),'Credit issuance TYA'!AC44-('Credit issuance TYA'!$X$21*'Credit issuance TYA'!$B$2),IF('Hoja De Calculo'!AD$16&lt;'Hoja De Calculo'!AC$16,0,'Credit issuance TYA'!AC44-('Credit issuance TYA'!$X$21*'Credit issuance TYA'!$B$2)))</f>
        <v>0</v>
      </c>
      <c r="AD44" s="285">
        <f>IF(ISBLANK('Hoja De Calculo'!AE$13),'Credit issuance TYA'!AD44-('Credit issuance TYA'!$X$21*'Credit issuance TYA'!$B$2),IF('Hoja De Calculo'!AE$16&lt;'Hoja De Calculo'!AD$16,0,'Credit issuance TYA'!AD44-('Credit issuance TYA'!$X$21*'Credit issuance TYA'!$B$2)))</f>
        <v>0</v>
      </c>
      <c r="AE44" s="285">
        <f>IF(ISBLANK('Hoja De Calculo'!AF$13),'Credit issuance TYA'!AE44-('Credit issuance TYA'!$X$21*'Credit issuance TYA'!$B$2),IF('Hoja De Calculo'!AF$16&lt;'Hoja De Calculo'!AE$16,0,'Credit issuance TYA'!AE44-('Credit issuance TYA'!$X$21*'Credit issuance TYA'!$B$2)))</f>
        <v>0</v>
      </c>
      <c r="AF44" s="285">
        <f>IF(ISBLANK('Hoja De Calculo'!AG$13),'Credit issuance TYA'!AF44-('Credit issuance TYA'!$X$21*'Credit issuance TYA'!$B$2),IF('Hoja De Calculo'!AG$16&lt;'Hoja De Calculo'!AF$16,0,'Credit issuance TYA'!AF44-('Credit issuance TYA'!$X$21*'Credit issuance TYA'!$B$2)))</f>
        <v>0</v>
      </c>
      <c r="AG44" s="285">
        <f>IF(ISBLANK('Hoja De Calculo'!AH$13),'Credit issuance TYA'!AG44-('Credit issuance TYA'!$X$21*'Credit issuance TYA'!$B$2),IF('Hoja De Calculo'!AH$16&lt;'Hoja De Calculo'!AG$16,0,'Credit issuance TYA'!AG44-('Credit issuance TYA'!$X$21*'Credit issuance TYA'!$B$2)))</f>
        <v>0</v>
      </c>
      <c r="AH44" s="285">
        <f>IF(ISBLANK('Hoja De Calculo'!AI$13),'Credit issuance TYA'!AH44-('Credit issuance TYA'!$X$21*'Credit issuance TYA'!$B$2),IF('Hoja De Calculo'!AI$16&lt;'Hoja De Calculo'!AH$16,0,'Credit issuance TYA'!AH44-('Credit issuance TYA'!$X$21*'Credit issuance TYA'!$B$2)))</f>
        <v>0</v>
      </c>
      <c r="AI44" s="285">
        <f>IF(ISBLANK('Hoja De Calculo'!AJ$13),'Credit issuance TYA'!AI44-('Credit issuance TYA'!$X$21*'Credit issuance TYA'!$B$2),IF('Hoja De Calculo'!AJ$16&lt;'Hoja De Calculo'!AI$16,0,'Credit issuance TYA'!AI44-('Credit issuance TYA'!$X$21*'Credit issuance TYA'!$B$2)))</f>
        <v>0</v>
      </c>
      <c r="AJ44" s="285">
        <f>IF(ISBLANK('Hoja De Calculo'!AK$13),'Credit issuance TYA'!AJ44-('Credit issuance TYA'!$X$21*'Credit issuance TYA'!$B$2),IF('Hoja De Calculo'!AK$16&lt;'Hoja De Calculo'!AJ$16,0,'Credit issuance TYA'!AJ44-('Credit issuance TYA'!$X$21*'Credit issuance TYA'!$B$2)))</f>
        <v>0</v>
      </c>
      <c r="AK44" s="285">
        <f>IF(ISBLANK('Hoja De Calculo'!AL$13),'Credit issuance TYA'!AK44-('Credit issuance TYA'!$X$21*'Credit issuance TYA'!$B$2),IF('Hoja De Calculo'!AL$16&lt;'Hoja De Calculo'!AK$16,0,'Credit issuance TYA'!AK44-('Credit issuance TYA'!$X$21*'Credit issuance TYA'!$B$2)))</f>
        <v>0</v>
      </c>
      <c r="AL44" s="285">
        <f>IF(ISBLANK('Hoja De Calculo'!AM$13),'Credit issuance TYA'!AL44-('Credit issuance TYA'!$X$21*'Credit issuance TYA'!$B$2),IF('Hoja De Calculo'!AM$16&lt;'Hoja De Calculo'!AL$16,0,'Credit issuance TYA'!AL44-('Credit issuance TYA'!$X$21*'Credit issuance TYA'!$B$2)))</f>
        <v>0</v>
      </c>
      <c r="AM44" s="285">
        <f>IF(ISBLANK('Hoja De Calculo'!AN$13),'Credit issuance TYA'!AM44-('Credit issuance TYA'!$X$21*'Credit issuance TYA'!$B$2),IF('Hoja De Calculo'!AN$16&lt;'Hoja De Calculo'!AM$16,0,'Credit issuance TYA'!AM44-('Credit issuance TYA'!$X$21*'Credit issuance TYA'!$B$2)))</f>
        <v>0</v>
      </c>
      <c r="AN44" s="285">
        <f>IF(ISBLANK('Hoja De Calculo'!AO$13),'Credit issuance TYA'!AN44-('Credit issuance TYA'!$X$21*'Credit issuance TYA'!$B$2),IF('Hoja De Calculo'!AO$16&lt;'Hoja De Calculo'!AN$16,0,'Credit issuance TYA'!AN44-('Credit issuance TYA'!$X$21*'Credit issuance TYA'!$B$2)))</f>
        <v>0</v>
      </c>
      <c r="AO44" s="285">
        <f>IF(ISBLANK('Hoja De Calculo'!AP$13),'Credit issuance TYA'!AO44-('Credit issuance TYA'!$X$21*'Credit issuance TYA'!$B$2),IF('Hoja De Calculo'!AP$16&lt;'Hoja De Calculo'!AO$16,0,'Credit issuance TYA'!AO44-('Credit issuance TYA'!$X$21*'Credit issuance TYA'!$B$2)))</f>
        <v>0</v>
      </c>
      <c r="AP44" s="285">
        <f>IF(ISBLANK('Hoja De Calculo'!AQ$13),'Credit issuance TYA'!AP44-('Credit issuance TYA'!$X$21*'Credit issuance TYA'!$B$2),IF('Hoja De Calculo'!AQ$16&lt;'Hoja De Calculo'!AP$16,0,'Credit issuance TYA'!AP44-('Credit issuance TYA'!$X$21*'Credit issuance TYA'!$B$2)))</f>
        <v>0</v>
      </c>
      <c r="AQ44" s="285">
        <f>IF(ISBLANK('Hoja De Calculo'!AR$13),'Credit issuance TYA'!AQ44-('Credit issuance TYA'!$X$21*'Credit issuance TYA'!$B$2),IF('Hoja De Calculo'!AR$16&lt;'Hoja De Calculo'!AQ$16,0,'Credit issuance TYA'!AQ44-('Credit issuance TYA'!$X$21*'Credit issuance TYA'!$B$2)))</f>
        <v>0</v>
      </c>
      <c r="AR44" s="285">
        <f>IF(ISBLANK('Hoja De Calculo'!AS$13),'Credit issuance TYA'!AR44-('Credit issuance TYA'!$X$21*'Credit issuance TYA'!$B$2),IF('Hoja De Calculo'!AS$16&lt;'Hoja De Calculo'!AR$16,0,'Credit issuance TYA'!AR44-('Credit issuance TYA'!$X$21*'Credit issuance TYA'!$B$2)))</f>
        <v>0</v>
      </c>
      <c r="AS44" s="285">
        <f>IF(ISBLANK('Hoja De Calculo'!AT$13),'Credit issuance TYA'!AS44-('Credit issuance TYA'!$X$21*'Credit issuance TYA'!$B$2),IF('Hoja De Calculo'!AT$16&lt;'Hoja De Calculo'!AS$16,0,'Credit issuance TYA'!AS44-('Credit issuance TYA'!$X$21*'Credit issuance TYA'!$B$2)))</f>
        <v>0</v>
      </c>
      <c r="AT44" s="285">
        <f>IF(ISBLANK('Hoja De Calculo'!AU$13),'Credit issuance TYA'!AT44-('Credit issuance TYA'!$X$21*'Credit issuance TYA'!$B$2),IF('Hoja De Calculo'!AU$16&lt;'Hoja De Calculo'!AT$16,0,'Credit issuance TYA'!AT44-('Credit issuance TYA'!$X$21*'Credit issuance TYA'!$B$2)))</f>
        <v>0</v>
      </c>
      <c r="AU44" s="285">
        <f>IF(ISBLANK('Hoja De Calculo'!AV$13),'Credit issuance TYA'!AU44-('Credit issuance TYA'!$X$21*'Credit issuance TYA'!$B$2),IF('Hoja De Calculo'!AV$16&lt;'Hoja De Calculo'!AU$16,0,'Credit issuance TYA'!AU44-('Credit issuance TYA'!$X$21*'Credit issuance TYA'!$B$2)))</f>
        <v>0</v>
      </c>
      <c r="AV44" s="285">
        <f>IF(ISBLANK('Hoja De Calculo'!AW$13),'Credit issuance TYA'!AV44-('Credit issuance TYA'!$X$21*'Credit issuance TYA'!$B$2),IF('Hoja De Calculo'!AW$16&lt;'Hoja De Calculo'!AV$16,0,'Credit issuance TYA'!AV44-('Credit issuance TYA'!$X$21*'Credit issuance TYA'!$B$2)))</f>
        <v>0</v>
      </c>
      <c r="AW44" s="285">
        <f>IF(ISBLANK('Hoja De Calculo'!AX$13),'Credit issuance TYA'!AW44-('Credit issuance TYA'!$X$21*'Credit issuance TYA'!$B$2),IF('Hoja De Calculo'!AX$16&lt;'Hoja De Calculo'!AW$16,0,'Credit issuance TYA'!AW44-('Credit issuance TYA'!$X$21*'Credit issuance TYA'!$B$2)))</f>
        <v>0</v>
      </c>
      <c r="AX44" s="285">
        <f>IF(ISBLANK('Hoja De Calculo'!AY$13),'Credit issuance TYA'!AX44-('Credit issuance TYA'!$X$21*'Credit issuance TYA'!$B$2),IF('Hoja De Calculo'!AY$16&lt;'Hoja De Calculo'!AX$16,0,'Credit issuance TYA'!AX44-('Credit issuance TYA'!$X$21*'Credit issuance TYA'!$B$2)))</f>
        <v>0</v>
      </c>
      <c r="AY44" s="285">
        <f>IF(ISBLANK('Hoja De Calculo'!AZ$13),'Credit issuance TYA'!AY44-('Credit issuance TYA'!$X$21*'Credit issuance TYA'!$B$2),IF('Hoja De Calculo'!AZ$16&lt;'Hoja De Calculo'!AY$16,0,'Credit issuance TYA'!AY44-('Credit issuance TYA'!$X$21*'Credit issuance TYA'!$B$2)))</f>
        <v>0</v>
      </c>
      <c r="AZ44" s="285">
        <f>IF(ISBLANK('Hoja De Calculo'!BA$13),'Credit issuance TYA'!AZ44-('Credit issuance TYA'!$X$21*'Credit issuance TYA'!$B$2),IF('Hoja De Calculo'!BA$16&lt;'Hoja De Calculo'!AZ$16,0,'Credit issuance TYA'!AZ44-('Credit issuance TYA'!$X$21*'Credit issuance TYA'!$B$2)))</f>
        <v>0</v>
      </c>
      <c r="BA44" s="285">
        <f>IF(ISBLANK('Hoja De Calculo'!BB$13),'Credit issuance TYA'!BA44-('Credit issuance TYA'!$X$21*'Credit issuance TYA'!$B$2),IF('Hoja De Calculo'!BB$16&lt;'Hoja De Calculo'!BA$16,0,'Credit issuance TYA'!BA44-('Credit issuance TYA'!$X$21*'Credit issuance TYA'!$B$2)))</f>
        <v>0</v>
      </c>
      <c r="BB44" s="285">
        <f>IF(ISBLANK('Hoja De Calculo'!BC$13),'Credit issuance TYA'!BB44-('Credit issuance TYA'!$X$21*'Credit issuance TYA'!$B$2),IF('Hoja De Calculo'!BC$16&lt;'Hoja De Calculo'!BB$16,0,'Credit issuance TYA'!BB44-('Credit issuance TYA'!$X$21*'Credit issuance TYA'!$B$2)))</f>
        <v>0</v>
      </c>
      <c r="BC44" s="285">
        <f>IF(ISBLANK('Hoja De Calculo'!BD$13),'Credit issuance TYA'!BC44-('Credit issuance TYA'!$X$21*'Credit issuance TYA'!$B$2),IF('Hoja De Calculo'!BD$16&lt;'Hoja De Calculo'!BC$16,0,'Credit issuance TYA'!BC44-('Credit issuance TYA'!$X$21*'Credit issuance TYA'!$B$2)))</f>
        <v>0</v>
      </c>
      <c r="BD44" s="285">
        <f>IF(ISBLANK('Hoja De Calculo'!BE$13),'Credit issuance TYA'!BD44-('Credit issuance TYA'!$X$21*'Credit issuance TYA'!$B$2),IF('Hoja De Calculo'!BE$16&lt;'Hoja De Calculo'!BD$16,0,'Credit issuance TYA'!BD44-('Credit issuance TYA'!$X$21*'Credit issuance TYA'!$B$2)))</f>
        <v>0</v>
      </c>
      <c r="BE44" s="285">
        <f>IF(ISBLANK('Hoja De Calculo'!BF$13),'Credit issuance TYA'!BE44-('Credit issuance TYA'!$X$21*'Credit issuance TYA'!$B$2),IF('Hoja De Calculo'!BF$16&lt;'Hoja De Calculo'!BE$16,0,'Credit issuance TYA'!BE44-('Credit issuance TYA'!$X$21*'Credit issuance TYA'!$B$2)))</f>
        <v>0</v>
      </c>
      <c r="BF44" s="285">
        <f>IF(ISBLANK('Hoja De Calculo'!BG$13),'Credit issuance TYA'!BF44-('Credit issuance TYA'!$X$21*'Credit issuance TYA'!$B$2),IF('Hoja De Calculo'!BG$16&lt;'Hoja De Calculo'!BF$16,0,'Credit issuance TYA'!BF44-('Credit issuance TYA'!$X$21*'Credit issuance TYA'!$B$2)))</f>
        <v>0</v>
      </c>
      <c r="BG44" s="285">
        <f>IF(ISBLANK('Hoja De Calculo'!BH$13),'Credit issuance TYA'!BG44-('Credit issuance TYA'!$X$21*'Credit issuance TYA'!$B$2),IF('Hoja De Calculo'!BH$16&lt;'Hoja De Calculo'!BG$16,0,'Credit issuance TYA'!BG44-('Credit issuance TYA'!$X$21*'Credit issuance TYA'!$B$2)))</f>
        <v>0</v>
      </c>
      <c r="BH44" s="285">
        <f>IF(ISBLANK('Hoja De Calculo'!BI$13),'Credit issuance TYA'!BH44-('Credit issuance TYA'!$X$21*'Credit issuance TYA'!$B$2),IF('Hoja De Calculo'!BI$16&lt;'Hoja De Calculo'!BH$16,0,'Credit issuance TYA'!BH44-('Credit issuance TYA'!$X$21*'Credit issuance TYA'!$B$2)))</f>
        <v>0</v>
      </c>
      <c r="BI44" s="285">
        <f>IF(ISBLANK('Hoja De Calculo'!BJ$13),'Credit issuance TYA'!BI44-('Credit issuance TYA'!$X$21*'Credit issuance TYA'!$B$2),IF('Hoja De Calculo'!BJ$16&lt;'Hoja De Calculo'!BI$16,0,'Credit issuance TYA'!BI44-('Credit issuance TYA'!$X$21*'Credit issuance TYA'!$B$2)))</f>
        <v>0</v>
      </c>
      <c r="BJ44" s="285">
        <f>IF(ISBLANK('Hoja De Calculo'!BK$13),'Credit issuance TYA'!BJ44-('Credit issuance TYA'!$X$21*'Credit issuance TYA'!$B$2),IF('Hoja De Calculo'!BK$16&lt;'Hoja De Calculo'!BJ$16,0,'Credit issuance TYA'!BJ44-('Credit issuance TYA'!$X$21*'Credit issuance TYA'!$B$2)))</f>
        <v>0</v>
      </c>
      <c r="BK44" s="285">
        <f>IF(ISBLANK('Hoja De Calculo'!BL$13),'Credit issuance TYA'!BK44-('Credit issuance TYA'!$X$21*'Credit issuance TYA'!$B$2),IF('Hoja De Calculo'!BL$16&lt;'Hoja De Calculo'!BK$16,0,'Credit issuance TYA'!BK44-('Credit issuance TYA'!$X$21*'Credit issuance TYA'!$B$2)))</f>
        <v>0</v>
      </c>
      <c r="BL44" s="285">
        <f>IF(ISBLANK('Hoja De Calculo'!BM$13),'Credit issuance TYA'!BL44-('Credit issuance TYA'!$X$21*'Credit issuance TYA'!$B$2),IF('Hoja De Calculo'!BM$16&lt;'Hoja De Calculo'!BL$16,0,'Credit issuance TYA'!BL44-('Credit issuance TYA'!$X$21*'Credit issuance TYA'!$B$2)))</f>
        <v>0</v>
      </c>
      <c r="BM44" s="285">
        <f>IF(ISBLANK('Hoja De Calculo'!BN$13),'Credit issuance TYA'!BM44-('Credit issuance TYA'!$X$21*'Credit issuance TYA'!$B$2),IF('Hoja De Calculo'!BN$16&lt;'Hoja De Calculo'!BM$16,0,'Credit issuance TYA'!BM44-('Credit issuance TYA'!$X$21*'Credit issuance TYA'!$B$2)))</f>
        <v>0</v>
      </c>
      <c r="BN44" s="285">
        <f>IF(ISBLANK('Hoja De Calculo'!BO$13),'Credit issuance TYA'!BN44-('Credit issuance TYA'!$X$21*'Credit issuance TYA'!$B$2),IF('Hoja De Calculo'!BO$16&lt;'Hoja De Calculo'!BN$16,0,'Credit issuance TYA'!BN44-('Credit issuance TYA'!$X$21*'Credit issuance TYA'!$B$2)))</f>
        <v>0</v>
      </c>
      <c r="BO44" s="285">
        <f>IF(ISBLANK('Hoja De Calculo'!BP$13),'Credit issuance TYA'!BO44-('Credit issuance TYA'!$X$21*'Credit issuance TYA'!$B$2),IF('Hoja De Calculo'!BP$16&lt;'Hoja De Calculo'!BO$16,0,'Credit issuance TYA'!BO44-('Credit issuance TYA'!$X$21*'Credit issuance TYA'!$B$2)))</f>
        <v>0</v>
      </c>
      <c r="BP44" s="285">
        <f>IF(ISBLANK('Hoja De Calculo'!BQ$13),'Credit issuance TYA'!BP44-('Credit issuance TYA'!$X$21*'Credit issuance TYA'!$B$2),IF('Hoja De Calculo'!BQ$16&lt;'Hoja De Calculo'!BP$16,0,'Credit issuance TYA'!BP44-('Credit issuance TYA'!$X$21*'Credit issuance TYA'!$B$2)))</f>
        <v>0</v>
      </c>
      <c r="BQ44" s="285">
        <f>IF(ISBLANK('Hoja De Calculo'!BR$13),'Credit issuance TYA'!BQ44-('Credit issuance TYA'!$X$21*'Credit issuance TYA'!$B$2),IF('Hoja De Calculo'!BR$16&lt;'Hoja De Calculo'!BQ$16,0,'Credit issuance TYA'!BQ44-('Credit issuance TYA'!$X$21*'Credit issuance TYA'!$B$2)))</f>
        <v>0</v>
      </c>
      <c r="BR44" s="285">
        <f>IF(ISBLANK('Hoja De Calculo'!BS$13),'Credit issuance TYA'!BR44-('Credit issuance TYA'!$X$21*'Credit issuance TYA'!$B$2),IF('Hoja De Calculo'!BS$16&lt;'Hoja De Calculo'!BR$16,0,'Credit issuance TYA'!BR44-('Credit issuance TYA'!$X$21*'Credit issuance TYA'!$B$2)))</f>
        <v>0</v>
      </c>
      <c r="BS44" s="285">
        <f>IF(ISBLANK('Hoja De Calculo'!BT$13),'Credit issuance TYA'!BS44-('Credit issuance TYA'!$X$21*'Credit issuance TYA'!$B$2),IF('Hoja De Calculo'!BT$16&lt;'Hoja De Calculo'!BS$16,0,'Credit issuance TYA'!BS44-('Credit issuance TYA'!$X$21*'Credit issuance TYA'!$B$2)))</f>
        <v>0</v>
      </c>
      <c r="BT44" s="285">
        <f>IF(ISBLANK('Hoja De Calculo'!BU$13),'Credit issuance TYA'!BT44-('Credit issuance TYA'!$X$21*'Credit issuance TYA'!$B$2),IF('Hoja De Calculo'!BU$16&lt;'Hoja De Calculo'!BT$16,0,'Credit issuance TYA'!BT44-('Credit issuance TYA'!$X$21*'Credit issuance TYA'!$B$2)))</f>
        <v>0</v>
      </c>
      <c r="BU44" s="285">
        <f>IF(ISBLANK('Hoja De Calculo'!BV$13),'Credit issuance TYA'!BU44-('Credit issuance TYA'!$X$21*'Credit issuance TYA'!$B$2),IF('Hoja De Calculo'!BV$16&lt;'Hoja De Calculo'!BU$16,0,'Credit issuance TYA'!BU44-('Credit issuance TYA'!$X$21*'Credit issuance TYA'!$B$2)))</f>
        <v>0</v>
      </c>
      <c r="BV44" s="285">
        <f>IF(ISBLANK('Hoja De Calculo'!BW$13),'Credit issuance TYA'!BV44-('Credit issuance TYA'!$X$21*'Credit issuance TYA'!$B$2),IF('Hoja De Calculo'!BW$16&lt;'Hoja De Calculo'!BV$16,0,'Credit issuance TYA'!BV44-('Credit issuance TYA'!$X$21*'Credit issuance TYA'!$B$2)))</f>
        <v>0</v>
      </c>
      <c r="BW44" s="285">
        <f>IF(ISBLANK('Hoja De Calculo'!BX$13),'Credit issuance TYA'!BW44-('Credit issuance TYA'!$X$21*'Credit issuance TYA'!$B$2),IF('Hoja De Calculo'!BX$16&lt;'Hoja De Calculo'!BW$16,0,'Credit issuance TYA'!BW44-('Credit issuance TYA'!$X$21*'Credit issuance TYA'!$B$2)))</f>
        <v>0</v>
      </c>
      <c r="BX44" s="285">
        <f>IF(ISBLANK('Hoja De Calculo'!BY$13),'Credit issuance TYA'!BX44-('Credit issuance TYA'!$X$21*'Credit issuance TYA'!$B$2),IF('Hoja De Calculo'!BY$16&lt;'Hoja De Calculo'!BX$16,0,'Credit issuance TYA'!BX44-('Credit issuance TYA'!$X$21*'Credit issuance TYA'!$B$2)))</f>
        <v>0</v>
      </c>
      <c r="BY44" s="285">
        <f>IF(ISBLANK('Hoja De Calculo'!BZ$13),'Credit issuance TYA'!BY44-('Credit issuance TYA'!$X$21*'Credit issuance TYA'!$B$2),IF('Hoja De Calculo'!BZ$16&lt;'Hoja De Calculo'!BY$16,0,'Credit issuance TYA'!BY44-('Credit issuance TYA'!$X$21*'Credit issuance TYA'!$B$2)))</f>
        <v>0</v>
      </c>
      <c r="BZ44" s="285">
        <f>IF(ISBLANK('Hoja De Calculo'!CA$13),'Credit issuance TYA'!BZ44-('Credit issuance TYA'!$X$21*'Credit issuance TYA'!$B$2),IF('Hoja De Calculo'!CA$16&lt;'Hoja De Calculo'!BZ$16,0,'Credit issuance TYA'!BZ44-('Credit issuance TYA'!$X$21*'Credit issuance TYA'!$B$2)))</f>
        <v>0</v>
      </c>
      <c r="CA44" s="285">
        <f>IF(ISBLANK('Hoja De Calculo'!CB$13),'Credit issuance TYA'!CA44-('Credit issuance TYA'!$X$21*'Credit issuance TYA'!$B$2),IF('Hoja De Calculo'!CB$16&lt;'Hoja De Calculo'!CA$16,0,'Credit issuance TYA'!CA44-('Credit issuance TYA'!$X$21*'Credit issuance TYA'!$B$2)))</f>
        <v>0</v>
      </c>
      <c r="CB44" s="285">
        <f>IF(ISBLANK('Hoja De Calculo'!CC$13),'Credit issuance TYA'!CB44-('Credit issuance TYA'!$X$21*'Credit issuance TYA'!$B$2),IF('Hoja De Calculo'!CC$16&lt;'Hoja De Calculo'!CB$16,0,'Credit issuance TYA'!CB44-('Credit issuance TYA'!$X$21*'Credit issuance TYA'!$B$2)))</f>
        <v>0</v>
      </c>
      <c r="CC44" s="285">
        <f>IF(ISBLANK('Hoja De Calculo'!CD$13),'Credit issuance TYA'!CC44-('Credit issuance TYA'!$X$21*'Credit issuance TYA'!$B$2),IF('Hoja De Calculo'!CD$16&lt;'Hoja De Calculo'!CC$16,0,'Credit issuance TYA'!CC44-('Credit issuance TYA'!$X$21*'Credit issuance TYA'!$B$2)))</f>
        <v>0</v>
      </c>
      <c r="CD44" s="285">
        <f>IF(ISBLANK('Hoja De Calculo'!CE$13),'Credit issuance TYA'!CD44-('Credit issuance TYA'!$X$21*'Credit issuance TYA'!$B$2),IF('Hoja De Calculo'!CE$16&lt;'Hoja De Calculo'!CD$16,0,'Credit issuance TYA'!CD44-('Credit issuance TYA'!$X$21*'Credit issuance TYA'!$B$2)))</f>
        <v>0</v>
      </c>
      <c r="CE44" s="285">
        <f>IF(ISBLANK('Hoja De Calculo'!CF$13),'Credit issuance TYA'!CE44-('Credit issuance TYA'!$X$21*'Credit issuance TYA'!$B$2),IF('Hoja De Calculo'!CF$16&lt;'Hoja De Calculo'!CE$16,0,'Credit issuance TYA'!CE44-('Credit issuance TYA'!$X$21*'Credit issuance TYA'!$B$2)))</f>
        <v>0</v>
      </c>
      <c r="CF44" s="285">
        <f>IF(ISBLANK('Hoja De Calculo'!CG$13),'Credit issuance TYA'!CF44-('Credit issuance TYA'!$X$21*'Credit issuance TYA'!$B$2),IF('Hoja De Calculo'!CG$16&lt;'Hoja De Calculo'!CF$16,0,'Credit issuance TYA'!CF44-('Credit issuance TYA'!$X$21*'Credit issuance TYA'!$B$2)))</f>
        <v>0</v>
      </c>
      <c r="CG44" s="285">
        <f>IF(ISBLANK('Hoja De Calculo'!CH$13),'Credit issuance TYA'!CG44-('Credit issuance TYA'!$X$21*'Credit issuance TYA'!$B$2),IF('Hoja De Calculo'!CH$16&lt;'Hoja De Calculo'!CG$16,0,'Credit issuance TYA'!CG44-('Credit issuance TYA'!$X$21*'Credit issuance TYA'!$B$2)))</f>
        <v>0</v>
      </c>
      <c r="CH44" s="285">
        <f>IF(ISBLANK('Hoja De Calculo'!CI$13),'Credit issuance TYA'!CH44-('Credit issuance TYA'!$X$21*'Credit issuance TYA'!$B$2),IF('Hoja De Calculo'!CI$16&lt;'Hoja De Calculo'!CH$16,0,'Credit issuance TYA'!CH44-('Credit issuance TYA'!$X$21*'Credit issuance TYA'!$B$2)))</f>
        <v>0</v>
      </c>
      <c r="CI44" s="285">
        <f>IF(ISBLANK('Hoja De Calculo'!CJ$13),'Credit issuance TYA'!CI44-('Credit issuance TYA'!$X$21*'Credit issuance TYA'!$B$2),IF('Hoja De Calculo'!CJ$16&lt;'Hoja De Calculo'!CI$16,0,'Credit issuance TYA'!CI44-('Credit issuance TYA'!$X$21*'Credit issuance TYA'!$B$2)))</f>
        <v>0</v>
      </c>
      <c r="CJ44" s="285">
        <f>IF(ISBLANK('Hoja De Calculo'!CK$13),'Credit issuance TYA'!CJ44-('Credit issuance TYA'!$X$21*'Credit issuance TYA'!$B$2),IF('Hoja De Calculo'!CK$16&lt;'Hoja De Calculo'!CJ$16,0,'Credit issuance TYA'!CJ44-('Credit issuance TYA'!$X$21*'Credit issuance TYA'!$B$2)))</f>
        <v>0</v>
      </c>
      <c r="CK44" s="285">
        <f>IF(ISBLANK('Hoja De Calculo'!CL$13),'Credit issuance TYA'!CK44-('Credit issuance TYA'!$X$21*'Credit issuance TYA'!$B$2),IF('Hoja De Calculo'!CL$16&lt;'Hoja De Calculo'!CK$16,0,'Credit issuance TYA'!CK44-('Credit issuance TYA'!$X$21*'Credit issuance TYA'!$B$2)))</f>
        <v>0</v>
      </c>
      <c r="CL44" s="285">
        <f>IF(ISBLANK('Hoja De Calculo'!CM$13),'Credit issuance TYA'!CL44-('Credit issuance TYA'!$X$21*'Credit issuance TYA'!$B$2),IF('Hoja De Calculo'!CM$16&lt;'Hoja De Calculo'!CL$16,0,'Credit issuance TYA'!CL44-('Credit issuance TYA'!$X$21*'Credit issuance TYA'!$B$2)))</f>
        <v>0</v>
      </c>
      <c r="CM44" s="285">
        <f>IF(ISBLANK('Hoja De Calculo'!CN$13),'Credit issuance TYA'!CM44-('Credit issuance TYA'!$X$21*'Credit issuance TYA'!$B$2),IF('Hoja De Calculo'!CN$16&lt;'Hoja De Calculo'!CM$16,0,'Credit issuance TYA'!CM44-('Credit issuance TYA'!$X$21*'Credit issuance TYA'!$B$2)))</f>
        <v>0</v>
      </c>
      <c r="CN44" s="285">
        <f>IF(ISBLANK('Hoja De Calculo'!CO$13),'Credit issuance TYA'!CN44-('Credit issuance TYA'!$X$21*'Credit issuance TYA'!$B$2),IF('Hoja De Calculo'!CO$16&lt;'Hoja De Calculo'!CN$16,0,'Credit issuance TYA'!CN44-('Credit issuance TYA'!$X$21*'Credit issuance TYA'!$B$2)))</f>
        <v>0</v>
      </c>
      <c r="CO44" s="285">
        <f>IF(ISBLANK('Hoja De Calculo'!CP$13),'Credit issuance TYA'!CO44-('Credit issuance TYA'!$X$21*'Credit issuance TYA'!$B$2),IF('Hoja De Calculo'!CP$16&lt;'Hoja De Calculo'!CO$16,0,'Credit issuance TYA'!CO44-('Credit issuance TYA'!$X$21*'Credit issuance TYA'!$B$2)))</f>
        <v>0</v>
      </c>
      <c r="CP44" s="285">
        <f>IF(ISBLANK('Hoja De Calculo'!CQ$13),'Credit issuance TYA'!CP44-('Credit issuance TYA'!$X$21*'Credit issuance TYA'!$B$2),IF('Hoja De Calculo'!CQ$16&lt;'Hoja De Calculo'!CP$16,0,'Credit issuance TYA'!CP44-('Credit issuance TYA'!$X$21*'Credit issuance TYA'!$B$2)))</f>
        <v>0</v>
      </c>
      <c r="CQ44" s="285">
        <f>IF(ISBLANK('Hoja De Calculo'!CR$13),'Credit issuance TYA'!CQ44-('Credit issuance TYA'!$X$21*'Credit issuance TYA'!$B$2),IF('Hoja De Calculo'!CR$16&lt;'Hoja De Calculo'!CQ$16,0,'Credit issuance TYA'!CQ44-('Credit issuance TYA'!$X$21*'Credit issuance TYA'!$B$2)))</f>
        <v>0</v>
      </c>
      <c r="CR44" s="285">
        <f>IF(ISBLANK('Hoja De Calculo'!CS$13),'Credit issuance TYA'!CR44-('Credit issuance TYA'!$X$21*'Credit issuance TYA'!$B$2),IF('Hoja De Calculo'!CS$16&lt;'Hoja De Calculo'!CR$16,0,'Credit issuance TYA'!CR44-('Credit issuance TYA'!$X$21*'Credit issuance TYA'!$B$2)))</f>
        <v>0</v>
      </c>
      <c r="CS44" s="285">
        <f>IF(ISBLANK('Hoja De Calculo'!CT$13),'Credit issuance TYA'!CS44-('Credit issuance TYA'!$X$21*'Credit issuance TYA'!$B$2),IF('Hoja De Calculo'!CT$16&lt;'Hoja De Calculo'!CS$16,0,'Credit issuance TYA'!CS44-('Credit issuance TYA'!$X$21*'Credit issuance TYA'!$B$2)))</f>
        <v>0</v>
      </c>
      <c r="CT44" s="285">
        <f>IF(ISBLANK('Hoja De Calculo'!CU$13),'Credit issuance TYA'!CT44-('Credit issuance TYA'!$X$21*'Credit issuance TYA'!$B$2),IF('Hoja De Calculo'!CU$16&lt;'Hoja De Calculo'!CT$16,0,'Credit issuance TYA'!CT44-('Credit issuance TYA'!$X$21*'Credit issuance TYA'!$B$2)))</f>
        <v>0</v>
      </c>
      <c r="CU44" s="285">
        <f>IF(ISBLANK('Hoja De Calculo'!CV$13),'Credit issuance TYA'!CU44-('Credit issuance TYA'!$X$21*'Credit issuance TYA'!$B$2),IF('Hoja De Calculo'!CV$16&lt;'Hoja De Calculo'!CU$16,0,'Credit issuance TYA'!CU44-('Credit issuance TYA'!$X$21*'Credit issuance TYA'!$B$2)))</f>
        <v>0</v>
      </c>
      <c r="CV44" s="285">
        <f>IF(ISBLANK('Hoja De Calculo'!CW$13),'Credit issuance TYA'!CV44-('Credit issuance TYA'!$X$21*'Credit issuance TYA'!$B$2),IF('Hoja De Calculo'!CW$16&lt;'Hoja De Calculo'!CV$16,0,'Credit issuance TYA'!CV44-('Credit issuance TYA'!$X$21*'Credit issuance TYA'!$B$2)))</f>
        <v>0</v>
      </c>
      <c r="CW44" s="285">
        <f>IF(ISBLANK('Hoja De Calculo'!CX$13),'Credit issuance TYA'!CW44-('Credit issuance TYA'!$X$21*'Credit issuance TYA'!$B$2),IF('Hoja De Calculo'!CX$16&lt;'Hoja De Calculo'!CW$16,0,'Credit issuance TYA'!CW44-('Credit issuance TYA'!$X$21*'Credit issuance TYA'!$B$2)))</f>
        <v>0</v>
      </c>
    </row>
    <row r="45" spans="1:102" x14ac:dyDescent="0.25">
      <c r="A45" t="s">
        <v>182</v>
      </c>
      <c r="C45" s="263"/>
      <c r="D45" s="263"/>
      <c r="E45" s="263"/>
      <c r="F45" s="263"/>
      <c r="G45" s="263"/>
      <c r="H45" s="263"/>
      <c r="I45" s="263"/>
      <c r="J45" s="263"/>
      <c r="K45" s="263"/>
      <c r="L45" s="263"/>
      <c r="M45" s="263"/>
      <c r="N45" s="263"/>
      <c r="O45" s="263"/>
      <c r="P45" s="263"/>
      <c r="Q45" s="263"/>
      <c r="R45" s="263"/>
      <c r="S45" s="263"/>
      <c r="T45" s="271"/>
      <c r="U45" s="278"/>
      <c r="V45" s="278"/>
      <c r="W45" s="278"/>
      <c r="X45" s="278"/>
      <c r="Y45" s="285">
        <f>'Credit issuance TYA'!Y45-('Credit issuance TYA'!$Y21*'Credit issuance TYA'!$B$2)</f>
        <v>0</v>
      </c>
      <c r="Z45" s="285">
        <f>IF(ISBLANK('Hoja De Calculo'!AA$13),'Credit issuance TYA'!Z45-('Credit issuance TYA'!$Y$21*'Credit issuance TYA'!$B$2),IF('Hoja De Calculo'!AA$16&lt;'Hoja De Calculo'!Z$16,0,'Credit issuance TYA'!Z45-('Credit issuance TYA'!$Y$21*'Credit issuance TYA'!$B$2)))</f>
        <v>0</v>
      </c>
      <c r="AA45" s="285">
        <f>IF(ISBLANK('Hoja De Calculo'!AB$13),'Credit issuance TYA'!AA45-('Credit issuance TYA'!$Y$21*'Credit issuance TYA'!$B$2),IF('Hoja De Calculo'!AB$16&lt;'Hoja De Calculo'!AA$16,0,'Credit issuance TYA'!AA45-('Credit issuance TYA'!$Y$21*'Credit issuance TYA'!$B$2)))</f>
        <v>0</v>
      </c>
      <c r="AB45" s="285">
        <f>IF(ISBLANK('Hoja De Calculo'!AC$13),'Credit issuance TYA'!AB45-('Credit issuance TYA'!$Y$21*'Credit issuance TYA'!$B$2),IF('Hoja De Calculo'!AC$16&lt;'Hoja De Calculo'!AB$16,0,'Credit issuance TYA'!AB45-('Credit issuance TYA'!$Y$21*'Credit issuance TYA'!$B$2)))</f>
        <v>0</v>
      </c>
      <c r="AC45" s="285">
        <f>IF(ISBLANK('Hoja De Calculo'!AD$13),'Credit issuance TYA'!AC45-('Credit issuance TYA'!$Y$21*'Credit issuance TYA'!$B$2),IF('Hoja De Calculo'!AD$16&lt;'Hoja De Calculo'!AC$16,0,'Credit issuance TYA'!AC45-('Credit issuance TYA'!$Y$21*'Credit issuance TYA'!$B$2)))</f>
        <v>0</v>
      </c>
      <c r="AD45" s="285">
        <f>IF(ISBLANK('Hoja De Calculo'!AE$13),'Credit issuance TYA'!AD45-('Credit issuance TYA'!$Y$21*'Credit issuance TYA'!$B$2),IF('Hoja De Calculo'!AE$16&lt;'Hoja De Calculo'!AD$16,0,'Credit issuance TYA'!AD45-('Credit issuance TYA'!$Y$21*'Credit issuance TYA'!$B$2)))</f>
        <v>0</v>
      </c>
      <c r="AE45" s="285">
        <f>IF(ISBLANK('Hoja De Calculo'!AF$13),'Credit issuance TYA'!AE45-('Credit issuance TYA'!$Y$21*'Credit issuance TYA'!$B$2),IF('Hoja De Calculo'!AF$16&lt;'Hoja De Calculo'!AE$16,0,'Credit issuance TYA'!AE45-('Credit issuance TYA'!$Y$21*'Credit issuance TYA'!$B$2)))</f>
        <v>0</v>
      </c>
      <c r="AF45" s="285">
        <f>IF(ISBLANK('Hoja De Calculo'!AG$13),'Credit issuance TYA'!AF45-('Credit issuance TYA'!$Y$21*'Credit issuance TYA'!$B$2),IF('Hoja De Calculo'!AG$16&lt;'Hoja De Calculo'!AF$16,0,'Credit issuance TYA'!AF45-('Credit issuance TYA'!$Y$21*'Credit issuance TYA'!$B$2)))</f>
        <v>0</v>
      </c>
      <c r="AG45" s="285">
        <f>IF(ISBLANK('Hoja De Calculo'!AH$13),'Credit issuance TYA'!AG45-('Credit issuance TYA'!$Y$21*'Credit issuance TYA'!$B$2),IF('Hoja De Calculo'!AH$16&lt;'Hoja De Calculo'!AG$16,0,'Credit issuance TYA'!AG45-('Credit issuance TYA'!$Y$21*'Credit issuance TYA'!$B$2)))</f>
        <v>0</v>
      </c>
      <c r="AH45" s="285">
        <f>IF(ISBLANK('Hoja De Calculo'!AI$13),'Credit issuance TYA'!AH45-('Credit issuance TYA'!$Y$21*'Credit issuance TYA'!$B$2),IF('Hoja De Calculo'!AI$16&lt;'Hoja De Calculo'!AH$16,0,'Credit issuance TYA'!AH45-('Credit issuance TYA'!$Y$21*'Credit issuance TYA'!$B$2)))</f>
        <v>0</v>
      </c>
      <c r="AI45" s="285">
        <f>IF(ISBLANK('Hoja De Calculo'!AJ$13),'Credit issuance TYA'!AI45-('Credit issuance TYA'!$Y$21*'Credit issuance TYA'!$B$2),IF('Hoja De Calculo'!AJ$16&lt;'Hoja De Calculo'!AI$16,0,'Credit issuance TYA'!AI45-('Credit issuance TYA'!$Y$21*'Credit issuance TYA'!$B$2)))</f>
        <v>0</v>
      </c>
      <c r="AJ45" s="285">
        <f>IF(ISBLANK('Hoja De Calculo'!AK$13),'Credit issuance TYA'!AJ45-('Credit issuance TYA'!$Y$21*'Credit issuance TYA'!$B$2),IF('Hoja De Calculo'!AK$16&lt;'Hoja De Calculo'!AJ$16,0,'Credit issuance TYA'!AJ45-('Credit issuance TYA'!$Y$21*'Credit issuance TYA'!$B$2)))</f>
        <v>0</v>
      </c>
      <c r="AK45" s="285">
        <f>IF(ISBLANK('Hoja De Calculo'!AL$13),'Credit issuance TYA'!AK45-('Credit issuance TYA'!$Y$21*'Credit issuance TYA'!$B$2),IF('Hoja De Calculo'!AL$16&lt;'Hoja De Calculo'!AK$16,0,'Credit issuance TYA'!AK45-('Credit issuance TYA'!$Y$21*'Credit issuance TYA'!$B$2)))</f>
        <v>0</v>
      </c>
      <c r="AL45" s="285">
        <f>IF(ISBLANK('Hoja De Calculo'!AM$13),'Credit issuance TYA'!AL45-('Credit issuance TYA'!$Y$21*'Credit issuance TYA'!$B$2),IF('Hoja De Calculo'!AM$16&lt;'Hoja De Calculo'!AL$16,0,'Credit issuance TYA'!AL45-('Credit issuance TYA'!$Y$21*'Credit issuance TYA'!$B$2)))</f>
        <v>0</v>
      </c>
      <c r="AM45" s="285">
        <f>IF(ISBLANK('Hoja De Calculo'!AN$13),'Credit issuance TYA'!AM45-('Credit issuance TYA'!$Y$21*'Credit issuance TYA'!$B$2),IF('Hoja De Calculo'!AN$16&lt;'Hoja De Calculo'!AM$16,0,'Credit issuance TYA'!AM45-('Credit issuance TYA'!$Y$21*'Credit issuance TYA'!$B$2)))</f>
        <v>0</v>
      </c>
      <c r="AN45" s="285">
        <f>IF(ISBLANK('Hoja De Calculo'!AO$13),'Credit issuance TYA'!AN45-('Credit issuance TYA'!$Y$21*'Credit issuance TYA'!$B$2),IF('Hoja De Calculo'!AO$16&lt;'Hoja De Calculo'!AN$16,0,'Credit issuance TYA'!AN45-('Credit issuance TYA'!$Y$21*'Credit issuance TYA'!$B$2)))</f>
        <v>0</v>
      </c>
      <c r="AO45" s="285">
        <f>IF(ISBLANK('Hoja De Calculo'!AP$13),'Credit issuance TYA'!AO45-('Credit issuance TYA'!$Y$21*'Credit issuance TYA'!$B$2),IF('Hoja De Calculo'!AP$16&lt;'Hoja De Calculo'!AO$16,0,'Credit issuance TYA'!AO45-('Credit issuance TYA'!$Y$21*'Credit issuance TYA'!$B$2)))</f>
        <v>0</v>
      </c>
      <c r="AP45" s="285">
        <f>IF(ISBLANK('Hoja De Calculo'!AQ$13),'Credit issuance TYA'!AP45-('Credit issuance TYA'!$Y$21*'Credit issuance TYA'!$B$2),IF('Hoja De Calculo'!AQ$16&lt;'Hoja De Calculo'!AP$16,0,'Credit issuance TYA'!AP45-('Credit issuance TYA'!$Y$21*'Credit issuance TYA'!$B$2)))</f>
        <v>0</v>
      </c>
      <c r="AQ45" s="285">
        <f>IF(ISBLANK('Hoja De Calculo'!AR$13),'Credit issuance TYA'!AQ45-('Credit issuance TYA'!$Y$21*'Credit issuance TYA'!$B$2),IF('Hoja De Calculo'!AR$16&lt;'Hoja De Calculo'!AQ$16,0,'Credit issuance TYA'!AQ45-('Credit issuance TYA'!$Y$21*'Credit issuance TYA'!$B$2)))</f>
        <v>0</v>
      </c>
      <c r="AR45" s="285">
        <f>IF(ISBLANK('Hoja De Calculo'!AS$13),'Credit issuance TYA'!AR45-('Credit issuance TYA'!$Y$21*'Credit issuance TYA'!$B$2),IF('Hoja De Calculo'!AS$16&lt;'Hoja De Calculo'!AR$16,0,'Credit issuance TYA'!AR45-('Credit issuance TYA'!$Y$21*'Credit issuance TYA'!$B$2)))</f>
        <v>0</v>
      </c>
      <c r="AS45" s="285">
        <f>IF(ISBLANK('Hoja De Calculo'!AT$13),'Credit issuance TYA'!AS45-('Credit issuance TYA'!$Y$21*'Credit issuance TYA'!$B$2),IF('Hoja De Calculo'!AT$16&lt;'Hoja De Calculo'!AS$16,0,'Credit issuance TYA'!AS45-('Credit issuance TYA'!$Y$21*'Credit issuance TYA'!$B$2)))</f>
        <v>0</v>
      </c>
      <c r="AT45" s="285">
        <f>IF(ISBLANK('Hoja De Calculo'!AU$13),'Credit issuance TYA'!AT45-('Credit issuance TYA'!$Y$21*'Credit issuance TYA'!$B$2),IF('Hoja De Calculo'!AU$16&lt;'Hoja De Calculo'!AT$16,0,'Credit issuance TYA'!AT45-('Credit issuance TYA'!$Y$21*'Credit issuance TYA'!$B$2)))</f>
        <v>0</v>
      </c>
      <c r="AU45" s="285">
        <f>IF(ISBLANK('Hoja De Calculo'!AV$13),'Credit issuance TYA'!AU45-('Credit issuance TYA'!$Y$21*'Credit issuance TYA'!$B$2),IF('Hoja De Calculo'!AV$16&lt;'Hoja De Calculo'!AU$16,0,'Credit issuance TYA'!AU45-('Credit issuance TYA'!$Y$21*'Credit issuance TYA'!$B$2)))</f>
        <v>0</v>
      </c>
      <c r="AV45" s="285">
        <f>IF(ISBLANK('Hoja De Calculo'!AW$13),'Credit issuance TYA'!AV45-('Credit issuance TYA'!$Y$21*'Credit issuance TYA'!$B$2),IF('Hoja De Calculo'!AW$16&lt;'Hoja De Calculo'!AV$16,0,'Credit issuance TYA'!AV45-('Credit issuance TYA'!$Y$21*'Credit issuance TYA'!$B$2)))</f>
        <v>0</v>
      </c>
      <c r="AW45" s="285">
        <f>IF(ISBLANK('Hoja De Calculo'!AX$13),'Credit issuance TYA'!AW45-('Credit issuance TYA'!$Y$21*'Credit issuance TYA'!$B$2),IF('Hoja De Calculo'!AX$16&lt;'Hoja De Calculo'!AW$16,0,'Credit issuance TYA'!AW45-('Credit issuance TYA'!$Y$21*'Credit issuance TYA'!$B$2)))</f>
        <v>0</v>
      </c>
      <c r="AX45" s="285">
        <f>IF(ISBLANK('Hoja De Calculo'!AY$13),'Credit issuance TYA'!AX45-('Credit issuance TYA'!$Y$21*'Credit issuance TYA'!$B$2),IF('Hoja De Calculo'!AY$16&lt;'Hoja De Calculo'!AX$16,0,'Credit issuance TYA'!AX45-('Credit issuance TYA'!$Y$21*'Credit issuance TYA'!$B$2)))</f>
        <v>0</v>
      </c>
      <c r="AY45" s="285">
        <f>IF(ISBLANK('Hoja De Calculo'!AZ$13),'Credit issuance TYA'!AY45-('Credit issuance TYA'!$Y$21*'Credit issuance TYA'!$B$2),IF('Hoja De Calculo'!AZ$16&lt;'Hoja De Calculo'!AY$16,0,'Credit issuance TYA'!AY45-('Credit issuance TYA'!$Y$21*'Credit issuance TYA'!$B$2)))</f>
        <v>0</v>
      </c>
      <c r="AZ45" s="285">
        <f>IF(ISBLANK('Hoja De Calculo'!BA$13),'Credit issuance TYA'!AZ45-('Credit issuance TYA'!$Y$21*'Credit issuance TYA'!$B$2),IF('Hoja De Calculo'!BA$16&lt;'Hoja De Calculo'!AZ$16,0,'Credit issuance TYA'!AZ45-('Credit issuance TYA'!$Y$21*'Credit issuance TYA'!$B$2)))</f>
        <v>0</v>
      </c>
      <c r="BA45" s="285">
        <f>IF(ISBLANK('Hoja De Calculo'!BB$13),'Credit issuance TYA'!BA45-('Credit issuance TYA'!$Y$21*'Credit issuance TYA'!$B$2),IF('Hoja De Calculo'!BB$16&lt;'Hoja De Calculo'!BA$16,0,'Credit issuance TYA'!BA45-('Credit issuance TYA'!$Y$21*'Credit issuance TYA'!$B$2)))</f>
        <v>0</v>
      </c>
      <c r="BB45" s="285">
        <f>IF(ISBLANK('Hoja De Calculo'!BC$13),'Credit issuance TYA'!BB45-('Credit issuance TYA'!$Y$21*'Credit issuance TYA'!$B$2),IF('Hoja De Calculo'!BC$16&lt;'Hoja De Calculo'!BB$16,0,'Credit issuance TYA'!BB45-('Credit issuance TYA'!$Y$21*'Credit issuance TYA'!$B$2)))</f>
        <v>0</v>
      </c>
      <c r="BC45" s="285">
        <f>IF(ISBLANK('Hoja De Calculo'!BD$13),'Credit issuance TYA'!BC45-('Credit issuance TYA'!$Y$21*'Credit issuance TYA'!$B$2),IF('Hoja De Calculo'!BD$16&lt;'Hoja De Calculo'!BC$16,0,'Credit issuance TYA'!BC45-('Credit issuance TYA'!$Y$21*'Credit issuance TYA'!$B$2)))</f>
        <v>0</v>
      </c>
      <c r="BD45" s="285">
        <f>IF(ISBLANK('Hoja De Calculo'!BE$13),'Credit issuance TYA'!BD45-('Credit issuance TYA'!$Y$21*'Credit issuance TYA'!$B$2),IF('Hoja De Calculo'!BE$16&lt;'Hoja De Calculo'!BD$16,0,'Credit issuance TYA'!BD45-('Credit issuance TYA'!$Y$21*'Credit issuance TYA'!$B$2)))</f>
        <v>0</v>
      </c>
      <c r="BE45" s="285">
        <f>IF(ISBLANK('Hoja De Calculo'!BF$13),'Credit issuance TYA'!BE45-('Credit issuance TYA'!$Y$21*'Credit issuance TYA'!$B$2),IF('Hoja De Calculo'!BF$16&lt;'Hoja De Calculo'!BE$16,0,'Credit issuance TYA'!BE45-('Credit issuance TYA'!$Y$21*'Credit issuance TYA'!$B$2)))</f>
        <v>0</v>
      </c>
      <c r="BF45" s="285">
        <f>IF(ISBLANK('Hoja De Calculo'!BG$13),'Credit issuance TYA'!BF45-('Credit issuance TYA'!$Y$21*'Credit issuance TYA'!$B$2),IF('Hoja De Calculo'!BG$16&lt;'Hoja De Calculo'!BF$16,0,'Credit issuance TYA'!BF45-('Credit issuance TYA'!$Y$21*'Credit issuance TYA'!$B$2)))</f>
        <v>0</v>
      </c>
      <c r="BG45" s="285">
        <f>IF(ISBLANK('Hoja De Calculo'!BH$13),'Credit issuance TYA'!BG45-('Credit issuance TYA'!$Y$21*'Credit issuance TYA'!$B$2),IF('Hoja De Calculo'!BH$16&lt;'Hoja De Calculo'!BG$16,0,'Credit issuance TYA'!BG45-('Credit issuance TYA'!$Y$21*'Credit issuance TYA'!$B$2)))</f>
        <v>0</v>
      </c>
      <c r="BH45" s="285">
        <f>IF(ISBLANK('Hoja De Calculo'!BI$13),'Credit issuance TYA'!BH45-('Credit issuance TYA'!$Y$21*'Credit issuance TYA'!$B$2),IF('Hoja De Calculo'!BI$16&lt;'Hoja De Calculo'!BH$16,0,'Credit issuance TYA'!BH45-('Credit issuance TYA'!$Y$21*'Credit issuance TYA'!$B$2)))</f>
        <v>0</v>
      </c>
      <c r="BI45" s="285">
        <f>IF(ISBLANK('Hoja De Calculo'!BJ$13),'Credit issuance TYA'!BI45-('Credit issuance TYA'!$Y$21*'Credit issuance TYA'!$B$2),IF('Hoja De Calculo'!BJ$16&lt;'Hoja De Calculo'!BI$16,0,'Credit issuance TYA'!BI45-('Credit issuance TYA'!$Y$21*'Credit issuance TYA'!$B$2)))</f>
        <v>0</v>
      </c>
      <c r="BJ45" s="285">
        <f>IF(ISBLANK('Hoja De Calculo'!BK$13),'Credit issuance TYA'!BJ45-('Credit issuance TYA'!$Y$21*'Credit issuance TYA'!$B$2),IF('Hoja De Calculo'!BK$16&lt;'Hoja De Calculo'!BJ$16,0,'Credit issuance TYA'!BJ45-('Credit issuance TYA'!$Y$21*'Credit issuance TYA'!$B$2)))</f>
        <v>0</v>
      </c>
      <c r="BK45" s="285">
        <f>IF(ISBLANK('Hoja De Calculo'!BL$13),'Credit issuance TYA'!BK45-('Credit issuance TYA'!$Y$21*'Credit issuance TYA'!$B$2),IF('Hoja De Calculo'!BL$16&lt;'Hoja De Calculo'!BK$16,0,'Credit issuance TYA'!BK45-('Credit issuance TYA'!$Y$21*'Credit issuance TYA'!$B$2)))</f>
        <v>0</v>
      </c>
      <c r="BL45" s="285">
        <f>IF(ISBLANK('Hoja De Calculo'!BM$13),'Credit issuance TYA'!BL45-('Credit issuance TYA'!$Y$21*'Credit issuance TYA'!$B$2),IF('Hoja De Calculo'!BM$16&lt;'Hoja De Calculo'!BL$16,0,'Credit issuance TYA'!BL45-('Credit issuance TYA'!$Y$21*'Credit issuance TYA'!$B$2)))</f>
        <v>0</v>
      </c>
      <c r="BM45" s="285">
        <f>IF(ISBLANK('Hoja De Calculo'!BN$13),'Credit issuance TYA'!BM45-('Credit issuance TYA'!$Y$21*'Credit issuance TYA'!$B$2),IF('Hoja De Calculo'!BN$16&lt;'Hoja De Calculo'!BM$16,0,'Credit issuance TYA'!BM45-('Credit issuance TYA'!$Y$21*'Credit issuance TYA'!$B$2)))</f>
        <v>0</v>
      </c>
      <c r="BN45" s="285">
        <f>IF(ISBLANK('Hoja De Calculo'!BO$13),'Credit issuance TYA'!BN45-('Credit issuance TYA'!$Y$21*'Credit issuance TYA'!$B$2),IF('Hoja De Calculo'!BO$16&lt;'Hoja De Calculo'!BN$16,0,'Credit issuance TYA'!BN45-('Credit issuance TYA'!$Y$21*'Credit issuance TYA'!$B$2)))</f>
        <v>0</v>
      </c>
      <c r="BO45" s="285">
        <f>IF(ISBLANK('Hoja De Calculo'!BP$13),'Credit issuance TYA'!BO45-('Credit issuance TYA'!$Y$21*'Credit issuance TYA'!$B$2),IF('Hoja De Calculo'!BP$16&lt;'Hoja De Calculo'!BO$16,0,'Credit issuance TYA'!BO45-('Credit issuance TYA'!$Y$21*'Credit issuance TYA'!$B$2)))</f>
        <v>0</v>
      </c>
      <c r="BP45" s="285">
        <f>IF(ISBLANK('Hoja De Calculo'!BQ$13),'Credit issuance TYA'!BP45-('Credit issuance TYA'!$Y$21*'Credit issuance TYA'!$B$2),IF('Hoja De Calculo'!BQ$16&lt;'Hoja De Calculo'!BP$16,0,'Credit issuance TYA'!BP45-('Credit issuance TYA'!$Y$21*'Credit issuance TYA'!$B$2)))</f>
        <v>0</v>
      </c>
      <c r="BQ45" s="285">
        <f>IF(ISBLANK('Hoja De Calculo'!BR$13),'Credit issuance TYA'!BQ45-('Credit issuance TYA'!$Y$21*'Credit issuance TYA'!$B$2),IF('Hoja De Calculo'!BR$16&lt;'Hoja De Calculo'!BQ$16,0,'Credit issuance TYA'!BQ45-('Credit issuance TYA'!$Y$21*'Credit issuance TYA'!$B$2)))</f>
        <v>0</v>
      </c>
      <c r="BR45" s="285">
        <f>IF(ISBLANK('Hoja De Calculo'!BS$13),'Credit issuance TYA'!BR45-('Credit issuance TYA'!$Y$21*'Credit issuance TYA'!$B$2),IF('Hoja De Calculo'!BS$16&lt;'Hoja De Calculo'!BR$16,0,'Credit issuance TYA'!BR45-('Credit issuance TYA'!$Y$21*'Credit issuance TYA'!$B$2)))</f>
        <v>0</v>
      </c>
      <c r="BS45" s="285">
        <f>IF(ISBLANK('Hoja De Calculo'!BT$13),'Credit issuance TYA'!BS45-('Credit issuance TYA'!$Y$21*'Credit issuance TYA'!$B$2),IF('Hoja De Calculo'!BT$16&lt;'Hoja De Calculo'!BS$16,0,'Credit issuance TYA'!BS45-('Credit issuance TYA'!$Y$21*'Credit issuance TYA'!$B$2)))</f>
        <v>0</v>
      </c>
      <c r="BT45" s="285">
        <f>IF(ISBLANK('Hoja De Calculo'!BU$13),'Credit issuance TYA'!BT45-('Credit issuance TYA'!$Y$21*'Credit issuance TYA'!$B$2),IF('Hoja De Calculo'!BU$16&lt;'Hoja De Calculo'!BT$16,0,'Credit issuance TYA'!BT45-('Credit issuance TYA'!$Y$21*'Credit issuance TYA'!$B$2)))</f>
        <v>0</v>
      </c>
      <c r="BU45" s="285">
        <f>IF(ISBLANK('Hoja De Calculo'!BV$13),'Credit issuance TYA'!BU45-('Credit issuance TYA'!$Y$21*'Credit issuance TYA'!$B$2),IF('Hoja De Calculo'!BV$16&lt;'Hoja De Calculo'!BU$16,0,'Credit issuance TYA'!BU45-('Credit issuance TYA'!$Y$21*'Credit issuance TYA'!$B$2)))</f>
        <v>0</v>
      </c>
      <c r="BV45" s="285">
        <f>IF(ISBLANK('Hoja De Calculo'!BW$13),'Credit issuance TYA'!BV45-('Credit issuance TYA'!$Y$21*'Credit issuance TYA'!$B$2),IF('Hoja De Calculo'!BW$16&lt;'Hoja De Calculo'!BV$16,0,'Credit issuance TYA'!BV45-('Credit issuance TYA'!$Y$21*'Credit issuance TYA'!$B$2)))</f>
        <v>0</v>
      </c>
      <c r="BW45" s="285">
        <f>IF(ISBLANK('Hoja De Calculo'!BX$13),'Credit issuance TYA'!BW45-('Credit issuance TYA'!$Y$21*'Credit issuance TYA'!$B$2),IF('Hoja De Calculo'!BX$16&lt;'Hoja De Calculo'!BW$16,0,'Credit issuance TYA'!BW45-('Credit issuance TYA'!$Y$21*'Credit issuance TYA'!$B$2)))</f>
        <v>0</v>
      </c>
      <c r="BX45" s="285">
        <f>IF(ISBLANK('Hoja De Calculo'!BY$13),'Credit issuance TYA'!BX45-('Credit issuance TYA'!$Y$21*'Credit issuance TYA'!$B$2),IF('Hoja De Calculo'!BY$16&lt;'Hoja De Calculo'!BX$16,0,'Credit issuance TYA'!BX45-('Credit issuance TYA'!$Y$21*'Credit issuance TYA'!$B$2)))</f>
        <v>0</v>
      </c>
      <c r="BY45" s="285">
        <f>IF(ISBLANK('Hoja De Calculo'!BZ$13),'Credit issuance TYA'!BY45-('Credit issuance TYA'!$Y$21*'Credit issuance TYA'!$B$2),IF('Hoja De Calculo'!BZ$16&lt;'Hoja De Calculo'!BY$16,0,'Credit issuance TYA'!BY45-('Credit issuance TYA'!$Y$21*'Credit issuance TYA'!$B$2)))</f>
        <v>0</v>
      </c>
      <c r="BZ45" s="285">
        <f>IF(ISBLANK('Hoja De Calculo'!CA$13),'Credit issuance TYA'!BZ45-('Credit issuance TYA'!$Y$21*'Credit issuance TYA'!$B$2),IF('Hoja De Calculo'!CA$16&lt;'Hoja De Calculo'!BZ$16,0,'Credit issuance TYA'!BZ45-('Credit issuance TYA'!$Y$21*'Credit issuance TYA'!$B$2)))</f>
        <v>0</v>
      </c>
      <c r="CA45" s="285">
        <f>IF(ISBLANK('Hoja De Calculo'!CB$13),'Credit issuance TYA'!CA45-('Credit issuance TYA'!$Y$21*'Credit issuance TYA'!$B$2),IF('Hoja De Calculo'!CB$16&lt;'Hoja De Calculo'!CA$16,0,'Credit issuance TYA'!CA45-('Credit issuance TYA'!$Y$21*'Credit issuance TYA'!$B$2)))</f>
        <v>0</v>
      </c>
      <c r="CB45" s="285">
        <f>IF(ISBLANK('Hoja De Calculo'!CC$13),'Credit issuance TYA'!CB45-('Credit issuance TYA'!$Y$21*'Credit issuance TYA'!$B$2),IF('Hoja De Calculo'!CC$16&lt;'Hoja De Calculo'!CB$16,0,'Credit issuance TYA'!CB45-('Credit issuance TYA'!$Y$21*'Credit issuance TYA'!$B$2)))</f>
        <v>0</v>
      </c>
      <c r="CC45" s="285">
        <f>IF(ISBLANK('Hoja De Calculo'!CD$13),'Credit issuance TYA'!CC45-('Credit issuance TYA'!$Y$21*'Credit issuance TYA'!$B$2),IF('Hoja De Calculo'!CD$16&lt;'Hoja De Calculo'!CC$16,0,'Credit issuance TYA'!CC45-('Credit issuance TYA'!$Y$21*'Credit issuance TYA'!$B$2)))</f>
        <v>0</v>
      </c>
      <c r="CD45" s="285">
        <f>IF(ISBLANK('Hoja De Calculo'!CE$13),'Credit issuance TYA'!CD45-('Credit issuance TYA'!$Y$21*'Credit issuance TYA'!$B$2),IF('Hoja De Calculo'!CE$16&lt;'Hoja De Calculo'!CD$16,0,'Credit issuance TYA'!CD45-('Credit issuance TYA'!$Y$21*'Credit issuance TYA'!$B$2)))</f>
        <v>0</v>
      </c>
      <c r="CE45" s="285">
        <f>IF(ISBLANK('Hoja De Calculo'!CF$13),'Credit issuance TYA'!CE45-('Credit issuance TYA'!$Y$21*'Credit issuance TYA'!$B$2),IF('Hoja De Calculo'!CF$16&lt;'Hoja De Calculo'!CE$16,0,'Credit issuance TYA'!CE45-('Credit issuance TYA'!$Y$21*'Credit issuance TYA'!$B$2)))</f>
        <v>0</v>
      </c>
      <c r="CF45" s="285">
        <f>IF(ISBLANK('Hoja De Calculo'!CG$13),'Credit issuance TYA'!CF45-('Credit issuance TYA'!$Y$21*'Credit issuance TYA'!$B$2),IF('Hoja De Calculo'!CG$16&lt;'Hoja De Calculo'!CF$16,0,'Credit issuance TYA'!CF45-('Credit issuance TYA'!$Y$21*'Credit issuance TYA'!$B$2)))</f>
        <v>0</v>
      </c>
      <c r="CG45" s="285">
        <f>IF(ISBLANK('Hoja De Calculo'!CH$13),'Credit issuance TYA'!CG45-('Credit issuance TYA'!$Y$21*'Credit issuance TYA'!$B$2),IF('Hoja De Calculo'!CH$16&lt;'Hoja De Calculo'!CG$16,0,'Credit issuance TYA'!CG45-('Credit issuance TYA'!$Y$21*'Credit issuance TYA'!$B$2)))</f>
        <v>0</v>
      </c>
      <c r="CH45" s="285">
        <f>IF(ISBLANK('Hoja De Calculo'!CI$13),'Credit issuance TYA'!CH45-('Credit issuance TYA'!$Y$21*'Credit issuance TYA'!$B$2),IF('Hoja De Calculo'!CI$16&lt;'Hoja De Calculo'!CH$16,0,'Credit issuance TYA'!CH45-('Credit issuance TYA'!$Y$21*'Credit issuance TYA'!$B$2)))</f>
        <v>0</v>
      </c>
      <c r="CI45" s="285">
        <f>IF(ISBLANK('Hoja De Calculo'!CJ$13),'Credit issuance TYA'!CI45-('Credit issuance TYA'!$Y$21*'Credit issuance TYA'!$B$2),IF('Hoja De Calculo'!CJ$16&lt;'Hoja De Calculo'!CI$16,0,'Credit issuance TYA'!CI45-('Credit issuance TYA'!$Y$21*'Credit issuance TYA'!$B$2)))</f>
        <v>0</v>
      </c>
      <c r="CJ45" s="285">
        <f>IF(ISBLANK('Hoja De Calculo'!CK$13),'Credit issuance TYA'!CJ45-('Credit issuance TYA'!$Y$21*'Credit issuance TYA'!$B$2),IF('Hoja De Calculo'!CK$16&lt;'Hoja De Calculo'!CJ$16,0,'Credit issuance TYA'!CJ45-('Credit issuance TYA'!$Y$21*'Credit issuance TYA'!$B$2)))</f>
        <v>0</v>
      </c>
      <c r="CK45" s="285">
        <f>IF(ISBLANK('Hoja De Calculo'!CL$13),'Credit issuance TYA'!CK45-('Credit issuance TYA'!$Y$21*'Credit issuance TYA'!$B$2),IF('Hoja De Calculo'!CL$16&lt;'Hoja De Calculo'!CK$16,0,'Credit issuance TYA'!CK45-('Credit issuance TYA'!$Y$21*'Credit issuance TYA'!$B$2)))</f>
        <v>0</v>
      </c>
      <c r="CL45" s="285">
        <f>IF(ISBLANK('Hoja De Calculo'!CM$13),'Credit issuance TYA'!CL45-('Credit issuance TYA'!$Y$21*'Credit issuance TYA'!$B$2),IF('Hoja De Calculo'!CM$16&lt;'Hoja De Calculo'!CL$16,0,'Credit issuance TYA'!CL45-('Credit issuance TYA'!$Y$21*'Credit issuance TYA'!$B$2)))</f>
        <v>0</v>
      </c>
      <c r="CM45" s="285">
        <f>IF(ISBLANK('Hoja De Calculo'!CN$13),'Credit issuance TYA'!CM45-('Credit issuance TYA'!$Y$21*'Credit issuance TYA'!$B$2),IF('Hoja De Calculo'!CN$16&lt;'Hoja De Calculo'!CM$16,0,'Credit issuance TYA'!CM45-('Credit issuance TYA'!$Y$21*'Credit issuance TYA'!$B$2)))</f>
        <v>0</v>
      </c>
      <c r="CN45" s="285">
        <f>IF(ISBLANK('Hoja De Calculo'!CO$13),'Credit issuance TYA'!CN45-('Credit issuance TYA'!$Y$21*'Credit issuance TYA'!$B$2),IF('Hoja De Calculo'!CO$16&lt;'Hoja De Calculo'!CN$16,0,'Credit issuance TYA'!CN45-('Credit issuance TYA'!$Y$21*'Credit issuance TYA'!$B$2)))</f>
        <v>0</v>
      </c>
      <c r="CO45" s="285">
        <f>IF(ISBLANK('Hoja De Calculo'!CP$13),'Credit issuance TYA'!CO45-('Credit issuance TYA'!$Y$21*'Credit issuance TYA'!$B$2),IF('Hoja De Calculo'!CP$16&lt;'Hoja De Calculo'!CO$16,0,'Credit issuance TYA'!CO45-('Credit issuance TYA'!$Y$21*'Credit issuance TYA'!$B$2)))</f>
        <v>0</v>
      </c>
      <c r="CP45" s="285">
        <f>IF(ISBLANK('Hoja De Calculo'!CQ$13),'Credit issuance TYA'!CP45-('Credit issuance TYA'!$Y$21*'Credit issuance TYA'!$B$2),IF('Hoja De Calculo'!CQ$16&lt;'Hoja De Calculo'!CP$16,0,'Credit issuance TYA'!CP45-('Credit issuance TYA'!$Y$21*'Credit issuance TYA'!$B$2)))</f>
        <v>0</v>
      </c>
      <c r="CQ45" s="285">
        <f>IF(ISBLANK('Hoja De Calculo'!CR$13),'Credit issuance TYA'!CQ45-('Credit issuance TYA'!$Y$21*'Credit issuance TYA'!$B$2),IF('Hoja De Calculo'!CR$16&lt;'Hoja De Calculo'!CQ$16,0,'Credit issuance TYA'!CQ45-('Credit issuance TYA'!$Y$21*'Credit issuance TYA'!$B$2)))</f>
        <v>0</v>
      </c>
      <c r="CR45" s="285">
        <f>IF(ISBLANK('Hoja De Calculo'!CS$13),'Credit issuance TYA'!CR45-('Credit issuance TYA'!$Y$21*'Credit issuance TYA'!$B$2),IF('Hoja De Calculo'!CS$16&lt;'Hoja De Calculo'!CR$16,0,'Credit issuance TYA'!CR45-('Credit issuance TYA'!$Y$21*'Credit issuance TYA'!$B$2)))</f>
        <v>0</v>
      </c>
      <c r="CS45" s="285">
        <f>IF(ISBLANK('Hoja De Calculo'!CT$13),'Credit issuance TYA'!CS45-('Credit issuance TYA'!$Y$21*'Credit issuance TYA'!$B$2),IF('Hoja De Calculo'!CT$16&lt;'Hoja De Calculo'!CS$16,0,'Credit issuance TYA'!CS45-('Credit issuance TYA'!$Y$21*'Credit issuance TYA'!$B$2)))</f>
        <v>0</v>
      </c>
      <c r="CT45" s="285">
        <f>IF(ISBLANK('Hoja De Calculo'!CU$13),'Credit issuance TYA'!CT45-('Credit issuance TYA'!$Y$21*'Credit issuance TYA'!$B$2),IF('Hoja De Calculo'!CU$16&lt;'Hoja De Calculo'!CT$16,0,'Credit issuance TYA'!CT45-('Credit issuance TYA'!$Y$21*'Credit issuance TYA'!$B$2)))</f>
        <v>0</v>
      </c>
      <c r="CU45" s="285">
        <f>IF(ISBLANK('Hoja De Calculo'!CV$13),'Credit issuance TYA'!CU45-('Credit issuance TYA'!$Y$21*'Credit issuance TYA'!$B$2),IF('Hoja De Calculo'!CV$16&lt;'Hoja De Calculo'!CU$16,0,'Credit issuance TYA'!CU45-('Credit issuance TYA'!$Y$21*'Credit issuance TYA'!$B$2)))</f>
        <v>0</v>
      </c>
      <c r="CV45" s="285">
        <f>IF(ISBLANK('Hoja De Calculo'!CW$13),'Credit issuance TYA'!CV45-('Credit issuance TYA'!$Y$21*'Credit issuance TYA'!$B$2),IF('Hoja De Calculo'!CW$16&lt;'Hoja De Calculo'!CV$16,0,'Credit issuance TYA'!CV45-('Credit issuance TYA'!$Y$21*'Credit issuance TYA'!$B$2)))</f>
        <v>0</v>
      </c>
      <c r="CW45" s="285">
        <f>IF(ISBLANK('Hoja De Calculo'!CX$13),'Credit issuance TYA'!CW45-('Credit issuance TYA'!$Y$21*'Credit issuance TYA'!$B$2),IF('Hoja De Calculo'!CX$16&lt;'Hoja De Calculo'!CW$16,0,'Credit issuance TYA'!CW45-('Credit issuance TYA'!$Y$21*'Credit issuance TYA'!$B$2)))</f>
        <v>0</v>
      </c>
    </row>
    <row r="46" spans="1:102" x14ac:dyDescent="0.25">
      <c r="A46" t="s">
        <v>183</v>
      </c>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85">
        <f>'Credit issuance TYA'!Z46-('Credit issuance TYA'!$Z21*'Credit issuance TYA'!$B$2)</f>
        <v>0</v>
      </c>
      <c r="AA46" s="285">
        <f>IF(ISBLANK('Hoja De Calculo'!AB$13),'Credit issuance TYA'!AA46-('Credit issuance TYA'!$Z$21*'Credit issuance TYA'!$B$2),IF('Hoja De Calculo'!AB$16&lt;'Hoja De Calculo'!AA$16,0,'Credit issuance TYA'!AA46-('Credit issuance TYA'!$Z$21*'Credit issuance TYA'!$B$2)))</f>
        <v>0</v>
      </c>
      <c r="AB46" s="285">
        <f>IF(ISBLANK('Hoja De Calculo'!AC$13),'Credit issuance TYA'!AB46-('Credit issuance TYA'!$Z$21*'Credit issuance TYA'!$B$2),IF('Hoja De Calculo'!AC$16&lt;'Hoja De Calculo'!AB$16,0,'Credit issuance TYA'!AB46-('Credit issuance TYA'!$Z$21*'Credit issuance TYA'!$B$2)))</f>
        <v>0</v>
      </c>
      <c r="AC46" s="285">
        <f>IF(ISBLANK('Hoja De Calculo'!AD$13),'Credit issuance TYA'!AC46-('Credit issuance TYA'!$Z$21*'Credit issuance TYA'!$B$2),IF('Hoja De Calculo'!AD$16&lt;'Hoja De Calculo'!AC$16,0,'Credit issuance TYA'!AC46-('Credit issuance TYA'!$Z$21*'Credit issuance TYA'!$B$2)))</f>
        <v>0</v>
      </c>
      <c r="AD46" s="285">
        <f>IF(ISBLANK('Hoja De Calculo'!AE$13),'Credit issuance TYA'!AD46-('Credit issuance TYA'!$Z$21*'Credit issuance TYA'!$B$2),IF('Hoja De Calculo'!AE$16&lt;'Hoja De Calculo'!AD$16,0,'Credit issuance TYA'!AD46-('Credit issuance TYA'!$Z$21*'Credit issuance TYA'!$B$2)))</f>
        <v>0</v>
      </c>
      <c r="AE46" s="285">
        <f>IF(ISBLANK('Hoja De Calculo'!AF$13),'Credit issuance TYA'!AE46-('Credit issuance TYA'!$Z$21*'Credit issuance TYA'!$B$2),IF('Hoja De Calculo'!AF$16&lt;'Hoja De Calculo'!AE$16,0,'Credit issuance TYA'!AE46-('Credit issuance TYA'!$Z$21*'Credit issuance TYA'!$B$2)))</f>
        <v>0</v>
      </c>
      <c r="AF46" s="285">
        <f>IF(ISBLANK('Hoja De Calculo'!AG$13),'Credit issuance TYA'!AF46-('Credit issuance TYA'!$Z$21*'Credit issuance TYA'!$B$2),IF('Hoja De Calculo'!AG$16&lt;'Hoja De Calculo'!AF$16,0,'Credit issuance TYA'!AF46-('Credit issuance TYA'!$Z$21*'Credit issuance TYA'!$B$2)))</f>
        <v>0</v>
      </c>
      <c r="AG46" s="285">
        <f>IF(ISBLANK('Hoja De Calculo'!AH$13),'Credit issuance TYA'!AG46-('Credit issuance TYA'!$Z$21*'Credit issuance TYA'!$B$2),IF('Hoja De Calculo'!AH$16&lt;'Hoja De Calculo'!AG$16,0,'Credit issuance TYA'!AG46-('Credit issuance TYA'!$Z$21*'Credit issuance TYA'!$B$2)))</f>
        <v>0</v>
      </c>
      <c r="AH46" s="285">
        <f>IF(ISBLANK('Hoja De Calculo'!AI$13),'Credit issuance TYA'!AH46-('Credit issuance TYA'!$Z$21*'Credit issuance TYA'!$B$2),IF('Hoja De Calculo'!AI$16&lt;'Hoja De Calculo'!AH$16,0,'Credit issuance TYA'!AH46-('Credit issuance TYA'!$Z$21*'Credit issuance TYA'!$B$2)))</f>
        <v>0</v>
      </c>
      <c r="AI46" s="285">
        <f>IF(ISBLANK('Hoja De Calculo'!AJ$13),'Credit issuance TYA'!AI46-('Credit issuance TYA'!$Z$21*'Credit issuance TYA'!$B$2),IF('Hoja De Calculo'!AJ$16&lt;'Hoja De Calculo'!AI$16,0,'Credit issuance TYA'!AI46-('Credit issuance TYA'!$Z$21*'Credit issuance TYA'!$B$2)))</f>
        <v>0</v>
      </c>
      <c r="AJ46" s="285">
        <f>IF(ISBLANK('Hoja De Calculo'!AK$13),'Credit issuance TYA'!AJ46-('Credit issuance TYA'!$Z$21*'Credit issuance TYA'!$B$2),IF('Hoja De Calculo'!AK$16&lt;'Hoja De Calculo'!AJ$16,0,'Credit issuance TYA'!AJ46-('Credit issuance TYA'!$Z$21*'Credit issuance TYA'!$B$2)))</f>
        <v>0</v>
      </c>
      <c r="AK46" s="285">
        <f>IF(ISBLANK('Hoja De Calculo'!AL$13),'Credit issuance TYA'!AK46-('Credit issuance TYA'!$Z$21*'Credit issuance TYA'!$B$2),IF('Hoja De Calculo'!AL$16&lt;'Hoja De Calculo'!AK$16,0,'Credit issuance TYA'!AK46-('Credit issuance TYA'!$Z$21*'Credit issuance TYA'!$B$2)))</f>
        <v>0</v>
      </c>
      <c r="AL46" s="285">
        <f>IF(ISBLANK('Hoja De Calculo'!AM$13),'Credit issuance TYA'!AL46-('Credit issuance TYA'!$Z$21*'Credit issuance TYA'!$B$2),IF('Hoja De Calculo'!AM$16&lt;'Hoja De Calculo'!AL$16,0,'Credit issuance TYA'!AL46-('Credit issuance TYA'!$Z$21*'Credit issuance TYA'!$B$2)))</f>
        <v>0</v>
      </c>
      <c r="AM46" s="285">
        <f>IF(ISBLANK('Hoja De Calculo'!AN$13),'Credit issuance TYA'!AM46-('Credit issuance TYA'!$Z$21*'Credit issuance TYA'!$B$2),IF('Hoja De Calculo'!AN$16&lt;'Hoja De Calculo'!AM$16,0,'Credit issuance TYA'!AM46-('Credit issuance TYA'!$Z$21*'Credit issuance TYA'!$B$2)))</f>
        <v>0</v>
      </c>
      <c r="AN46" s="285">
        <f>IF(ISBLANK('Hoja De Calculo'!AO$13),'Credit issuance TYA'!AN46-('Credit issuance TYA'!$Z$21*'Credit issuance TYA'!$B$2),IF('Hoja De Calculo'!AO$16&lt;'Hoja De Calculo'!AN$16,0,'Credit issuance TYA'!AN46-('Credit issuance TYA'!$Z$21*'Credit issuance TYA'!$B$2)))</f>
        <v>0</v>
      </c>
      <c r="AO46" s="285">
        <f>IF(ISBLANK('Hoja De Calculo'!AP$13),'Credit issuance TYA'!AO46-('Credit issuance TYA'!$Z$21*'Credit issuance TYA'!$B$2),IF('Hoja De Calculo'!AP$16&lt;'Hoja De Calculo'!AO$16,0,'Credit issuance TYA'!AO46-('Credit issuance TYA'!$Z$21*'Credit issuance TYA'!$B$2)))</f>
        <v>0</v>
      </c>
      <c r="AP46" s="285">
        <f>IF(ISBLANK('Hoja De Calculo'!AQ$13),'Credit issuance TYA'!AP46-('Credit issuance TYA'!$Z$21*'Credit issuance TYA'!$B$2),IF('Hoja De Calculo'!AQ$16&lt;'Hoja De Calculo'!AP$16,0,'Credit issuance TYA'!AP46-('Credit issuance TYA'!$Z$21*'Credit issuance TYA'!$B$2)))</f>
        <v>0</v>
      </c>
      <c r="AQ46" s="285">
        <f>IF(ISBLANK('Hoja De Calculo'!AR$13),'Credit issuance TYA'!AQ46-('Credit issuance TYA'!$Z$21*'Credit issuance TYA'!$B$2),IF('Hoja De Calculo'!AR$16&lt;'Hoja De Calculo'!AQ$16,0,'Credit issuance TYA'!AQ46-('Credit issuance TYA'!$Z$21*'Credit issuance TYA'!$B$2)))</f>
        <v>0</v>
      </c>
      <c r="AR46" s="285">
        <f>IF(ISBLANK('Hoja De Calculo'!AS$13),'Credit issuance TYA'!AR46-('Credit issuance TYA'!$Z$21*'Credit issuance TYA'!$B$2),IF('Hoja De Calculo'!AS$16&lt;'Hoja De Calculo'!AR$16,0,'Credit issuance TYA'!AR46-('Credit issuance TYA'!$Z$21*'Credit issuance TYA'!$B$2)))</f>
        <v>0</v>
      </c>
      <c r="AS46" s="285">
        <f>IF(ISBLANK('Hoja De Calculo'!AT$13),'Credit issuance TYA'!AS46-('Credit issuance TYA'!$Z$21*'Credit issuance TYA'!$B$2),IF('Hoja De Calculo'!AT$16&lt;'Hoja De Calculo'!AS$16,0,'Credit issuance TYA'!AS46-('Credit issuance TYA'!$Z$21*'Credit issuance TYA'!$B$2)))</f>
        <v>0</v>
      </c>
      <c r="AT46" s="285">
        <f>IF(ISBLANK('Hoja De Calculo'!AU$13),'Credit issuance TYA'!AT46-('Credit issuance TYA'!$Z$21*'Credit issuance TYA'!$B$2),IF('Hoja De Calculo'!AU$16&lt;'Hoja De Calculo'!AT$16,0,'Credit issuance TYA'!AT46-('Credit issuance TYA'!$Z$21*'Credit issuance TYA'!$B$2)))</f>
        <v>0</v>
      </c>
      <c r="AU46" s="285">
        <f>IF(ISBLANK('Hoja De Calculo'!AV$13),'Credit issuance TYA'!AU46-('Credit issuance TYA'!$Z$21*'Credit issuance TYA'!$B$2),IF('Hoja De Calculo'!AV$16&lt;'Hoja De Calculo'!AU$16,0,'Credit issuance TYA'!AU46-('Credit issuance TYA'!$Z$21*'Credit issuance TYA'!$B$2)))</f>
        <v>0</v>
      </c>
      <c r="AV46" s="285">
        <f>IF(ISBLANK('Hoja De Calculo'!AW$13),'Credit issuance TYA'!AV46-('Credit issuance TYA'!$Z$21*'Credit issuance TYA'!$B$2),IF('Hoja De Calculo'!AW$16&lt;'Hoja De Calculo'!AV$16,0,'Credit issuance TYA'!AV46-('Credit issuance TYA'!$Z$21*'Credit issuance TYA'!$B$2)))</f>
        <v>0</v>
      </c>
      <c r="AW46" s="285">
        <f>IF(ISBLANK('Hoja De Calculo'!AX$13),'Credit issuance TYA'!AW46-('Credit issuance TYA'!$Z$21*'Credit issuance TYA'!$B$2),IF('Hoja De Calculo'!AX$16&lt;'Hoja De Calculo'!AW$16,0,'Credit issuance TYA'!AW46-('Credit issuance TYA'!$Z$21*'Credit issuance TYA'!$B$2)))</f>
        <v>0</v>
      </c>
      <c r="AX46" s="285">
        <f>IF(ISBLANK('Hoja De Calculo'!AY$13),'Credit issuance TYA'!AX46-('Credit issuance TYA'!$Z$21*'Credit issuance TYA'!$B$2),IF('Hoja De Calculo'!AY$16&lt;'Hoja De Calculo'!AX$16,0,'Credit issuance TYA'!AX46-('Credit issuance TYA'!$Z$21*'Credit issuance TYA'!$B$2)))</f>
        <v>0</v>
      </c>
      <c r="AY46" s="285">
        <f>IF(ISBLANK('Hoja De Calculo'!AZ$13),'Credit issuance TYA'!AY46-('Credit issuance TYA'!$Z$21*'Credit issuance TYA'!$B$2),IF('Hoja De Calculo'!AZ$16&lt;'Hoja De Calculo'!AY$16,0,'Credit issuance TYA'!AY46-('Credit issuance TYA'!$Z$21*'Credit issuance TYA'!$B$2)))</f>
        <v>0</v>
      </c>
      <c r="AZ46" s="285">
        <f>IF(ISBLANK('Hoja De Calculo'!BA$13),'Credit issuance TYA'!AZ46-('Credit issuance TYA'!$Z$21*'Credit issuance TYA'!$B$2),IF('Hoja De Calculo'!BA$16&lt;'Hoja De Calculo'!AZ$16,0,'Credit issuance TYA'!AZ46-('Credit issuance TYA'!$Z$21*'Credit issuance TYA'!$B$2)))</f>
        <v>0</v>
      </c>
      <c r="BA46" s="285">
        <f>IF(ISBLANK('Hoja De Calculo'!BB$13),'Credit issuance TYA'!BA46-('Credit issuance TYA'!$Z$21*'Credit issuance TYA'!$B$2),IF('Hoja De Calculo'!BB$16&lt;'Hoja De Calculo'!BA$16,0,'Credit issuance TYA'!BA46-('Credit issuance TYA'!$Z$21*'Credit issuance TYA'!$B$2)))</f>
        <v>0</v>
      </c>
      <c r="BB46" s="285">
        <f>IF(ISBLANK('Hoja De Calculo'!BC$13),'Credit issuance TYA'!BB46-('Credit issuance TYA'!$Z$21*'Credit issuance TYA'!$B$2),IF('Hoja De Calculo'!BC$16&lt;'Hoja De Calculo'!BB$16,0,'Credit issuance TYA'!BB46-('Credit issuance TYA'!$Z$21*'Credit issuance TYA'!$B$2)))</f>
        <v>0</v>
      </c>
      <c r="BC46" s="285">
        <f>IF(ISBLANK('Hoja De Calculo'!BD$13),'Credit issuance TYA'!BC46-('Credit issuance TYA'!$Z$21*'Credit issuance TYA'!$B$2),IF('Hoja De Calculo'!BD$16&lt;'Hoja De Calculo'!BC$16,0,'Credit issuance TYA'!BC46-('Credit issuance TYA'!$Z$21*'Credit issuance TYA'!$B$2)))</f>
        <v>0</v>
      </c>
      <c r="BD46" s="285">
        <f>IF(ISBLANK('Hoja De Calculo'!BE$13),'Credit issuance TYA'!BD46-('Credit issuance TYA'!$Z$21*'Credit issuance TYA'!$B$2),IF('Hoja De Calculo'!BE$16&lt;'Hoja De Calculo'!BD$16,0,'Credit issuance TYA'!BD46-('Credit issuance TYA'!$Z$21*'Credit issuance TYA'!$B$2)))</f>
        <v>0</v>
      </c>
      <c r="BE46" s="285">
        <f>IF(ISBLANK('Hoja De Calculo'!BF$13),'Credit issuance TYA'!BE46-('Credit issuance TYA'!$Z$21*'Credit issuance TYA'!$B$2),IF('Hoja De Calculo'!BF$16&lt;'Hoja De Calculo'!BE$16,0,'Credit issuance TYA'!BE46-('Credit issuance TYA'!$Z$21*'Credit issuance TYA'!$B$2)))</f>
        <v>0</v>
      </c>
      <c r="BF46" s="285">
        <f>IF(ISBLANK('Hoja De Calculo'!BG$13),'Credit issuance TYA'!BF46-('Credit issuance TYA'!$Z$21*'Credit issuance TYA'!$B$2),IF('Hoja De Calculo'!BG$16&lt;'Hoja De Calculo'!BF$16,0,'Credit issuance TYA'!BF46-('Credit issuance TYA'!$Z$21*'Credit issuance TYA'!$B$2)))</f>
        <v>0</v>
      </c>
      <c r="BG46" s="285">
        <f>IF(ISBLANK('Hoja De Calculo'!BH$13),'Credit issuance TYA'!BG46-('Credit issuance TYA'!$Z$21*'Credit issuance TYA'!$B$2),IF('Hoja De Calculo'!BH$16&lt;'Hoja De Calculo'!BG$16,0,'Credit issuance TYA'!BG46-('Credit issuance TYA'!$Z$21*'Credit issuance TYA'!$B$2)))</f>
        <v>0</v>
      </c>
      <c r="BH46" s="285">
        <f>IF(ISBLANK('Hoja De Calculo'!BI$13),'Credit issuance TYA'!BH46-('Credit issuance TYA'!$Z$21*'Credit issuance TYA'!$B$2),IF('Hoja De Calculo'!BI$16&lt;'Hoja De Calculo'!BH$16,0,'Credit issuance TYA'!BH46-('Credit issuance TYA'!$Z$21*'Credit issuance TYA'!$B$2)))</f>
        <v>0</v>
      </c>
      <c r="BI46" s="285">
        <f>IF(ISBLANK('Hoja De Calculo'!BJ$13),'Credit issuance TYA'!BI46-('Credit issuance TYA'!$Z$21*'Credit issuance TYA'!$B$2),IF('Hoja De Calculo'!BJ$16&lt;'Hoja De Calculo'!BI$16,0,'Credit issuance TYA'!BI46-('Credit issuance TYA'!$Z$21*'Credit issuance TYA'!$B$2)))</f>
        <v>0</v>
      </c>
      <c r="BJ46" s="285">
        <f>IF(ISBLANK('Hoja De Calculo'!BK$13),'Credit issuance TYA'!BJ46-('Credit issuance TYA'!$Z$21*'Credit issuance TYA'!$B$2),IF('Hoja De Calculo'!BK$16&lt;'Hoja De Calculo'!BJ$16,0,'Credit issuance TYA'!BJ46-('Credit issuance TYA'!$Z$21*'Credit issuance TYA'!$B$2)))</f>
        <v>0</v>
      </c>
      <c r="BK46" s="285">
        <f>IF(ISBLANK('Hoja De Calculo'!BL$13),'Credit issuance TYA'!BK46-('Credit issuance TYA'!$Z$21*'Credit issuance TYA'!$B$2),IF('Hoja De Calculo'!BL$16&lt;'Hoja De Calculo'!BK$16,0,'Credit issuance TYA'!BK46-('Credit issuance TYA'!$Z$21*'Credit issuance TYA'!$B$2)))</f>
        <v>0</v>
      </c>
      <c r="BL46" s="285">
        <f>IF(ISBLANK('Hoja De Calculo'!BM$13),'Credit issuance TYA'!BL46-('Credit issuance TYA'!$Z$21*'Credit issuance TYA'!$B$2),IF('Hoja De Calculo'!BM$16&lt;'Hoja De Calculo'!BL$16,0,'Credit issuance TYA'!BL46-('Credit issuance TYA'!$Z$21*'Credit issuance TYA'!$B$2)))</f>
        <v>0</v>
      </c>
      <c r="BM46" s="285">
        <f>IF(ISBLANK('Hoja De Calculo'!BN$13),'Credit issuance TYA'!BM46-('Credit issuance TYA'!$Z$21*'Credit issuance TYA'!$B$2),IF('Hoja De Calculo'!BN$16&lt;'Hoja De Calculo'!BM$16,0,'Credit issuance TYA'!BM46-('Credit issuance TYA'!$Z$21*'Credit issuance TYA'!$B$2)))</f>
        <v>0</v>
      </c>
      <c r="BN46" s="285">
        <f>IF(ISBLANK('Hoja De Calculo'!BO$13),'Credit issuance TYA'!BN46-('Credit issuance TYA'!$Z$21*'Credit issuance TYA'!$B$2),IF('Hoja De Calculo'!BO$16&lt;'Hoja De Calculo'!BN$16,0,'Credit issuance TYA'!BN46-('Credit issuance TYA'!$Z$21*'Credit issuance TYA'!$B$2)))</f>
        <v>0</v>
      </c>
      <c r="BO46" s="285">
        <f>IF(ISBLANK('Hoja De Calculo'!BP$13),'Credit issuance TYA'!BO46-('Credit issuance TYA'!$Z$21*'Credit issuance TYA'!$B$2),IF('Hoja De Calculo'!BP$16&lt;'Hoja De Calculo'!BO$16,0,'Credit issuance TYA'!BO46-('Credit issuance TYA'!$Z$21*'Credit issuance TYA'!$B$2)))</f>
        <v>0</v>
      </c>
      <c r="BP46" s="285">
        <f>IF(ISBLANK('Hoja De Calculo'!BQ$13),'Credit issuance TYA'!BP46-('Credit issuance TYA'!$Z$21*'Credit issuance TYA'!$B$2),IF('Hoja De Calculo'!BQ$16&lt;'Hoja De Calculo'!BP$16,0,'Credit issuance TYA'!BP46-('Credit issuance TYA'!$Z$21*'Credit issuance TYA'!$B$2)))</f>
        <v>0</v>
      </c>
      <c r="BQ46" s="285">
        <f>IF(ISBLANK('Hoja De Calculo'!BR$13),'Credit issuance TYA'!BQ46-('Credit issuance TYA'!$Z$21*'Credit issuance TYA'!$B$2),IF('Hoja De Calculo'!BR$16&lt;'Hoja De Calculo'!BQ$16,0,'Credit issuance TYA'!BQ46-('Credit issuance TYA'!$Z$21*'Credit issuance TYA'!$B$2)))</f>
        <v>0</v>
      </c>
      <c r="BR46" s="285">
        <f>IF(ISBLANK('Hoja De Calculo'!BS$13),'Credit issuance TYA'!BR46-('Credit issuance TYA'!$Z$21*'Credit issuance TYA'!$B$2),IF('Hoja De Calculo'!BS$16&lt;'Hoja De Calculo'!BR$16,0,'Credit issuance TYA'!BR46-('Credit issuance TYA'!$Z$21*'Credit issuance TYA'!$B$2)))</f>
        <v>0</v>
      </c>
      <c r="BS46" s="285">
        <f>IF(ISBLANK('Hoja De Calculo'!BT$13),'Credit issuance TYA'!BS46-('Credit issuance TYA'!$Z$21*'Credit issuance TYA'!$B$2),IF('Hoja De Calculo'!BT$16&lt;'Hoja De Calculo'!BS$16,0,'Credit issuance TYA'!BS46-('Credit issuance TYA'!$Z$21*'Credit issuance TYA'!$B$2)))</f>
        <v>0</v>
      </c>
      <c r="BT46" s="285">
        <f>IF(ISBLANK('Hoja De Calculo'!BU$13),'Credit issuance TYA'!BT46-('Credit issuance TYA'!$Z$21*'Credit issuance TYA'!$B$2),IF('Hoja De Calculo'!BU$16&lt;'Hoja De Calculo'!BT$16,0,'Credit issuance TYA'!BT46-('Credit issuance TYA'!$Z$21*'Credit issuance TYA'!$B$2)))</f>
        <v>0</v>
      </c>
      <c r="BU46" s="285">
        <f>IF(ISBLANK('Hoja De Calculo'!BV$13),'Credit issuance TYA'!BU46-('Credit issuance TYA'!$Z$21*'Credit issuance TYA'!$B$2),IF('Hoja De Calculo'!BV$16&lt;'Hoja De Calculo'!BU$16,0,'Credit issuance TYA'!BU46-('Credit issuance TYA'!$Z$21*'Credit issuance TYA'!$B$2)))</f>
        <v>0</v>
      </c>
      <c r="BV46" s="285">
        <f>IF(ISBLANK('Hoja De Calculo'!BW$13),'Credit issuance TYA'!BV46-('Credit issuance TYA'!$Z$21*'Credit issuance TYA'!$B$2),IF('Hoja De Calculo'!BW$16&lt;'Hoja De Calculo'!BV$16,0,'Credit issuance TYA'!BV46-('Credit issuance TYA'!$Z$21*'Credit issuance TYA'!$B$2)))</f>
        <v>0</v>
      </c>
      <c r="BW46" s="285">
        <f>IF(ISBLANK('Hoja De Calculo'!BX$13),'Credit issuance TYA'!BW46-('Credit issuance TYA'!$Z$21*'Credit issuance TYA'!$B$2),IF('Hoja De Calculo'!BX$16&lt;'Hoja De Calculo'!BW$16,0,'Credit issuance TYA'!BW46-('Credit issuance TYA'!$Z$21*'Credit issuance TYA'!$B$2)))</f>
        <v>0</v>
      </c>
      <c r="BX46" s="285">
        <f>IF(ISBLANK('Hoja De Calculo'!BY$13),'Credit issuance TYA'!BX46-('Credit issuance TYA'!$Z$21*'Credit issuance TYA'!$B$2),IF('Hoja De Calculo'!BY$16&lt;'Hoja De Calculo'!BX$16,0,'Credit issuance TYA'!BX46-('Credit issuance TYA'!$Z$21*'Credit issuance TYA'!$B$2)))</f>
        <v>0</v>
      </c>
      <c r="BY46" s="285">
        <f>IF(ISBLANK('Hoja De Calculo'!BZ$13),'Credit issuance TYA'!BY46-('Credit issuance TYA'!$Z$21*'Credit issuance TYA'!$B$2),IF('Hoja De Calculo'!BZ$16&lt;'Hoja De Calculo'!BY$16,0,'Credit issuance TYA'!BY46-('Credit issuance TYA'!$Z$21*'Credit issuance TYA'!$B$2)))</f>
        <v>0</v>
      </c>
      <c r="BZ46" s="285">
        <f>IF(ISBLANK('Hoja De Calculo'!CA$13),'Credit issuance TYA'!BZ46-('Credit issuance TYA'!$Z$21*'Credit issuance TYA'!$B$2),IF('Hoja De Calculo'!CA$16&lt;'Hoja De Calculo'!BZ$16,0,'Credit issuance TYA'!BZ46-('Credit issuance TYA'!$Z$21*'Credit issuance TYA'!$B$2)))</f>
        <v>0</v>
      </c>
      <c r="CA46" s="285">
        <f>IF(ISBLANK('Hoja De Calculo'!CB$13),'Credit issuance TYA'!CA46-('Credit issuance TYA'!$Z$21*'Credit issuance TYA'!$B$2),IF('Hoja De Calculo'!CB$16&lt;'Hoja De Calculo'!CA$16,0,'Credit issuance TYA'!CA46-('Credit issuance TYA'!$Z$21*'Credit issuance TYA'!$B$2)))</f>
        <v>0</v>
      </c>
      <c r="CB46" s="285">
        <f>IF(ISBLANK('Hoja De Calculo'!CC$13),'Credit issuance TYA'!CB46-('Credit issuance TYA'!$Z$21*'Credit issuance TYA'!$B$2),IF('Hoja De Calculo'!CC$16&lt;'Hoja De Calculo'!CB$16,0,'Credit issuance TYA'!CB46-('Credit issuance TYA'!$Z$21*'Credit issuance TYA'!$B$2)))</f>
        <v>0</v>
      </c>
      <c r="CC46" s="285">
        <f>IF(ISBLANK('Hoja De Calculo'!CD$13),'Credit issuance TYA'!CC46-('Credit issuance TYA'!$Z$21*'Credit issuance TYA'!$B$2),IF('Hoja De Calculo'!CD$16&lt;'Hoja De Calculo'!CC$16,0,'Credit issuance TYA'!CC46-('Credit issuance TYA'!$Z$21*'Credit issuance TYA'!$B$2)))</f>
        <v>0</v>
      </c>
      <c r="CD46" s="285">
        <f>IF(ISBLANK('Hoja De Calculo'!CE$13),'Credit issuance TYA'!CD46-('Credit issuance TYA'!$Z$21*'Credit issuance TYA'!$B$2),IF('Hoja De Calculo'!CE$16&lt;'Hoja De Calculo'!CD$16,0,'Credit issuance TYA'!CD46-('Credit issuance TYA'!$Z$21*'Credit issuance TYA'!$B$2)))</f>
        <v>0</v>
      </c>
      <c r="CE46" s="285">
        <f>IF(ISBLANK('Hoja De Calculo'!CF$13),'Credit issuance TYA'!CE46-('Credit issuance TYA'!$Z$21*'Credit issuance TYA'!$B$2),IF('Hoja De Calculo'!CF$16&lt;'Hoja De Calculo'!CE$16,0,'Credit issuance TYA'!CE46-('Credit issuance TYA'!$Z$21*'Credit issuance TYA'!$B$2)))</f>
        <v>0</v>
      </c>
      <c r="CF46" s="285">
        <f>IF(ISBLANK('Hoja De Calculo'!CG$13),'Credit issuance TYA'!CF46-('Credit issuance TYA'!$Z$21*'Credit issuance TYA'!$B$2),IF('Hoja De Calculo'!CG$16&lt;'Hoja De Calculo'!CF$16,0,'Credit issuance TYA'!CF46-('Credit issuance TYA'!$Z$21*'Credit issuance TYA'!$B$2)))</f>
        <v>0</v>
      </c>
      <c r="CG46" s="285">
        <f>IF(ISBLANK('Hoja De Calculo'!CH$13),'Credit issuance TYA'!CG46-('Credit issuance TYA'!$Z$21*'Credit issuance TYA'!$B$2),IF('Hoja De Calculo'!CH$16&lt;'Hoja De Calculo'!CG$16,0,'Credit issuance TYA'!CG46-('Credit issuance TYA'!$Z$21*'Credit issuance TYA'!$B$2)))</f>
        <v>0</v>
      </c>
      <c r="CH46" s="285">
        <f>IF(ISBLANK('Hoja De Calculo'!CI$13),'Credit issuance TYA'!CH46-('Credit issuance TYA'!$Z$21*'Credit issuance TYA'!$B$2),IF('Hoja De Calculo'!CI$16&lt;'Hoja De Calculo'!CH$16,0,'Credit issuance TYA'!CH46-('Credit issuance TYA'!$Z$21*'Credit issuance TYA'!$B$2)))</f>
        <v>0</v>
      </c>
      <c r="CI46" s="285">
        <f>IF(ISBLANK('Hoja De Calculo'!CJ$13),'Credit issuance TYA'!CI46-('Credit issuance TYA'!$Z$21*'Credit issuance TYA'!$B$2),IF('Hoja De Calculo'!CJ$16&lt;'Hoja De Calculo'!CI$16,0,'Credit issuance TYA'!CI46-('Credit issuance TYA'!$Z$21*'Credit issuance TYA'!$B$2)))</f>
        <v>0</v>
      </c>
      <c r="CJ46" s="285">
        <f>IF(ISBLANK('Hoja De Calculo'!CK$13),'Credit issuance TYA'!CJ46-('Credit issuance TYA'!$Z$21*'Credit issuance TYA'!$B$2),IF('Hoja De Calculo'!CK$16&lt;'Hoja De Calculo'!CJ$16,0,'Credit issuance TYA'!CJ46-('Credit issuance TYA'!$Z$21*'Credit issuance TYA'!$B$2)))</f>
        <v>0</v>
      </c>
      <c r="CK46" s="285">
        <f>IF(ISBLANK('Hoja De Calculo'!CL$13),'Credit issuance TYA'!CK46-('Credit issuance TYA'!$Z$21*'Credit issuance TYA'!$B$2),IF('Hoja De Calculo'!CL$16&lt;'Hoja De Calculo'!CK$16,0,'Credit issuance TYA'!CK46-('Credit issuance TYA'!$Z$21*'Credit issuance TYA'!$B$2)))</f>
        <v>0</v>
      </c>
      <c r="CL46" s="285">
        <f>IF(ISBLANK('Hoja De Calculo'!CM$13),'Credit issuance TYA'!CL46-('Credit issuance TYA'!$Z$21*'Credit issuance TYA'!$B$2),IF('Hoja De Calculo'!CM$16&lt;'Hoja De Calculo'!CL$16,0,'Credit issuance TYA'!CL46-('Credit issuance TYA'!$Z$21*'Credit issuance TYA'!$B$2)))</f>
        <v>0</v>
      </c>
      <c r="CM46" s="285">
        <f>IF(ISBLANK('Hoja De Calculo'!CN$13),'Credit issuance TYA'!CM46-('Credit issuance TYA'!$Z$21*'Credit issuance TYA'!$B$2),IF('Hoja De Calculo'!CN$16&lt;'Hoja De Calculo'!CM$16,0,'Credit issuance TYA'!CM46-('Credit issuance TYA'!$Z$21*'Credit issuance TYA'!$B$2)))</f>
        <v>0</v>
      </c>
      <c r="CN46" s="285">
        <f>IF(ISBLANK('Hoja De Calculo'!CO$13),'Credit issuance TYA'!CN46-('Credit issuance TYA'!$Z$21*'Credit issuance TYA'!$B$2),IF('Hoja De Calculo'!CO$16&lt;'Hoja De Calculo'!CN$16,0,'Credit issuance TYA'!CN46-('Credit issuance TYA'!$Z$21*'Credit issuance TYA'!$B$2)))</f>
        <v>0</v>
      </c>
      <c r="CO46" s="285">
        <f>IF(ISBLANK('Hoja De Calculo'!CP$13),'Credit issuance TYA'!CO46-('Credit issuance TYA'!$Z$21*'Credit issuance TYA'!$B$2),IF('Hoja De Calculo'!CP$16&lt;'Hoja De Calculo'!CO$16,0,'Credit issuance TYA'!CO46-('Credit issuance TYA'!$Z$21*'Credit issuance TYA'!$B$2)))</f>
        <v>0</v>
      </c>
      <c r="CP46" s="285">
        <f>IF(ISBLANK('Hoja De Calculo'!CQ$13),'Credit issuance TYA'!CP46-('Credit issuance TYA'!$Z$21*'Credit issuance TYA'!$B$2),IF('Hoja De Calculo'!CQ$16&lt;'Hoja De Calculo'!CP$16,0,'Credit issuance TYA'!CP46-('Credit issuance TYA'!$Z$21*'Credit issuance TYA'!$B$2)))</f>
        <v>0</v>
      </c>
      <c r="CQ46" s="285">
        <f>IF(ISBLANK('Hoja De Calculo'!CR$13),'Credit issuance TYA'!CQ46-('Credit issuance TYA'!$Z$21*'Credit issuance TYA'!$B$2),IF('Hoja De Calculo'!CR$16&lt;'Hoja De Calculo'!CQ$16,0,'Credit issuance TYA'!CQ46-('Credit issuance TYA'!$Z$21*'Credit issuance TYA'!$B$2)))</f>
        <v>0</v>
      </c>
      <c r="CR46" s="285">
        <f>IF(ISBLANK('Hoja De Calculo'!CS$13),'Credit issuance TYA'!CR46-('Credit issuance TYA'!$Z$21*'Credit issuance TYA'!$B$2),IF('Hoja De Calculo'!CS$16&lt;'Hoja De Calculo'!CR$16,0,'Credit issuance TYA'!CR46-('Credit issuance TYA'!$Z$21*'Credit issuance TYA'!$B$2)))</f>
        <v>0</v>
      </c>
      <c r="CS46" s="285">
        <f>IF(ISBLANK('Hoja De Calculo'!CT$13),'Credit issuance TYA'!CS46-('Credit issuance TYA'!$Z$21*'Credit issuance TYA'!$B$2),IF('Hoja De Calculo'!CT$16&lt;'Hoja De Calculo'!CS$16,0,'Credit issuance TYA'!CS46-('Credit issuance TYA'!$Z$21*'Credit issuance TYA'!$B$2)))</f>
        <v>0</v>
      </c>
      <c r="CT46" s="285">
        <f>IF(ISBLANK('Hoja De Calculo'!CU$13),'Credit issuance TYA'!CT46-('Credit issuance TYA'!$Z$21*'Credit issuance TYA'!$B$2),IF('Hoja De Calculo'!CU$16&lt;'Hoja De Calculo'!CT$16,0,'Credit issuance TYA'!CT46-('Credit issuance TYA'!$Z$21*'Credit issuance TYA'!$B$2)))</f>
        <v>0</v>
      </c>
      <c r="CU46" s="285">
        <f>IF(ISBLANK('Hoja De Calculo'!CV$13),'Credit issuance TYA'!CU46-('Credit issuance TYA'!$Z$21*'Credit issuance TYA'!$B$2),IF('Hoja De Calculo'!CV$16&lt;'Hoja De Calculo'!CU$16,0,'Credit issuance TYA'!CU46-('Credit issuance TYA'!$Z$21*'Credit issuance TYA'!$B$2)))</f>
        <v>0</v>
      </c>
      <c r="CV46" s="285">
        <f>IF(ISBLANK('Hoja De Calculo'!CW$13),'Credit issuance TYA'!CV46-('Credit issuance TYA'!$Z$21*'Credit issuance TYA'!$B$2),IF('Hoja De Calculo'!CW$16&lt;'Hoja De Calculo'!CV$16,0,'Credit issuance TYA'!CV46-('Credit issuance TYA'!$Z$21*'Credit issuance TYA'!$B$2)))</f>
        <v>0</v>
      </c>
      <c r="CW46" s="285">
        <f>IF(ISBLANK('Hoja De Calculo'!CX$13),'Credit issuance TYA'!CW46-('Credit issuance TYA'!$Z$21*'Credit issuance TYA'!$B$2),IF('Hoja De Calculo'!CX$16&lt;'Hoja De Calculo'!CW$16,0,'Credit issuance TYA'!CW46-('Credit issuance TYA'!$Z$21*'Credit issuance TYA'!$B$2)))</f>
        <v>0</v>
      </c>
    </row>
    <row r="47" spans="1:102" x14ac:dyDescent="0.25">
      <c r="A47" t="s">
        <v>184</v>
      </c>
      <c r="C47" s="263"/>
      <c r="D47" s="263"/>
      <c r="E47" s="263"/>
      <c r="F47" s="263"/>
      <c r="G47" s="263"/>
      <c r="H47" s="263"/>
      <c r="I47" s="263"/>
      <c r="J47" s="263"/>
      <c r="K47" s="263"/>
      <c r="L47" s="263"/>
      <c r="M47" s="263"/>
      <c r="N47" s="263"/>
      <c r="O47" s="263"/>
      <c r="P47" s="263"/>
      <c r="Q47" s="263"/>
      <c r="R47" s="263"/>
      <c r="S47" s="263"/>
      <c r="T47" s="263"/>
      <c r="U47" s="263"/>
      <c r="V47" s="263"/>
      <c r="W47" s="263"/>
      <c r="X47" s="263"/>
      <c r="Y47" s="263"/>
      <c r="Z47" s="271"/>
      <c r="AA47" s="285">
        <f>'Credit issuance TYA'!AA47-('Credit issuance TYA'!$AA21*'Credit issuance TYA'!$B$2)</f>
        <v>0</v>
      </c>
      <c r="AB47" s="285">
        <f>IF(ISBLANK('Hoja De Calculo'!AC$13),'Credit issuance TYA'!AB47-('Credit issuance TYA'!$AA$21*'Credit issuance TYA'!$B$2),IF('Hoja De Calculo'!AC$16&lt;'Hoja De Calculo'!AB$16,0,'Credit issuance TYA'!AB47-('Credit issuance TYA'!$AA$21*'Credit issuance TYA'!$B$2)))</f>
        <v>0</v>
      </c>
      <c r="AC47" s="285">
        <f>IF(ISBLANK('Hoja De Calculo'!AD$13),'Credit issuance TYA'!AC47-('Credit issuance TYA'!$AA$21*'Credit issuance TYA'!$B$2),IF('Hoja De Calculo'!AD$16&lt;'Hoja De Calculo'!AC$16,0,'Credit issuance TYA'!AC47-('Credit issuance TYA'!$AA$21*'Credit issuance TYA'!$B$2)))</f>
        <v>0</v>
      </c>
      <c r="AD47" s="285">
        <f>IF(ISBLANK('Hoja De Calculo'!AE$13),'Credit issuance TYA'!AD47-('Credit issuance TYA'!$AA$21*'Credit issuance TYA'!$B$2),IF('Hoja De Calculo'!AE$16&lt;'Hoja De Calculo'!AD$16,0,'Credit issuance TYA'!AD47-('Credit issuance TYA'!$AA$21*'Credit issuance TYA'!$B$2)))</f>
        <v>0</v>
      </c>
      <c r="AE47" s="285">
        <f>IF(ISBLANK('Hoja De Calculo'!AF$13),'Credit issuance TYA'!AE47-('Credit issuance TYA'!$AA$21*'Credit issuance TYA'!$B$2),IF('Hoja De Calculo'!AF$16&lt;'Hoja De Calculo'!AE$16,0,'Credit issuance TYA'!AE47-('Credit issuance TYA'!$AA$21*'Credit issuance TYA'!$B$2)))</f>
        <v>0</v>
      </c>
      <c r="AF47" s="285">
        <f>IF(ISBLANK('Hoja De Calculo'!AG$13),'Credit issuance TYA'!AF47-('Credit issuance TYA'!$AA$21*'Credit issuance TYA'!$B$2),IF('Hoja De Calculo'!AG$16&lt;'Hoja De Calculo'!AF$16,0,'Credit issuance TYA'!AF47-('Credit issuance TYA'!$AA$21*'Credit issuance TYA'!$B$2)))</f>
        <v>0</v>
      </c>
      <c r="AG47" s="285">
        <f>IF(ISBLANK('Hoja De Calculo'!AH$13),'Credit issuance TYA'!AG47-('Credit issuance TYA'!$AA$21*'Credit issuance TYA'!$B$2),IF('Hoja De Calculo'!AH$16&lt;'Hoja De Calculo'!AG$16,0,'Credit issuance TYA'!AG47-('Credit issuance TYA'!$AA$21*'Credit issuance TYA'!$B$2)))</f>
        <v>0</v>
      </c>
      <c r="AH47" s="285">
        <f>IF(ISBLANK('Hoja De Calculo'!AI$13),'Credit issuance TYA'!AH47-('Credit issuance TYA'!$AA$21*'Credit issuance TYA'!$B$2),IF('Hoja De Calculo'!AI$16&lt;'Hoja De Calculo'!AH$16,0,'Credit issuance TYA'!AH47-('Credit issuance TYA'!$AA$21*'Credit issuance TYA'!$B$2)))</f>
        <v>0</v>
      </c>
      <c r="AI47" s="285">
        <f>IF(ISBLANK('Hoja De Calculo'!AJ$13),'Credit issuance TYA'!AI47-('Credit issuance TYA'!$AA$21*'Credit issuance TYA'!$B$2),IF('Hoja De Calculo'!AJ$16&lt;'Hoja De Calculo'!AI$16,0,'Credit issuance TYA'!AI47-('Credit issuance TYA'!$AA$21*'Credit issuance TYA'!$B$2)))</f>
        <v>0</v>
      </c>
      <c r="AJ47" s="285">
        <f>IF(ISBLANK('Hoja De Calculo'!AK$13),'Credit issuance TYA'!AJ47-('Credit issuance TYA'!$AA$21*'Credit issuance TYA'!$B$2),IF('Hoja De Calculo'!AK$16&lt;'Hoja De Calculo'!AJ$16,0,'Credit issuance TYA'!AJ47-('Credit issuance TYA'!$AA$21*'Credit issuance TYA'!$B$2)))</f>
        <v>0</v>
      </c>
      <c r="AK47" s="285">
        <f>IF(ISBLANK('Hoja De Calculo'!AL$13),'Credit issuance TYA'!AK47-('Credit issuance TYA'!$AA$21*'Credit issuance TYA'!$B$2),IF('Hoja De Calculo'!AL$16&lt;'Hoja De Calculo'!AK$16,0,'Credit issuance TYA'!AK47-('Credit issuance TYA'!$AA$21*'Credit issuance TYA'!$B$2)))</f>
        <v>0</v>
      </c>
      <c r="AL47" s="285">
        <f>IF(ISBLANK('Hoja De Calculo'!AM$13),'Credit issuance TYA'!AL47-('Credit issuance TYA'!$AA$21*'Credit issuance TYA'!$B$2),IF('Hoja De Calculo'!AM$16&lt;'Hoja De Calculo'!AL$16,0,'Credit issuance TYA'!AL47-('Credit issuance TYA'!$AA$21*'Credit issuance TYA'!$B$2)))</f>
        <v>0</v>
      </c>
      <c r="AM47" s="285">
        <f>IF(ISBLANK('Hoja De Calculo'!AN$13),'Credit issuance TYA'!AM47-('Credit issuance TYA'!$AA$21*'Credit issuance TYA'!$B$2),IF('Hoja De Calculo'!AN$16&lt;'Hoja De Calculo'!AM$16,0,'Credit issuance TYA'!AM47-('Credit issuance TYA'!$AA$21*'Credit issuance TYA'!$B$2)))</f>
        <v>0</v>
      </c>
      <c r="AN47" s="285">
        <f>IF(ISBLANK('Hoja De Calculo'!AO$13),'Credit issuance TYA'!AN47-('Credit issuance TYA'!$AA$21*'Credit issuance TYA'!$B$2),IF('Hoja De Calculo'!AO$16&lt;'Hoja De Calculo'!AN$16,0,'Credit issuance TYA'!AN47-('Credit issuance TYA'!$AA$21*'Credit issuance TYA'!$B$2)))</f>
        <v>0</v>
      </c>
      <c r="AO47" s="285">
        <f>IF(ISBLANK('Hoja De Calculo'!AP$13),'Credit issuance TYA'!AO47-('Credit issuance TYA'!$AA$21*'Credit issuance TYA'!$B$2),IF('Hoja De Calculo'!AP$16&lt;'Hoja De Calculo'!AO$16,0,'Credit issuance TYA'!AO47-('Credit issuance TYA'!$AA$21*'Credit issuance TYA'!$B$2)))</f>
        <v>0</v>
      </c>
      <c r="AP47" s="285">
        <f>IF(ISBLANK('Hoja De Calculo'!AQ$13),'Credit issuance TYA'!AP47-('Credit issuance TYA'!$AA$21*'Credit issuance TYA'!$B$2),IF('Hoja De Calculo'!AQ$16&lt;'Hoja De Calculo'!AP$16,0,'Credit issuance TYA'!AP47-('Credit issuance TYA'!$AA$21*'Credit issuance TYA'!$B$2)))</f>
        <v>0</v>
      </c>
      <c r="AQ47" s="285">
        <f>IF(ISBLANK('Hoja De Calculo'!AR$13),'Credit issuance TYA'!AQ47-('Credit issuance TYA'!$AA$21*'Credit issuance TYA'!$B$2),IF('Hoja De Calculo'!AR$16&lt;'Hoja De Calculo'!AQ$16,0,'Credit issuance TYA'!AQ47-('Credit issuance TYA'!$AA$21*'Credit issuance TYA'!$B$2)))</f>
        <v>0</v>
      </c>
      <c r="AR47" s="285">
        <f>IF(ISBLANK('Hoja De Calculo'!AS$13),'Credit issuance TYA'!AR47-('Credit issuance TYA'!$AA$21*'Credit issuance TYA'!$B$2),IF('Hoja De Calculo'!AS$16&lt;'Hoja De Calculo'!AR$16,0,'Credit issuance TYA'!AR47-('Credit issuance TYA'!$AA$21*'Credit issuance TYA'!$B$2)))</f>
        <v>0</v>
      </c>
      <c r="AS47" s="285">
        <f>IF(ISBLANK('Hoja De Calculo'!AT$13),'Credit issuance TYA'!AS47-('Credit issuance TYA'!$AA$21*'Credit issuance TYA'!$B$2),IF('Hoja De Calculo'!AT$16&lt;'Hoja De Calculo'!AS$16,0,'Credit issuance TYA'!AS47-('Credit issuance TYA'!$AA$21*'Credit issuance TYA'!$B$2)))</f>
        <v>0</v>
      </c>
      <c r="AT47" s="285">
        <f>IF(ISBLANK('Hoja De Calculo'!AU$13),'Credit issuance TYA'!AT47-('Credit issuance TYA'!$AA$21*'Credit issuance TYA'!$B$2),IF('Hoja De Calculo'!AU$16&lt;'Hoja De Calculo'!AT$16,0,'Credit issuance TYA'!AT47-('Credit issuance TYA'!$AA$21*'Credit issuance TYA'!$B$2)))</f>
        <v>0</v>
      </c>
      <c r="AU47" s="285">
        <f>IF(ISBLANK('Hoja De Calculo'!AV$13),'Credit issuance TYA'!AU47-('Credit issuance TYA'!$AA$21*'Credit issuance TYA'!$B$2),IF('Hoja De Calculo'!AV$16&lt;'Hoja De Calculo'!AU$16,0,'Credit issuance TYA'!AU47-('Credit issuance TYA'!$AA$21*'Credit issuance TYA'!$B$2)))</f>
        <v>0</v>
      </c>
      <c r="AV47" s="285">
        <f>IF(ISBLANK('Hoja De Calculo'!AW$13),'Credit issuance TYA'!AV47-('Credit issuance TYA'!$AA$21*'Credit issuance TYA'!$B$2),IF('Hoja De Calculo'!AW$16&lt;'Hoja De Calculo'!AV$16,0,'Credit issuance TYA'!AV47-('Credit issuance TYA'!$AA$21*'Credit issuance TYA'!$B$2)))</f>
        <v>0</v>
      </c>
      <c r="AW47" s="285">
        <f>IF(ISBLANK('Hoja De Calculo'!AX$13),'Credit issuance TYA'!AW47-('Credit issuance TYA'!$AA$21*'Credit issuance TYA'!$B$2),IF('Hoja De Calculo'!AX$16&lt;'Hoja De Calculo'!AW$16,0,'Credit issuance TYA'!AW47-('Credit issuance TYA'!$AA$21*'Credit issuance TYA'!$B$2)))</f>
        <v>0</v>
      </c>
      <c r="AX47" s="285">
        <f>IF(ISBLANK('Hoja De Calculo'!AY$13),'Credit issuance TYA'!AX47-('Credit issuance TYA'!$AA$21*'Credit issuance TYA'!$B$2),IF('Hoja De Calculo'!AY$16&lt;'Hoja De Calculo'!AX$16,0,'Credit issuance TYA'!AX47-('Credit issuance TYA'!$AA$21*'Credit issuance TYA'!$B$2)))</f>
        <v>0</v>
      </c>
      <c r="AY47" s="285">
        <f>IF(ISBLANK('Hoja De Calculo'!AZ$13),'Credit issuance TYA'!AY47-('Credit issuance TYA'!$AA$21*'Credit issuance TYA'!$B$2),IF('Hoja De Calculo'!AZ$16&lt;'Hoja De Calculo'!AY$16,0,'Credit issuance TYA'!AY47-('Credit issuance TYA'!$AA$21*'Credit issuance TYA'!$B$2)))</f>
        <v>0</v>
      </c>
      <c r="AZ47" s="285">
        <f>IF(ISBLANK('Hoja De Calculo'!BA$13),'Credit issuance TYA'!AZ47-('Credit issuance TYA'!$AA$21*'Credit issuance TYA'!$B$2),IF('Hoja De Calculo'!BA$16&lt;'Hoja De Calculo'!AZ$16,0,'Credit issuance TYA'!AZ47-('Credit issuance TYA'!$AA$21*'Credit issuance TYA'!$B$2)))</f>
        <v>0</v>
      </c>
      <c r="BA47" s="285">
        <f>IF(ISBLANK('Hoja De Calculo'!BB$13),'Credit issuance TYA'!BA47-('Credit issuance TYA'!$AA$21*'Credit issuance TYA'!$B$2),IF('Hoja De Calculo'!BB$16&lt;'Hoja De Calculo'!BA$16,0,'Credit issuance TYA'!BA47-('Credit issuance TYA'!$AA$21*'Credit issuance TYA'!$B$2)))</f>
        <v>0</v>
      </c>
      <c r="BB47" s="285">
        <f>IF(ISBLANK('Hoja De Calculo'!BC$13),'Credit issuance TYA'!BB47-('Credit issuance TYA'!$AA$21*'Credit issuance TYA'!$B$2),IF('Hoja De Calculo'!BC$16&lt;'Hoja De Calculo'!BB$16,0,'Credit issuance TYA'!BB47-('Credit issuance TYA'!$AA$21*'Credit issuance TYA'!$B$2)))</f>
        <v>0</v>
      </c>
      <c r="BC47" s="285">
        <f>IF(ISBLANK('Hoja De Calculo'!BD$13),'Credit issuance TYA'!BC47-('Credit issuance TYA'!$AA$21*'Credit issuance TYA'!$B$2),IF('Hoja De Calculo'!BD$16&lt;'Hoja De Calculo'!BC$16,0,'Credit issuance TYA'!BC47-('Credit issuance TYA'!$AA$21*'Credit issuance TYA'!$B$2)))</f>
        <v>0</v>
      </c>
      <c r="BD47" s="285">
        <f>IF(ISBLANK('Hoja De Calculo'!BE$13),'Credit issuance TYA'!BD47-('Credit issuance TYA'!$AA$21*'Credit issuance TYA'!$B$2),IF('Hoja De Calculo'!BE$16&lt;'Hoja De Calculo'!BD$16,0,'Credit issuance TYA'!BD47-('Credit issuance TYA'!$AA$21*'Credit issuance TYA'!$B$2)))</f>
        <v>0</v>
      </c>
      <c r="BE47" s="285">
        <f>IF(ISBLANK('Hoja De Calculo'!BF$13),'Credit issuance TYA'!BE47-('Credit issuance TYA'!$AA$21*'Credit issuance TYA'!$B$2),IF('Hoja De Calculo'!BF$16&lt;'Hoja De Calculo'!BE$16,0,'Credit issuance TYA'!BE47-('Credit issuance TYA'!$AA$21*'Credit issuance TYA'!$B$2)))</f>
        <v>0</v>
      </c>
      <c r="BF47" s="285">
        <f>IF(ISBLANK('Hoja De Calculo'!BG$13),'Credit issuance TYA'!BF47-('Credit issuance TYA'!$AA$21*'Credit issuance TYA'!$B$2),IF('Hoja De Calculo'!BG$16&lt;'Hoja De Calculo'!BF$16,0,'Credit issuance TYA'!BF47-('Credit issuance TYA'!$AA$21*'Credit issuance TYA'!$B$2)))</f>
        <v>0</v>
      </c>
      <c r="BG47" s="285">
        <f>IF(ISBLANK('Hoja De Calculo'!BH$13),'Credit issuance TYA'!BG47-('Credit issuance TYA'!$AA$21*'Credit issuance TYA'!$B$2),IF('Hoja De Calculo'!BH$16&lt;'Hoja De Calculo'!BG$16,0,'Credit issuance TYA'!BG47-('Credit issuance TYA'!$AA$21*'Credit issuance TYA'!$B$2)))</f>
        <v>0</v>
      </c>
      <c r="BH47" s="285">
        <f>IF(ISBLANK('Hoja De Calculo'!BI$13),'Credit issuance TYA'!BH47-('Credit issuance TYA'!$AA$21*'Credit issuance TYA'!$B$2),IF('Hoja De Calculo'!BI$16&lt;'Hoja De Calculo'!BH$16,0,'Credit issuance TYA'!BH47-('Credit issuance TYA'!$AA$21*'Credit issuance TYA'!$B$2)))</f>
        <v>0</v>
      </c>
      <c r="BI47" s="285">
        <f>IF(ISBLANK('Hoja De Calculo'!BJ$13),'Credit issuance TYA'!BI47-('Credit issuance TYA'!$AA$21*'Credit issuance TYA'!$B$2),IF('Hoja De Calculo'!BJ$16&lt;'Hoja De Calculo'!BI$16,0,'Credit issuance TYA'!BI47-('Credit issuance TYA'!$AA$21*'Credit issuance TYA'!$B$2)))</f>
        <v>0</v>
      </c>
      <c r="BJ47" s="285">
        <f>IF(ISBLANK('Hoja De Calculo'!BK$13),'Credit issuance TYA'!BJ47-('Credit issuance TYA'!$AA$21*'Credit issuance TYA'!$B$2),IF('Hoja De Calculo'!BK$16&lt;'Hoja De Calculo'!BJ$16,0,'Credit issuance TYA'!BJ47-('Credit issuance TYA'!$AA$21*'Credit issuance TYA'!$B$2)))</f>
        <v>0</v>
      </c>
      <c r="BK47" s="285">
        <f>IF(ISBLANK('Hoja De Calculo'!BL$13),'Credit issuance TYA'!BK47-('Credit issuance TYA'!$AA$21*'Credit issuance TYA'!$B$2),IF('Hoja De Calculo'!BL$16&lt;'Hoja De Calculo'!BK$16,0,'Credit issuance TYA'!BK47-('Credit issuance TYA'!$AA$21*'Credit issuance TYA'!$B$2)))</f>
        <v>0</v>
      </c>
      <c r="BL47" s="285">
        <f>IF(ISBLANK('Hoja De Calculo'!BM$13),'Credit issuance TYA'!BL47-('Credit issuance TYA'!$AA$21*'Credit issuance TYA'!$B$2),IF('Hoja De Calculo'!BM$16&lt;'Hoja De Calculo'!BL$16,0,'Credit issuance TYA'!BL47-('Credit issuance TYA'!$AA$21*'Credit issuance TYA'!$B$2)))</f>
        <v>0</v>
      </c>
      <c r="BM47" s="285">
        <f>IF(ISBLANK('Hoja De Calculo'!BN$13),'Credit issuance TYA'!BM47-('Credit issuance TYA'!$AA$21*'Credit issuance TYA'!$B$2),IF('Hoja De Calculo'!BN$16&lt;'Hoja De Calculo'!BM$16,0,'Credit issuance TYA'!BM47-('Credit issuance TYA'!$AA$21*'Credit issuance TYA'!$B$2)))</f>
        <v>0</v>
      </c>
      <c r="BN47" s="285">
        <f>IF(ISBLANK('Hoja De Calculo'!BO$13),'Credit issuance TYA'!BN47-('Credit issuance TYA'!$AA$21*'Credit issuance TYA'!$B$2),IF('Hoja De Calculo'!BO$16&lt;'Hoja De Calculo'!BN$16,0,'Credit issuance TYA'!BN47-('Credit issuance TYA'!$AA$21*'Credit issuance TYA'!$B$2)))</f>
        <v>0</v>
      </c>
      <c r="BO47" s="285">
        <f>IF(ISBLANK('Hoja De Calculo'!BP$13),'Credit issuance TYA'!BO47-('Credit issuance TYA'!$AA$21*'Credit issuance TYA'!$B$2),IF('Hoja De Calculo'!BP$16&lt;'Hoja De Calculo'!BO$16,0,'Credit issuance TYA'!BO47-('Credit issuance TYA'!$AA$21*'Credit issuance TYA'!$B$2)))</f>
        <v>0</v>
      </c>
      <c r="BP47" s="285">
        <f>IF(ISBLANK('Hoja De Calculo'!BQ$13),'Credit issuance TYA'!BP47-('Credit issuance TYA'!$AA$21*'Credit issuance TYA'!$B$2),IF('Hoja De Calculo'!BQ$16&lt;'Hoja De Calculo'!BP$16,0,'Credit issuance TYA'!BP47-('Credit issuance TYA'!$AA$21*'Credit issuance TYA'!$B$2)))</f>
        <v>0</v>
      </c>
      <c r="BQ47" s="285">
        <f>IF(ISBLANK('Hoja De Calculo'!BR$13),'Credit issuance TYA'!BQ47-('Credit issuance TYA'!$AA$21*'Credit issuance TYA'!$B$2),IF('Hoja De Calculo'!BR$16&lt;'Hoja De Calculo'!BQ$16,0,'Credit issuance TYA'!BQ47-('Credit issuance TYA'!$AA$21*'Credit issuance TYA'!$B$2)))</f>
        <v>0</v>
      </c>
      <c r="BR47" s="285">
        <f>IF(ISBLANK('Hoja De Calculo'!BS$13),'Credit issuance TYA'!BR47-('Credit issuance TYA'!$AA$21*'Credit issuance TYA'!$B$2),IF('Hoja De Calculo'!BS$16&lt;'Hoja De Calculo'!BR$16,0,'Credit issuance TYA'!BR47-('Credit issuance TYA'!$AA$21*'Credit issuance TYA'!$B$2)))</f>
        <v>0</v>
      </c>
      <c r="BS47" s="285">
        <f>IF(ISBLANK('Hoja De Calculo'!BT$13),'Credit issuance TYA'!BS47-('Credit issuance TYA'!$AA$21*'Credit issuance TYA'!$B$2),IF('Hoja De Calculo'!BT$16&lt;'Hoja De Calculo'!BS$16,0,'Credit issuance TYA'!BS47-('Credit issuance TYA'!$AA$21*'Credit issuance TYA'!$B$2)))</f>
        <v>0</v>
      </c>
      <c r="BT47" s="285">
        <f>IF(ISBLANK('Hoja De Calculo'!BU$13),'Credit issuance TYA'!BT47-('Credit issuance TYA'!$AA$21*'Credit issuance TYA'!$B$2),IF('Hoja De Calculo'!BU$16&lt;'Hoja De Calculo'!BT$16,0,'Credit issuance TYA'!BT47-('Credit issuance TYA'!$AA$21*'Credit issuance TYA'!$B$2)))</f>
        <v>0</v>
      </c>
      <c r="BU47" s="285">
        <f>IF(ISBLANK('Hoja De Calculo'!BV$13),'Credit issuance TYA'!BU47-('Credit issuance TYA'!$AA$21*'Credit issuance TYA'!$B$2),IF('Hoja De Calculo'!BV$16&lt;'Hoja De Calculo'!BU$16,0,'Credit issuance TYA'!BU47-('Credit issuance TYA'!$AA$21*'Credit issuance TYA'!$B$2)))</f>
        <v>0</v>
      </c>
      <c r="BV47" s="285">
        <f>IF(ISBLANK('Hoja De Calculo'!BW$13),'Credit issuance TYA'!BV47-('Credit issuance TYA'!$AA$21*'Credit issuance TYA'!$B$2),IF('Hoja De Calculo'!BW$16&lt;'Hoja De Calculo'!BV$16,0,'Credit issuance TYA'!BV47-('Credit issuance TYA'!$AA$21*'Credit issuance TYA'!$B$2)))</f>
        <v>0</v>
      </c>
      <c r="BW47" s="285">
        <f>IF(ISBLANK('Hoja De Calculo'!BX$13),'Credit issuance TYA'!BW47-('Credit issuance TYA'!$AA$21*'Credit issuance TYA'!$B$2),IF('Hoja De Calculo'!BX$16&lt;'Hoja De Calculo'!BW$16,0,'Credit issuance TYA'!BW47-('Credit issuance TYA'!$AA$21*'Credit issuance TYA'!$B$2)))</f>
        <v>0</v>
      </c>
      <c r="BX47" s="285">
        <f>IF(ISBLANK('Hoja De Calculo'!BY$13),'Credit issuance TYA'!BX47-('Credit issuance TYA'!$AA$21*'Credit issuance TYA'!$B$2),IF('Hoja De Calculo'!BY$16&lt;'Hoja De Calculo'!BX$16,0,'Credit issuance TYA'!BX47-('Credit issuance TYA'!$AA$21*'Credit issuance TYA'!$B$2)))</f>
        <v>0</v>
      </c>
      <c r="BY47" s="285">
        <f>IF(ISBLANK('Hoja De Calculo'!BZ$13),'Credit issuance TYA'!BY47-('Credit issuance TYA'!$AA$21*'Credit issuance TYA'!$B$2),IF('Hoja De Calculo'!BZ$16&lt;'Hoja De Calculo'!BY$16,0,'Credit issuance TYA'!BY47-('Credit issuance TYA'!$AA$21*'Credit issuance TYA'!$B$2)))</f>
        <v>0</v>
      </c>
      <c r="BZ47" s="285">
        <f>IF(ISBLANK('Hoja De Calculo'!CA$13),'Credit issuance TYA'!BZ47-('Credit issuance TYA'!$AA$21*'Credit issuance TYA'!$B$2),IF('Hoja De Calculo'!CA$16&lt;'Hoja De Calculo'!BZ$16,0,'Credit issuance TYA'!BZ47-('Credit issuance TYA'!$AA$21*'Credit issuance TYA'!$B$2)))</f>
        <v>0</v>
      </c>
      <c r="CA47" s="285">
        <f>IF(ISBLANK('Hoja De Calculo'!CB$13),'Credit issuance TYA'!CA47-('Credit issuance TYA'!$AA$21*'Credit issuance TYA'!$B$2),IF('Hoja De Calculo'!CB$16&lt;'Hoja De Calculo'!CA$16,0,'Credit issuance TYA'!CA47-('Credit issuance TYA'!$AA$21*'Credit issuance TYA'!$B$2)))</f>
        <v>0</v>
      </c>
      <c r="CB47" s="285">
        <f>IF(ISBLANK('Hoja De Calculo'!CC$13),'Credit issuance TYA'!CB47-('Credit issuance TYA'!$AA$21*'Credit issuance TYA'!$B$2),IF('Hoja De Calculo'!CC$16&lt;'Hoja De Calculo'!CB$16,0,'Credit issuance TYA'!CB47-('Credit issuance TYA'!$AA$21*'Credit issuance TYA'!$B$2)))</f>
        <v>0</v>
      </c>
      <c r="CC47" s="285">
        <f>IF(ISBLANK('Hoja De Calculo'!CD$13),'Credit issuance TYA'!CC47-('Credit issuance TYA'!$AA$21*'Credit issuance TYA'!$B$2),IF('Hoja De Calculo'!CD$16&lt;'Hoja De Calculo'!CC$16,0,'Credit issuance TYA'!CC47-('Credit issuance TYA'!$AA$21*'Credit issuance TYA'!$B$2)))</f>
        <v>0</v>
      </c>
      <c r="CD47" s="285">
        <f>IF(ISBLANK('Hoja De Calculo'!CE$13),'Credit issuance TYA'!CD47-('Credit issuance TYA'!$AA$21*'Credit issuance TYA'!$B$2),IF('Hoja De Calculo'!CE$16&lt;'Hoja De Calculo'!CD$16,0,'Credit issuance TYA'!CD47-('Credit issuance TYA'!$AA$21*'Credit issuance TYA'!$B$2)))</f>
        <v>0</v>
      </c>
      <c r="CE47" s="285">
        <f>IF(ISBLANK('Hoja De Calculo'!CF$13),'Credit issuance TYA'!CE47-('Credit issuance TYA'!$AA$21*'Credit issuance TYA'!$B$2),IF('Hoja De Calculo'!CF$16&lt;'Hoja De Calculo'!CE$16,0,'Credit issuance TYA'!CE47-('Credit issuance TYA'!$AA$21*'Credit issuance TYA'!$B$2)))</f>
        <v>0</v>
      </c>
      <c r="CF47" s="285">
        <f>IF(ISBLANK('Hoja De Calculo'!CG$13),'Credit issuance TYA'!CF47-('Credit issuance TYA'!$AA$21*'Credit issuance TYA'!$B$2),IF('Hoja De Calculo'!CG$16&lt;'Hoja De Calculo'!CF$16,0,'Credit issuance TYA'!CF47-('Credit issuance TYA'!$AA$21*'Credit issuance TYA'!$B$2)))</f>
        <v>0</v>
      </c>
      <c r="CG47" s="285">
        <f>IF(ISBLANK('Hoja De Calculo'!CH$13),'Credit issuance TYA'!CG47-('Credit issuance TYA'!$AA$21*'Credit issuance TYA'!$B$2),IF('Hoja De Calculo'!CH$16&lt;'Hoja De Calculo'!CG$16,0,'Credit issuance TYA'!CG47-('Credit issuance TYA'!$AA$21*'Credit issuance TYA'!$B$2)))</f>
        <v>0</v>
      </c>
      <c r="CH47" s="285">
        <f>IF(ISBLANK('Hoja De Calculo'!CI$13),'Credit issuance TYA'!CH47-('Credit issuance TYA'!$AA$21*'Credit issuance TYA'!$B$2),IF('Hoja De Calculo'!CI$16&lt;'Hoja De Calculo'!CH$16,0,'Credit issuance TYA'!CH47-('Credit issuance TYA'!$AA$21*'Credit issuance TYA'!$B$2)))</f>
        <v>0</v>
      </c>
      <c r="CI47" s="285">
        <f>IF(ISBLANK('Hoja De Calculo'!CJ$13),'Credit issuance TYA'!CI47-('Credit issuance TYA'!$AA$21*'Credit issuance TYA'!$B$2),IF('Hoja De Calculo'!CJ$16&lt;'Hoja De Calculo'!CI$16,0,'Credit issuance TYA'!CI47-('Credit issuance TYA'!$AA$21*'Credit issuance TYA'!$B$2)))</f>
        <v>0</v>
      </c>
      <c r="CJ47" s="285">
        <f>IF(ISBLANK('Hoja De Calculo'!CK$13),'Credit issuance TYA'!CJ47-('Credit issuance TYA'!$AA$21*'Credit issuance TYA'!$B$2),IF('Hoja De Calculo'!CK$16&lt;'Hoja De Calculo'!CJ$16,0,'Credit issuance TYA'!CJ47-('Credit issuance TYA'!$AA$21*'Credit issuance TYA'!$B$2)))</f>
        <v>0</v>
      </c>
      <c r="CK47" s="285">
        <f>IF(ISBLANK('Hoja De Calculo'!CL$13),'Credit issuance TYA'!CK47-('Credit issuance TYA'!$AA$21*'Credit issuance TYA'!$B$2),IF('Hoja De Calculo'!CL$16&lt;'Hoja De Calculo'!CK$16,0,'Credit issuance TYA'!CK47-('Credit issuance TYA'!$AA$21*'Credit issuance TYA'!$B$2)))</f>
        <v>0</v>
      </c>
      <c r="CL47" s="285">
        <f>IF(ISBLANK('Hoja De Calculo'!CM$13),'Credit issuance TYA'!CL47-('Credit issuance TYA'!$AA$21*'Credit issuance TYA'!$B$2),IF('Hoja De Calculo'!CM$16&lt;'Hoja De Calculo'!CL$16,0,'Credit issuance TYA'!CL47-('Credit issuance TYA'!$AA$21*'Credit issuance TYA'!$B$2)))</f>
        <v>0</v>
      </c>
      <c r="CM47" s="285">
        <f>IF(ISBLANK('Hoja De Calculo'!CN$13),'Credit issuance TYA'!CM47-('Credit issuance TYA'!$AA$21*'Credit issuance TYA'!$B$2),IF('Hoja De Calculo'!CN$16&lt;'Hoja De Calculo'!CM$16,0,'Credit issuance TYA'!CM47-('Credit issuance TYA'!$AA$21*'Credit issuance TYA'!$B$2)))</f>
        <v>0</v>
      </c>
      <c r="CN47" s="285">
        <f>IF(ISBLANK('Hoja De Calculo'!CO$13),'Credit issuance TYA'!CN47-('Credit issuance TYA'!$AA$21*'Credit issuance TYA'!$B$2),IF('Hoja De Calculo'!CO$16&lt;'Hoja De Calculo'!CN$16,0,'Credit issuance TYA'!CN47-('Credit issuance TYA'!$AA$21*'Credit issuance TYA'!$B$2)))</f>
        <v>0</v>
      </c>
      <c r="CO47" s="285">
        <f>IF(ISBLANK('Hoja De Calculo'!CP$13),'Credit issuance TYA'!CO47-('Credit issuance TYA'!$AA$21*'Credit issuance TYA'!$B$2),IF('Hoja De Calculo'!CP$16&lt;'Hoja De Calculo'!CO$16,0,'Credit issuance TYA'!CO47-('Credit issuance TYA'!$AA$21*'Credit issuance TYA'!$B$2)))</f>
        <v>0</v>
      </c>
      <c r="CP47" s="285">
        <f>IF(ISBLANK('Hoja De Calculo'!CQ$13),'Credit issuance TYA'!CP47-('Credit issuance TYA'!$AA$21*'Credit issuance TYA'!$B$2),IF('Hoja De Calculo'!CQ$16&lt;'Hoja De Calculo'!CP$16,0,'Credit issuance TYA'!CP47-('Credit issuance TYA'!$AA$21*'Credit issuance TYA'!$B$2)))</f>
        <v>0</v>
      </c>
      <c r="CQ47" s="285">
        <f>IF(ISBLANK('Hoja De Calculo'!CR$13),'Credit issuance TYA'!CQ47-('Credit issuance TYA'!$AA$21*'Credit issuance TYA'!$B$2),IF('Hoja De Calculo'!CR$16&lt;'Hoja De Calculo'!CQ$16,0,'Credit issuance TYA'!CQ47-('Credit issuance TYA'!$AA$21*'Credit issuance TYA'!$B$2)))</f>
        <v>0</v>
      </c>
      <c r="CR47" s="285">
        <f>IF(ISBLANK('Hoja De Calculo'!CS$13),'Credit issuance TYA'!CR47-('Credit issuance TYA'!$AA$21*'Credit issuance TYA'!$B$2),IF('Hoja De Calculo'!CS$16&lt;'Hoja De Calculo'!CR$16,0,'Credit issuance TYA'!CR47-('Credit issuance TYA'!$AA$21*'Credit issuance TYA'!$B$2)))</f>
        <v>0</v>
      </c>
      <c r="CS47" s="285">
        <f>IF(ISBLANK('Hoja De Calculo'!CT$13),'Credit issuance TYA'!CS47-('Credit issuance TYA'!$AA$21*'Credit issuance TYA'!$B$2),IF('Hoja De Calculo'!CT$16&lt;'Hoja De Calculo'!CS$16,0,'Credit issuance TYA'!CS47-('Credit issuance TYA'!$AA$21*'Credit issuance TYA'!$B$2)))</f>
        <v>0</v>
      </c>
      <c r="CT47" s="285">
        <f>IF(ISBLANK('Hoja De Calculo'!CU$13),'Credit issuance TYA'!CT47-('Credit issuance TYA'!$AA$21*'Credit issuance TYA'!$B$2),IF('Hoja De Calculo'!CU$16&lt;'Hoja De Calculo'!CT$16,0,'Credit issuance TYA'!CT47-('Credit issuance TYA'!$AA$21*'Credit issuance TYA'!$B$2)))</f>
        <v>0</v>
      </c>
      <c r="CU47" s="285">
        <f>IF(ISBLANK('Hoja De Calculo'!CV$13),'Credit issuance TYA'!CU47-('Credit issuance TYA'!$AA$21*'Credit issuance TYA'!$B$2),IF('Hoja De Calculo'!CV$16&lt;'Hoja De Calculo'!CU$16,0,'Credit issuance TYA'!CU47-('Credit issuance TYA'!$AA$21*'Credit issuance TYA'!$B$2)))</f>
        <v>0</v>
      </c>
      <c r="CV47" s="285">
        <f>IF(ISBLANK('Hoja De Calculo'!CW$13),'Credit issuance TYA'!CV47-('Credit issuance TYA'!$AA$21*'Credit issuance TYA'!$B$2),IF('Hoja De Calculo'!CW$16&lt;'Hoja De Calculo'!CV$16,0,'Credit issuance TYA'!CV47-('Credit issuance TYA'!$AA$21*'Credit issuance TYA'!$B$2)))</f>
        <v>0</v>
      </c>
      <c r="CW47" s="285">
        <f>IF(ISBLANK('Hoja De Calculo'!CX$13),'Credit issuance TYA'!CW47-('Credit issuance TYA'!$AA$21*'Credit issuance TYA'!$B$2),IF('Hoja De Calculo'!CX$16&lt;'Hoja De Calculo'!CW$16,0,'Credit issuance TYA'!CW47-('Credit issuance TYA'!$AA$21*'Credit issuance TYA'!$B$2)))</f>
        <v>0</v>
      </c>
    </row>
    <row r="48" spans="1:102" x14ac:dyDescent="0.25">
      <c r="A48" t="s">
        <v>185</v>
      </c>
      <c r="C48" s="263"/>
      <c r="D48" s="263"/>
      <c r="E48" s="263"/>
      <c r="F48" s="263"/>
      <c r="G48" s="263"/>
      <c r="H48" s="263"/>
      <c r="I48" s="263"/>
      <c r="J48" s="263"/>
      <c r="K48" s="263"/>
      <c r="L48" s="263"/>
      <c r="M48" s="263"/>
      <c r="N48" s="263"/>
      <c r="O48" s="263"/>
      <c r="P48" s="263"/>
      <c r="Q48" s="263"/>
      <c r="R48" s="263"/>
      <c r="S48" s="263"/>
      <c r="T48" s="263"/>
      <c r="U48" s="263"/>
      <c r="V48" s="263"/>
      <c r="W48" s="263"/>
      <c r="X48" s="263"/>
      <c r="Y48" s="263"/>
      <c r="Z48" s="271"/>
      <c r="AA48" s="278"/>
      <c r="AB48" s="285">
        <f>'Credit issuance TYA'!AB48-('Credit issuance TYA'!$AB21*'Credit issuance TYA'!$B$2)</f>
        <v>0</v>
      </c>
      <c r="AC48" s="285">
        <f>IF(ISBLANK('Hoja De Calculo'!AD$13),'Credit issuance TYA'!AC48-('Credit issuance TYA'!$AB$21*'Credit issuance TYA'!$B$2),IF('Hoja De Calculo'!AD$16&lt;'Hoja De Calculo'!AC$16,0,'Credit issuance TYA'!AC48-('Credit issuance TYA'!$AB$21*'Credit issuance TYA'!$B$2)))</f>
        <v>0</v>
      </c>
      <c r="AD48" s="285">
        <f>IF(ISBLANK('Hoja De Calculo'!AE$13),'Credit issuance TYA'!AD48-('Credit issuance TYA'!$AB$21*'Credit issuance TYA'!$B$2),IF('Hoja De Calculo'!AE$16&lt;'Hoja De Calculo'!AD$16,0,'Credit issuance TYA'!AD48-('Credit issuance TYA'!$AB$21*'Credit issuance TYA'!$B$2)))</f>
        <v>0</v>
      </c>
      <c r="AE48" s="285">
        <f>IF(ISBLANK('Hoja De Calculo'!AF$13),'Credit issuance TYA'!AE48-('Credit issuance TYA'!$AB$21*'Credit issuance TYA'!$B$2),IF('Hoja De Calculo'!AF$16&lt;'Hoja De Calculo'!AE$16,0,'Credit issuance TYA'!AE48-('Credit issuance TYA'!$AB$21*'Credit issuance TYA'!$B$2)))</f>
        <v>0</v>
      </c>
      <c r="AF48" s="285">
        <f>IF(ISBLANK('Hoja De Calculo'!AG$13),'Credit issuance TYA'!AF48-('Credit issuance TYA'!$AB$21*'Credit issuance TYA'!$B$2),IF('Hoja De Calculo'!AG$16&lt;'Hoja De Calculo'!AF$16,0,'Credit issuance TYA'!AF48-('Credit issuance TYA'!$AB$21*'Credit issuance TYA'!$B$2)))</f>
        <v>0</v>
      </c>
      <c r="AG48" s="285">
        <f>IF(ISBLANK('Hoja De Calculo'!AH$13),'Credit issuance TYA'!AG48-('Credit issuance TYA'!$AB$21*'Credit issuance TYA'!$B$2),IF('Hoja De Calculo'!AH$16&lt;'Hoja De Calculo'!AG$16,0,'Credit issuance TYA'!AG48-('Credit issuance TYA'!$AB$21*'Credit issuance TYA'!$B$2)))</f>
        <v>0</v>
      </c>
      <c r="AH48" s="285">
        <f>IF(ISBLANK('Hoja De Calculo'!AI$13),'Credit issuance TYA'!AH48-('Credit issuance TYA'!$AB$21*'Credit issuance TYA'!$B$2),IF('Hoja De Calculo'!AI$16&lt;'Hoja De Calculo'!AH$16,0,'Credit issuance TYA'!AH48-('Credit issuance TYA'!$AB$21*'Credit issuance TYA'!$B$2)))</f>
        <v>0</v>
      </c>
      <c r="AI48" s="285">
        <f>IF(ISBLANK('Hoja De Calculo'!AJ$13),'Credit issuance TYA'!AI48-('Credit issuance TYA'!$AB$21*'Credit issuance TYA'!$B$2),IF('Hoja De Calculo'!AJ$16&lt;'Hoja De Calculo'!AI$16,0,'Credit issuance TYA'!AI48-('Credit issuance TYA'!$AB$21*'Credit issuance TYA'!$B$2)))</f>
        <v>0</v>
      </c>
      <c r="AJ48" s="285">
        <f>IF(ISBLANK('Hoja De Calculo'!AK$13),'Credit issuance TYA'!AJ48-('Credit issuance TYA'!$AB$21*'Credit issuance TYA'!$B$2),IF('Hoja De Calculo'!AK$16&lt;'Hoja De Calculo'!AJ$16,0,'Credit issuance TYA'!AJ48-('Credit issuance TYA'!$AB$21*'Credit issuance TYA'!$B$2)))</f>
        <v>0</v>
      </c>
      <c r="AK48" s="285">
        <f>IF(ISBLANK('Hoja De Calculo'!AL$13),'Credit issuance TYA'!AK48-('Credit issuance TYA'!$AB$21*'Credit issuance TYA'!$B$2),IF('Hoja De Calculo'!AL$16&lt;'Hoja De Calculo'!AK$16,0,'Credit issuance TYA'!AK48-('Credit issuance TYA'!$AB$21*'Credit issuance TYA'!$B$2)))</f>
        <v>0</v>
      </c>
      <c r="AL48" s="285">
        <f>IF(ISBLANK('Hoja De Calculo'!AM$13),'Credit issuance TYA'!AL48-('Credit issuance TYA'!$AB$21*'Credit issuance TYA'!$B$2),IF('Hoja De Calculo'!AM$16&lt;'Hoja De Calculo'!AL$16,0,'Credit issuance TYA'!AL48-('Credit issuance TYA'!$AB$21*'Credit issuance TYA'!$B$2)))</f>
        <v>0</v>
      </c>
      <c r="AM48" s="285">
        <f>IF(ISBLANK('Hoja De Calculo'!AN$13),'Credit issuance TYA'!AM48-('Credit issuance TYA'!$AB$21*'Credit issuance TYA'!$B$2),IF('Hoja De Calculo'!AN$16&lt;'Hoja De Calculo'!AM$16,0,'Credit issuance TYA'!AM48-('Credit issuance TYA'!$AB$21*'Credit issuance TYA'!$B$2)))</f>
        <v>0</v>
      </c>
      <c r="AN48" s="285">
        <f>IF(ISBLANK('Hoja De Calculo'!AO$13),'Credit issuance TYA'!AN48-('Credit issuance TYA'!$AB$21*'Credit issuance TYA'!$B$2),IF('Hoja De Calculo'!AO$16&lt;'Hoja De Calculo'!AN$16,0,'Credit issuance TYA'!AN48-('Credit issuance TYA'!$AB$21*'Credit issuance TYA'!$B$2)))</f>
        <v>0</v>
      </c>
      <c r="AO48" s="285">
        <f>IF(ISBLANK('Hoja De Calculo'!AP$13),'Credit issuance TYA'!AO48-('Credit issuance TYA'!$AB$21*'Credit issuance TYA'!$B$2),IF('Hoja De Calculo'!AP$16&lt;'Hoja De Calculo'!AO$16,0,'Credit issuance TYA'!AO48-('Credit issuance TYA'!$AB$21*'Credit issuance TYA'!$B$2)))</f>
        <v>0</v>
      </c>
      <c r="AP48" s="285">
        <f>IF(ISBLANK('Hoja De Calculo'!AQ$13),'Credit issuance TYA'!AP48-('Credit issuance TYA'!$AB$21*'Credit issuance TYA'!$B$2),IF('Hoja De Calculo'!AQ$16&lt;'Hoja De Calculo'!AP$16,0,'Credit issuance TYA'!AP48-('Credit issuance TYA'!$AB$21*'Credit issuance TYA'!$B$2)))</f>
        <v>0</v>
      </c>
      <c r="AQ48" s="285">
        <f>IF(ISBLANK('Hoja De Calculo'!AR$13),'Credit issuance TYA'!AQ48-('Credit issuance TYA'!$AB$21*'Credit issuance TYA'!$B$2),IF('Hoja De Calculo'!AR$16&lt;'Hoja De Calculo'!AQ$16,0,'Credit issuance TYA'!AQ48-('Credit issuance TYA'!$AB$21*'Credit issuance TYA'!$B$2)))</f>
        <v>0</v>
      </c>
      <c r="AR48" s="285">
        <f>IF(ISBLANK('Hoja De Calculo'!AS$13),'Credit issuance TYA'!AR48-('Credit issuance TYA'!$AB$21*'Credit issuance TYA'!$B$2),IF('Hoja De Calculo'!AS$16&lt;'Hoja De Calculo'!AR$16,0,'Credit issuance TYA'!AR48-('Credit issuance TYA'!$AB$21*'Credit issuance TYA'!$B$2)))</f>
        <v>0</v>
      </c>
      <c r="AS48" s="285">
        <f>IF(ISBLANK('Hoja De Calculo'!AT$13),'Credit issuance TYA'!AS48-('Credit issuance TYA'!$AB$21*'Credit issuance TYA'!$B$2),IF('Hoja De Calculo'!AT$16&lt;'Hoja De Calculo'!AS$16,0,'Credit issuance TYA'!AS48-('Credit issuance TYA'!$AB$21*'Credit issuance TYA'!$B$2)))</f>
        <v>0</v>
      </c>
      <c r="AT48" s="285">
        <f>IF(ISBLANK('Hoja De Calculo'!AU$13),'Credit issuance TYA'!AT48-('Credit issuance TYA'!$AB$21*'Credit issuance TYA'!$B$2),IF('Hoja De Calculo'!AU$16&lt;'Hoja De Calculo'!AT$16,0,'Credit issuance TYA'!AT48-('Credit issuance TYA'!$AB$21*'Credit issuance TYA'!$B$2)))</f>
        <v>0</v>
      </c>
      <c r="AU48" s="285">
        <f>IF(ISBLANK('Hoja De Calculo'!AV$13),'Credit issuance TYA'!AU48-('Credit issuance TYA'!$AB$21*'Credit issuance TYA'!$B$2),IF('Hoja De Calculo'!AV$16&lt;'Hoja De Calculo'!AU$16,0,'Credit issuance TYA'!AU48-('Credit issuance TYA'!$AB$21*'Credit issuance TYA'!$B$2)))</f>
        <v>0</v>
      </c>
      <c r="AV48" s="285">
        <f>IF(ISBLANK('Hoja De Calculo'!AW$13),'Credit issuance TYA'!AV48-('Credit issuance TYA'!$AB$21*'Credit issuance TYA'!$B$2),IF('Hoja De Calculo'!AW$16&lt;'Hoja De Calculo'!AV$16,0,'Credit issuance TYA'!AV48-('Credit issuance TYA'!$AB$21*'Credit issuance TYA'!$B$2)))</f>
        <v>0</v>
      </c>
      <c r="AW48" s="285">
        <f>IF(ISBLANK('Hoja De Calculo'!AX$13),'Credit issuance TYA'!AW48-('Credit issuance TYA'!$AB$21*'Credit issuance TYA'!$B$2),IF('Hoja De Calculo'!AX$16&lt;'Hoja De Calculo'!AW$16,0,'Credit issuance TYA'!AW48-('Credit issuance TYA'!$AB$21*'Credit issuance TYA'!$B$2)))</f>
        <v>0</v>
      </c>
      <c r="AX48" s="285">
        <f>IF(ISBLANK('Hoja De Calculo'!AY$13),'Credit issuance TYA'!AX48-('Credit issuance TYA'!$AB$21*'Credit issuance TYA'!$B$2),IF('Hoja De Calculo'!AY$16&lt;'Hoja De Calculo'!AX$16,0,'Credit issuance TYA'!AX48-('Credit issuance TYA'!$AB$21*'Credit issuance TYA'!$B$2)))</f>
        <v>0</v>
      </c>
      <c r="AY48" s="285">
        <f>IF(ISBLANK('Hoja De Calculo'!AZ$13),'Credit issuance TYA'!AY48-('Credit issuance TYA'!$AB$21*'Credit issuance TYA'!$B$2),IF('Hoja De Calculo'!AZ$16&lt;'Hoja De Calculo'!AY$16,0,'Credit issuance TYA'!AY48-('Credit issuance TYA'!$AB$21*'Credit issuance TYA'!$B$2)))</f>
        <v>0</v>
      </c>
      <c r="AZ48" s="285">
        <f>IF(ISBLANK('Hoja De Calculo'!BA$13),'Credit issuance TYA'!AZ48-('Credit issuance TYA'!$AB$21*'Credit issuance TYA'!$B$2),IF('Hoja De Calculo'!BA$16&lt;'Hoja De Calculo'!AZ$16,0,'Credit issuance TYA'!AZ48-('Credit issuance TYA'!$AB$21*'Credit issuance TYA'!$B$2)))</f>
        <v>0</v>
      </c>
      <c r="BA48" s="285">
        <f>IF(ISBLANK('Hoja De Calculo'!BB$13),'Credit issuance TYA'!BA48-('Credit issuance TYA'!$AB$21*'Credit issuance TYA'!$B$2),IF('Hoja De Calculo'!BB$16&lt;'Hoja De Calculo'!BA$16,0,'Credit issuance TYA'!BA48-('Credit issuance TYA'!$AB$21*'Credit issuance TYA'!$B$2)))</f>
        <v>0</v>
      </c>
      <c r="BB48" s="285">
        <f>IF(ISBLANK('Hoja De Calculo'!BC$13),'Credit issuance TYA'!BB48-('Credit issuance TYA'!$AB$21*'Credit issuance TYA'!$B$2),IF('Hoja De Calculo'!BC$16&lt;'Hoja De Calculo'!BB$16,0,'Credit issuance TYA'!BB48-('Credit issuance TYA'!$AB$21*'Credit issuance TYA'!$B$2)))</f>
        <v>0</v>
      </c>
      <c r="BC48" s="285">
        <f>IF(ISBLANK('Hoja De Calculo'!BD$13),'Credit issuance TYA'!BC48-('Credit issuance TYA'!$AB$21*'Credit issuance TYA'!$B$2),IF('Hoja De Calculo'!BD$16&lt;'Hoja De Calculo'!BC$16,0,'Credit issuance TYA'!BC48-('Credit issuance TYA'!$AB$21*'Credit issuance TYA'!$B$2)))</f>
        <v>0</v>
      </c>
      <c r="BD48" s="285">
        <f>IF(ISBLANK('Hoja De Calculo'!BE$13),'Credit issuance TYA'!BD48-('Credit issuance TYA'!$AB$21*'Credit issuance TYA'!$B$2),IF('Hoja De Calculo'!BE$16&lt;'Hoja De Calculo'!BD$16,0,'Credit issuance TYA'!BD48-('Credit issuance TYA'!$AB$21*'Credit issuance TYA'!$B$2)))</f>
        <v>0</v>
      </c>
      <c r="BE48" s="285">
        <f>IF(ISBLANK('Hoja De Calculo'!BF$13),'Credit issuance TYA'!BE48-('Credit issuance TYA'!$AB$21*'Credit issuance TYA'!$B$2),IF('Hoja De Calculo'!BF$16&lt;'Hoja De Calculo'!BE$16,0,'Credit issuance TYA'!BE48-('Credit issuance TYA'!$AB$21*'Credit issuance TYA'!$B$2)))</f>
        <v>0</v>
      </c>
      <c r="BF48" s="285">
        <f>IF(ISBLANK('Hoja De Calculo'!BG$13),'Credit issuance TYA'!BF48-('Credit issuance TYA'!$AB$21*'Credit issuance TYA'!$B$2),IF('Hoja De Calculo'!BG$16&lt;'Hoja De Calculo'!BF$16,0,'Credit issuance TYA'!BF48-('Credit issuance TYA'!$AB$21*'Credit issuance TYA'!$B$2)))</f>
        <v>0</v>
      </c>
      <c r="BG48" s="285">
        <f>IF(ISBLANK('Hoja De Calculo'!BH$13),'Credit issuance TYA'!BG48-('Credit issuance TYA'!$AB$21*'Credit issuance TYA'!$B$2),IF('Hoja De Calculo'!BH$16&lt;'Hoja De Calculo'!BG$16,0,'Credit issuance TYA'!BG48-('Credit issuance TYA'!$AB$21*'Credit issuance TYA'!$B$2)))</f>
        <v>0</v>
      </c>
      <c r="BH48" s="285">
        <f>IF(ISBLANK('Hoja De Calculo'!BI$13),'Credit issuance TYA'!BH48-('Credit issuance TYA'!$AB$21*'Credit issuance TYA'!$B$2),IF('Hoja De Calculo'!BI$16&lt;'Hoja De Calculo'!BH$16,0,'Credit issuance TYA'!BH48-('Credit issuance TYA'!$AB$21*'Credit issuance TYA'!$B$2)))</f>
        <v>0</v>
      </c>
      <c r="BI48" s="285">
        <f>IF(ISBLANK('Hoja De Calculo'!BJ$13),'Credit issuance TYA'!BI48-('Credit issuance TYA'!$AB$21*'Credit issuance TYA'!$B$2),IF('Hoja De Calculo'!BJ$16&lt;'Hoja De Calculo'!BI$16,0,'Credit issuance TYA'!BI48-('Credit issuance TYA'!$AB$21*'Credit issuance TYA'!$B$2)))</f>
        <v>0</v>
      </c>
      <c r="BJ48" s="285">
        <f>IF(ISBLANK('Hoja De Calculo'!BK$13),'Credit issuance TYA'!BJ48-('Credit issuance TYA'!$AB$21*'Credit issuance TYA'!$B$2),IF('Hoja De Calculo'!BK$16&lt;'Hoja De Calculo'!BJ$16,0,'Credit issuance TYA'!BJ48-('Credit issuance TYA'!$AB$21*'Credit issuance TYA'!$B$2)))</f>
        <v>0</v>
      </c>
      <c r="BK48" s="285">
        <f>IF(ISBLANK('Hoja De Calculo'!BL$13),'Credit issuance TYA'!BK48-('Credit issuance TYA'!$AB$21*'Credit issuance TYA'!$B$2),IF('Hoja De Calculo'!BL$16&lt;'Hoja De Calculo'!BK$16,0,'Credit issuance TYA'!BK48-('Credit issuance TYA'!$AB$21*'Credit issuance TYA'!$B$2)))</f>
        <v>0</v>
      </c>
      <c r="BL48" s="285">
        <f>IF(ISBLANK('Hoja De Calculo'!BM$13),'Credit issuance TYA'!BL48-('Credit issuance TYA'!$AB$21*'Credit issuance TYA'!$B$2),IF('Hoja De Calculo'!BM$16&lt;'Hoja De Calculo'!BL$16,0,'Credit issuance TYA'!BL48-('Credit issuance TYA'!$AB$21*'Credit issuance TYA'!$B$2)))</f>
        <v>0</v>
      </c>
      <c r="BM48" s="285">
        <f>IF(ISBLANK('Hoja De Calculo'!BN$13),'Credit issuance TYA'!BM48-('Credit issuance TYA'!$AB$21*'Credit issuance TYA'!$B$2),IF('Hoja De Calculo'!BN$16&lt;'Hoja De Calculo'!BM$16,0,'Credit issuance TYA'!BM48-('Credit issuance TYA'!$AB$21*'Credit issuance TYA'!$B$2)))</f>
        <v>0</v>
      </c>
      <c r="BN48" s="285">
        <f>IF(ISBLANK('Hoja De Calculo'!BO$13),'Credit issuance TYA'!BN48-('Credit issuance TYA'!$AB$21*'Credit issuance TYA'!$B$2),IF('Hoja De Calculo'!BO$16&lt;'Hoja De Calculo'!BN$16,0,'Credit issuance TYA'!BN48-('Credit issuance TYA'!$AB$21*'Credit issuance TYA'!$B$2)))</f>
        <v>0</v>
      </c>
      <c r="BO48" s="285">
        <f>IF(ISBLANK('Hoja De Calculo'!BP$13),'Credit issuance TYA'!BO48-('Credit issuance TYA'!$AB$21*'Credit issuance TYA'!$B$2),IF('Hoja De Calculo'!BP$16&lt;'Hoja De Calculo'!BO$16,0,'Credit issuance TYA'!BO48-('Credit issuance TYA'!$AB$21*'Credit issuance TYA'!$B$2)))</f>
        <v>0</v>
      </c>
      <c r="BP48" s="285">
        <f>IF(ISBLANK('Hoja De Calculo'!BQ$13),'Credit issuance TYA'!BP48-('Credit issuance TYA'!$AB$21*'Credit issuance TYA'!$B$2),IF('Hoja De Calculo'!BQ$16&lt;'Hoja De Calculo'!BP$16,0,'Credit issuance TYA'!BP48-('Credit issuance TYA'!$AB$21*'Credit issuance TYA'!$B$2)))</f>
        <v>0</v>
      </c>
      <c r="BQ48" s="285">
        <f>IF(ISBLANK('Hoja De Calculo'!BR$13),'Credit issuance TYA'!BQ48-('Credit issuance TYA'!$AB$21*'Credit issuance TYA'!$B$2),IF('Hoja De Calculo'!BR$16&lt;'Hoja De Calculo'!BQ$16,0,'Credit issuance TYA'!BQ48-('Credit issuance TYA'!$AB$21*'Credit issuance TYA'!$B$2)))</f>
        <v>0</v>
      </c>
      <c r="BR48" s="285">
        <f>IF(ISBLANK('Hoja De Calculo'!BS$13),'Credit issuance TYA'!BR48-('Credit issuance TYA'!$AB$21*'Credit issuance TYA'!$B$2),IF('Hoja De Calculo'!BS$16&lt;'Hoja De Calculo'!BR$16,0,'Credit issuance TYA'!BR48-('Credit issuance TYA'!$AB$21*'Credit issuance TYA'!$B$2)))</f>
        <v>0</v>
      </c>
      <c r="BS48" s="285">
        <f>IF(ISBLANK('Hoja De Calculo'!BT$13),'Credit issuance TYA'!BS48-('Credit issuance TYA'!$AB$21*'Credit issuance TYA'!$B$2),IF('Hoja De Calculo'!BT$16&lt;'Hoja De Calculo'!BS$16,0,'Credit issuance TYA'!BS48-('Credit issuance TYA'!$AB$21*'Credit issuance TYA'!$B$2)))</f>
        <v>0</v>
      </c>
      <c r="BT48" s="285">
        <f>IF(ISBLANK('Hoja De Calculo'!BU$13),'Credit issuance TYA'!BT48-('Credit issuance TYA'!$AB$21*'Credit issuance TYA'!$B$2),IF('Hoja De Calculo'!BU$16&lt;'Hoja De Calculo'!BT$16,0,'Credit issuance TYA'!BT48-('Credit issuance TYA'!$AB$21*'Credit issuance TYA'!$B$2)))</f>
        <v>0</v>
      </c>
      <c r="BU48" s="285">
        <f>IF(ISBLANK('Hoja De Calculo'!BV$13),'Credit issuance TYA'!BU48-('Credit issuance TYA'!$AB$21*'Credit issuance TYA'!$B$2),IF('Hoja De Calculo'!BV$16&lt;'Hoja De Calculo'!BU$16,0,'Credit issuance TYA'!BU48-('Credit issuance TYA'!$AB$21*'Credit issuance TYA'!$B$2)))</f>
        <v>0</v>
      </c>
      <c r="BV48" s="285">
        <f>IF(ISBLANK('Hoja De Calculo'!BW$13),'Credit issuance TYA'!BV48-('Credit issuance TYA'!$AB$21*'Credit issuance TYA'!$B$2),IF('Hoja De Calculo'!BW$16&lt;'Hoja De Calculo'!BV$16,0,'Credit issuance TYA'!BV48-('Credit issuance TYA'!$AB$21*'Credit issuance TYA'!$B$2)))</f>
        <v>0</v>
      </c>
      <c r="BW48" s="285">
        <f>IF(ISBLANK('Hoja De Calculo'!BX$13),'Credit issuance TYA'!BW48-('Credit issuance TYA'!$AB$21*'Credit issuance TYA'!$B$2),IF('Hoja De Calculo'!BX$16&lt;'Hoja De Calculo'!BW$16,0,'Credit issuance TYA'!BW48-('Credit issuance TYA'!$AB$21*'Credit issuance TYA'!$B$2)))</f>
        <v>0</v>
      </c>
      <c r="BX48" s="285">
        <f>IF(ISBLANK('Hoja De Calculo'!BY$13),'Credit issuance TYA'!BX48-('Credit issuance TYA'!$AB$21*'Credit issuance TYA'!$B$2),IF('Hoja De Calculo'!BY$16&lt;'Hoja De Calculo'!BX$16,0,'Credit issuance TYA'!BX48-('Credit issuance TYA'!$AB$21*'Credit issuance TYA'!$B$2)))</f>
        <v>0</v>
      </c>
      <c r="BY48" s="285">
        <f>IF(ISBLANK('Hoja De Calculo'!BZ$13),'Credit issuance TYA'!BY48-('Credit issuance TYA'!$AB$21*'Credit issuance TYA'!$B$2),IF('Hoja De Calculo'!BZ$16&lt;'Hoja De Calculo'!BY$16,0,'Credit issuance TYA'!BY48-('Credit issuance TYA'!$AB$21*'Credit issuance TYA'!$B$2)))</f>
        <v>0</v>
      </c>
      <c r="BZ48" s="285">
        <f>IF(ISBLANK('Hoja De Calculo'!CA$13),'Credit issuance TYA'!BZ48-('Credit issuance TYA'!$AB$21*'Credit issuance TYA'!$B$2),IF('Hoja De Calculo'!CA$16&lt;'Hoja De Calculo'!BZ$16,0,'Credit issuance TYA'!BZ48-('Credit issuance TYA'!$AB$21*'Credit issuance TYA'!$B$2)))</f>
        <v>0</v>
      </c>
      <c r="CA48" s="285">
        <f>IF(ISBLANK('Hoja De Calculo'!CB$13),'Credit issuance TYA'!CA48-('Credit issuance TYA'!$AB$21*'Credit issuance TYA'!$B$2),IF('Hoja De Calculo'!CB$16&lt;'Hoja De Calculo'!CA$16,0,'Credit issuance TYA'!CA48-('Credit issuance TYA'!$AB$21*'Credit issuance TYA'!$B$2)))</f>
        <v>0</v>
      </c>
      <c r="CB48" s="285">
        <f>IF(ISBLANK('Hoja De Calculo'!CC$13),'Credit issuance TYA'!CB48-('Credit issuance TYA'!$AB$21*'Credit issuance TYA'!$B$2),IF('Hoja De Calculo'!CC$16&lt;'Hoja De Calculo'!CB$16,0,'Credit issuance TYA'!CB48-('Credit issuance TYA'!$AB$21*'Credit issuance TYA'!$B$2)))</f>
        <v>0</v>
      </c>
      <c r="CC48" s="285">
        <f>IF(ISBLANK('Hoja De Calculo'!CD$13),'Credit issuance TYA'!CC48-('Credit issuance TYA'!$AB$21*'Credit issuance TYA'!$B$2),IF('Hoja De Calculo'!CD$16&lt;'Hoja De Calculo'!CC$16,0,'Credit issuance TYA'!CC48-('Credit issuance TYA'!$AB$21*'Credit issuance TYA'!$B$2)))</f>
        <v>0</v>
      </c>
      <c r="CD48" s="285">
        <f>IF(ISBLANK('Hoja De Calculo'!CE$13),'Credit issuance TYA'!CD48-('Credit issuance TYA'!$AB$21*'Credit issuance TYA'!$B$2),IF('Hoja De Calculo'!CE$16&lt;'Hoja De Calculo'!CD$16,0,'Credit issuance TYA'!CD48-('Credit issuance TYA'!$AB$21*'Credit issuance TYA'!$B$2)))</f>
        <v>0</v>
      </c>
      <c r="CE48" s="285">
        <f>IF(ISBLANK('Hoja De Calculo'!CF$13),'Credit issuance TYA'!CE48-('Credit issuance TYA'!$AB$21*'Credit issuance TYA'!$B$2),IF('Hoja De Calculo'!CF$16&lt;'Hoja De Calculo'!CE$16,0,'Credit issuance TYA'!CE48-('Credit issuance TYA'!$AB$21*'Credit issuance TYA'!$B$2)))</f>
        <v>0</v>
      </c>
      <c r="CF48" s="285">
        <f>IF(ISBLANK('Hoja De Calculo'!CG$13),'Credit issuance TYA'!CF48-('Credit issuance TYA'!$AB$21*'Credit issuance TYA'!$B$2),IF('Hoja De Calculo'!CG$16&lt;'Hoja De Calculo'!CF$16,0,'Credit issuance TYA'!CF48-('Credit issuance TYA'!$AB$21*'Credit issuance TYA'!$B$2)))</f>
        <v>0</v>
      </c>
      <c r="CG48" s="285">
        <f>IF(ISBLANK('Hoja De Calculo'!CH$13),'Credit issuance TYA'!CG48-('Credit issuance TYA'!$AB$21*'Credit issuance TYA'!$B$2),IF('Hoja De Calculo'!CH$16&lt;'Hoja De Calculo'!CG$16,0,'Credit issuance TYA'!CG48-('Credit issuance TYA'!$AB$21*'Credit issuance TYA'!$B$2)))</f>
        <v>0</v>
      </c>
      <c r="CH48" s="285">
        <f>IF(ISBLANK('Hoja De Calculo'!CI$13),'Credit issuance TYA'!CH48-('Credit issuance TYA'!$AB$21*'Credit issuance TYA'!$B$2),IF('Hoja De Calculo'!CI$16&lt;'Hoja De Calculo'!CH$16,0,'Credit issuance TYA'!CH48-('Credit issuance TYA'!$AB$21*'Credit issuance TYA'!$B$2)))</f>
        <v>0</v>
      </c>
      <c r="CI48" s="285">
        <f>IF(ISBLANK('Hoja De Calculo'!CJ$13),'Credit issuance TYA'!CI48-('Credit issuance TYA'!$AB$21*'Credit issuance TYA'!$B$2),IF('Hoja De Calculo'!CJ$16&lt;'Hoja De Calculo'!CI$16,0,'Credit issuance TYA'!CI48-('Credit issuance TYA'!$AB$21*'Credit issuance TYA'!$B$2)))</f>
        <v>0</v>
      </c>
      <c r="CJ48" s="285">
        <f>IF(ISBLANK('Hoja De Calculo'!CK$13),'Credit issuance TYA'!CJ48-('Credit issuance TYA'!$AB$21*'Credit issuance TYA'!$B$2),IF('Hoja De Calculo'!CK$16&lt;'Hoja De Calculo'!CJ$16,0,'Credit issuance TYA'!CJ48-('Credit issuance TYA'!$AB$21*'Credit issuance TYA'!$B$2)))</f>
        <v>0</v>
      </c>
      <c r="CK48" s="285">
        <f>IF(ISBLANK('Hoja De Calculo'!CL$13),'Credit issuance TYA'!CK48-('Credit issuance TYA'!$AB$21*'Credit issuance TYA'!$B$2),IF('Hoja De Calculo'!CL$16&lt;'Hoja De Calculo'!CK$16,0,'Credit issuance TYA'!CK48-('Credit issuance TYA'!$AB$21*'Credit issuance TYA'!$B$2)))</f>
        <v>0</v>
      </c>
      <c r="CL48" s="285">
        <f>IF(ISBLANK('Hoja De Calculo'!CM$13),'Credit issuance TYA'!CL48-('Credit issuance TYA'!$AB$21*'Credit issuance TYA'!$B$2),IF('Hoja De Calculo'!CM$16&lt;'Hoja De Calculo'!CL$16,0,'Credit issuance TYA'!CL48-('Credit issuance TYA'!$AB$21*'Credit issuance TYA'!$B$2)))</f>
        <v>0</v>
      </c>
      <c r="CM48" s="285">
        <f>IF(ISBLANK('Hoja De Calculo'!CN$13),'Credit issuance TYA'!CM48-('Credit issuance TYA'!$AB$21*'Credit issuance TYA'!$B$2),IF('Hoja De Calculo'!CN$16&lt;'Hoja De Calculo'!CM$16,0,'Credit issuance TYA'!CM48-('Credit issuance TYA'!$AB$21*'Credit issuance TYA'!$B$2)))</f>
        <v>0</v>
      </c>
      <c r="CN48" s="285">
        <f>IF(ISBLANK('Hoja De Calculo'!CO$13),'Credit issuance TYA'!CN48-('Credit issuance TYA'!$AB$21*'Credit issuance TYA'!$B$2),IF('Hoja De Calculo'!CO$16&lt;'Hoja De Calculo'!CN$16,0,'Credit issuance TYA'!CN48-('Credit issuance TYA'!$AB$21*'Credit issuance TYA'!$B$2)))</f>
        <v>0</v>
      </c>
      <c r="CO48" s="285">
        <f>IF(ISBLANK('Hoja De Calculo'!CP$13),'Credit issuance TYA'!CO48-('Credit issuance TYA'!$AB$21*'Credit issuance TYA'!$B$2),IF('Hoja De Calculo'!CP$16&lt;'Hoja De Calculo'!CO$16,0,'Credit issuance TYA'!CO48-('Credit issuance TYA'!$AB$21*'Credit issuance TYA'!$B$2)))</f>
        <v>0</v>
      </c>
      <c r="CP48" s="285">
        <f>IF(ISBLANK('Hoja De Calculo'!CQ$13),'Credit issuance TYA'!CP48-('Credit issuance TYA'!$AB$21*'Credit issuance TYA'!$B$2),IF('Hoja De Calculo'!CQ$16&lt;'Hoja De Calculo'!CP$16,0,'Credit issuance TYA'!CP48-('Credit issuance TYA'!$AB$21*'Credit issuance TYA'!$B$2)))</f>
        <v>0</v>
      </c>
      <c r="CQ48" s="285">
        <f>IF(ISBLANK('Hoja De Calculo'!CR$13),'Credit issuance TYA'!CQ48-('Credit issuance TYA'!$AB$21*'Credit issuance TYA'!$B$2),IF('Hoja De Calculo'!CR$16&lt;'Hoja De Calculo'!CQ$16,0,'Credit issuance TYA'!CQ48-('Credit issuance TYA'!$AB$21*'Credit issuance TYA'!$B$2)))</f>
        <v>0</v>
      </c>
      <c r="CR48" s="285">
        <f>IF(ISBLANK('Hoja De Calculo'!CS$13),'Credit issuance TYA'!CR48-('Credit issuance TYA'!$AB$21*'Credit issuance TYA'!$B$2),IF('Hoja De Calculo'!CS$16&lt;'Hoja De Calculo'!CR$16,0,'Credit issuance TYA'!CR48-('Credit issuance TYA'!$AB$21*'Credit issuance TYA'!$B$2)))</f>
        <v>0</v>
      </c>
      <c r="CS48" s="285">
        <f>IF(ISBLANK('Hoja De Calculo'!CT$13),'Credit issuance TYA'!CS48-('Credit issuance TYA'!$AB$21*'Credit issuance TYA'!$B$2),IF('Hoja De Calculo'!CT$16&lt;'Hoja De Calculo'!CS$16,0,'Credit issuance TYA'!CS48-('Credit issuance TYA'!$AB$21*'Credit issuance TYA'!$B$2)))</f>
        <v>0</v>
      </c>
      <c r="CT48" s="285">
        <f>IF(ISBLANK('Hoja De Calculo'!CU$13),'Credit issuance TYA'!CT48-('Credit issuance TYA'!$AB$21*'Credit issuance TYA'!$B$2),IF('Hoja De Calculo'!CU$16&lt;'Hoja De Calculo'!CT$16,0,'Credit issuance TYA'!CT48-('Credit issuance TYA'!$AB$21*'Credit issuance TYA'!$B$2)))</f>
        <v>0</v>
      </c>
      <c r="CU48" s="285">
        <f>IF(ISBLANK('Hoja De Calculo'!CV$13),'Credit issuance TYA'!CU48-('Credit issuance TYA'!$AB$21*'Credit issuance TYA'!$B$2),IF('Hoja De Calculo'!CV$16&lt;'Hoja De Calculo'!CU$16,0,'Credit issuance TYA'!CU48-('Credit issuance TYA'!$AB$21*'Credit issuance TYA'!$B$2)))</f>
        <v>0</v>
      </c>
      <c r="CV48" s="285">
        <f>IF(ISBLANK('Hoja De Calculo'!CW$13),'Credit issuance TYA'!CV48-('Credit issuance TYA'!$AB$21*'Credit issuance TYA'!$B$2),IF('Hoja De Calculo'!CW$16&lt;'Hoja De Calculo'!CV$16,0,'Credit issuance TYA'!CV48-('Credit issuance TYA'!$AB$21*'Credit issuance TYA'!$B$2)))</f>
        <v>0</v>
      </c>
      <c r="CW48" s="285">
        <f>IF(ISBLANK('Hoja De Calculo'!CX$13),'Credit issuance TYA'!CW48-('Credit issuance TYA'!$AB$21*'Credit issuance TYA'!$B$2),IF('Hoja De Calculo'!CX$16&lt;'Hoja De Calculo'!CW$16,0,'Credit issuance TYA'!CW48-('Credit issuance TYA'!$AB$21*'Credit issuance TYA'!$B$2)))</f>
        <v>0</v>
      </c>
    </row>
    <row r="49" spans="1:101" x14ac:dyDescent="0.25">
      <c r="A49" t="s">
        <v>186</v>
      </c>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71"/>
      <c r="AA49" s="278"/>
      <c r="AB49" s="278"/>
      <c r="AC49" s="285">
        <f>'Credit issuance TYA'!AC49-('Credit issuance TYA'!$AC21*'Credit issuance TYA'!$B$2)</f>
        <v>0</v>
      </c>
      <c r="AD49" s="285">
        <f>IF(ISBLANK('Hoja De Calculo'!AE$13),'Credit issuance TYA'!AD49-('Credit issuance TYA'!$AC$21*'Credit issuance TYA'!$B$2),IF('Hoja De Calculo'!AE$16&lt;'Hoja De Calculo'!AD$16,0,'Credit issuance TYA'!AD49-('Credit issuance TYA'!$AC$21*'Credit issuance TYA'!$B$2)))</f>
        <v>0</v>
      </c>
      <c r="AE49" s="285">
        <f>IF(ISBLANK('Hoja De Calculo'!AF$13),'Credit issuance TYA'!AE49-('Credit issuance TYA'!$AC$21*'Credit issuance TYA'!$B$2),IF('Hoja De Calculo'!AF$16&lt;'Hoja De Calculo'!AE$16,0,'Credit issuance TYA'!AE49-('Credit issuance TYA'!$AC$21*'Credit issuance TYA'!$B$2)))</f>
        <v>0</v>
      </c>
      <c r="AF49" s="285">
        <f>IF(ISBLANK('Hoja De Calculo'!AG$13),'Credit issuance TYA'!AF49-('Credit issuance TYA'!$AC$21*'Credit issuance TYA'!$B$2),IF('Hoja De Calculo'!AG$16&lt;'Hoja De Calculo'!AF$16,0,'Credit issuance TYA'!AF49-('Credit issuance TYA'!$AC$21*'Credit issuance TYA'!$B$2)))</f>
        <v>0</v>
      </c>
      <c r="AG49" s="285">
        <f>IF(ISBLANK('Hoja De Calculo'!AH$13),'Credit issuance TYA'!AG49-('Credit issuance TYA'!$AC$21*'Credit issuance TYA'!$B$2),IF('Hoja De Calculo'!AH$16&lt;'Hoja De Calculo'!AG$16,0,'Credit issuance TYA'!AG49-('Credit issuance TYA'!$AC$21*'Credit issuance TYA'!$B$2)))</f>
        <v>0</v>
      </c>
      <c r="AH49" s="285">
        <f>IF(ISBLANK('Hoja De Calculo'!AI$13),'Credit issuance TYA'!AH49-('Credit issuance TYA'!$AC$21*'Credit issuance TYA'!$B$2),IF('Hoja De Calculo'!AI$16&lt;'Hoja De Calculo'!AH$16,0,'Credit issuance TYA'!AH49-('Credit issuance TYA'!$AC$21*'Credit issuance TYA'!$B$2)))</f>
        <v>0</v>
      </c>
      <c r="AI49" s="285">
        <f>IF(ISBLANK('Hoja De Calculo'!AJ$13),'Credit issuance TYA'!AI49-('Credit issuance TYA'!$AC$21*'Credit issuance TYA'!$B$2),IF('Hoja De Calculo'!AJ$16&lt;'Hoja De Calculo'!AI$16,0,'Credit issuance TYA'!AI49-('Credit issuance TYA'!$AC$21*'Credit issuance TYA'!$B$2)))</f>
        <v>0</v>
      </c>
      <c r="AJ49" s="285">
        <f>IF(ISBLANK('Hoja De Calculo'!AK$13),'Credit issuance TYA'!AJ49-('Credit issuance TYA'!$AC$21*'Credit issuance TYA'!$B$2),IF('Hoja De Calculo'!AK$16&lt;'Hoja De Calculo'!AJ$16,0,'Credit issuance TYA'!AJ49-('Credit issuance TYA'!$AC$21*'Credit issuance TYA'!$B$2)))</f>
        <v>0</v>
      </c>
      <c r="AK49" s="285">
        <f>IF(ISBLANK('Hoja De Calculo'!AL$13),'Credit issuance TYA'!AK49-('Credit issuance TYA'!$AC$21*'Credit issuance TYA'!$B$2),IF('Hoja De Calculo'!AL$16&lt;'Hoja De Calculo'!AK$16,0,'Credit issuance TYA'!AK49-('Credit issuance TYA'!$AC$21*'Credit issuance TYA'!$B$2)))</f>
        <v>0</v>
      </c>
      <c r="AL49" s="285">
        <f>IF(ISBLANK('Hoja De Calculo'!AM$13),'Credit issuance TYA'!AL49-('Credit issuance TYA'!$AC$21*'Credit issuance TYA'!$B$2),IF('Hoja De Calculo'!AM$16&lt;'Hoja De Calculo'!AL$16,0,'Credit issuance TYA'!AL49-('Credit issuance TYA'!$AC$21*'Credit issuance TYA'!$B$2)))</f>
        <v>0</v>
      </c>
      <c r="AM49" s="285">
        <f>IF(ISBLANK('Hoja De Calculo'!AN$13),'Credit issuance TYA'!AM49-('Credit issuance TYA'!$AC$21*'Credit issuance TYA'!$B$2),IF('Hoja De Calculo'!AN$16&lt;'Hoja De Calculo'!AM$16,0,'Credit issuance TYA'!AM49-('Credit issuance TYA'!$AC$21*'Credit issuance TYA'!$B$2)))</f>
        <v>0</v>
      </c>
      <c r="AN49" s="285">
        <f>IF(ISBLANK('Hoja De Calculo'!AO$13),'Credit issuance TYA'!AN49-('Credit issuance TYA'!$AC$21*'Credit issuance TYA'!$B$2),IF('Hoja De Calculo'!AO$16&lt;'Hoja De Calculo'!AN$16,0,'Credit issuance TYA'!AN49-('Credit issuance TYA'!$AC$21*'Credit issuance TYA'!$B$2)))</f>
        <v>0</v>
      </c>
      <c r="AO49" s="285">
        <f>IF(ISBLANK('Hoja De Calculo'!AP$13),'Credit issuance TYA'!AO49-('Credit issuance TYA'!$AC$21*'Credit issuance TYA'!$B$2),IF('Hoja De Calculo'!AP$16&lt;'Hoja De Calculo'!AO$16,0,'Credit issuance TYA'!AO49-('Credit issuance TYA'!$AC$21*'Credit issuance TYA'!$B$2)))</f>
        <v>0</v>
      </c>
      <c r="AP49" s="285">
        <f>IF(ISBLANK('Hoja De Calculo'!AQ$13),'Credit issuance TYA'!AP49-('Credit issuance TYA'!$AC$21*'Credit issuance TYA'!$B$2),IF('Hoja De Calculo'!AQ$16&lt;'Hoja De Calculo'!AP$16,0,'Credit issuance TYA'!AP49-('Credit issuance TYA'!$AC$21*'Credit issuance TYA'!$B$2)))</f>
        <v>0</v>
      </c>
      <c r="AQ49" s="285">
        <f>IF(ISBLANK('Hoja De Calculo'!AR$13),'Credit issuance TYA'!AQ49-('Credit issuance TYA'!$AC$21*'Credit issuance TYA'!$B$2),IF('Hoja De Calculo'!AR$16&lt;'Hoja De Calculo'!AQ$16,0,'Credit issuance TYA'!AQ49-('Credit issuance TYA'!$AC$21*'Credit issuance TYA'!$B$2)))</f>
        <v>0</v>
      </c>
      <c r="AR49" s="285">
        <f>IF(ISBLANK('Hoja De Calculo'!AS$13),'Credit issuance TYA'!AR49-('Credit issuance TYA'!$AC$21*'Credit issuance TYA'!$B$2),IF('Hoja De Calculo'!AS$16&lt;'Hoja De Calculo'!AR$16,0,'Credit issuance TYA'!AR49-('Credit issuance TYA'!$AC$21*'Credit issuance TYA'!$B$2)))</f>
        <v>0</v>
      </c>
      <c r="AS49" s="285">
        <f>IF(ISBLANK('Hoja De Calculo'!AT$13),'Credit issuance TYA'!AS49-('Credit issuance TYA'!$AC$21*'Credit issuance TYA'!$B$2),IF('Hoja De Calculo'!AT$16&lt;'Hoja De Calculo'!AS$16,0,'Credit issuance TYA'!AS49-('Credit issuance TYA'!$AC$21*'Credit issuance TYA'!$B$2)))</f>
        <v>0</v>
      </c>
      <c r="AT49" s="285">
        <f>IF(ISBLANK('Hoja De Calculo'!AU$13),'Credit issuance TYA'!AT49-('Credit issuance TYA'!$AC$21*'Credit issuance TYA'!$B$2),IF('Hoja De Calculo'!AU$16&lt;'Hoja De Calculo'!AT$16,0,'Credit issuance TYA'!AT49-('Credit issuance TYA'!$AC$21*'Credit issuance TYA'!$B$2)))</f>
        <v>0</v>
      </c>
      <c r="AU49" s="285">
        <f>IF(ISBLANK('Hoja De Calculo'!AV$13),'Credit issuance TYA'!AU49-('Credit issuance TYA'!$AC$21*'Credit issuance TYA'!$B$2),IF('Hoja De Calculo'!AV$16&lt;'Hoja De Calculo'!AU$16,0,'Credit issuance TYA'!AU49-('Credit issuance TYA'!$AC$21*'Credit issuance TYA'!$B$2)))</f>
        <v>0</v>
      </c>
      <c r="AV49" s="285">
        <f>IF(ISBLANK('Hoja De Calculo'!AW$13),'Credit issuance TYA'!AV49-('Credit issuance TYA'!$AC$21*'Credit issuance TYA'!$B$2),IF('Hoja De Calculo'!AW$16&lt;'Hoja De Calculo'!AV$16,0,'Credit issuance TYA'!AV49-('Credit issuance TYA'!$AC$21*'Credit issuance TYA'!$B$2)))</f>
        <v>0</v>
      </c>
      <c r="AW49" s="285">
        <f>IF(ISBLANK('Hoja De Calculo'!AX$13),'Credit issuance TYA'!AW49-('Credit issuance TYA'!$AC$21*'Credit issuance TYA'!$B$2),IF('Hoja De Calculo'!AX$16&lt;'Hoja De Calculo'!AW$16,0,'Credit issuance TYA'!AW49-('Credit issuance TYA'!$AC$21*'Credit issuance TYA'!$B$2)))</f>
        <v>0</v>
      </c>
      <c r="AX49" s="285">
        <f>IF(ISBLANK('Hoja De Calculo'!AY$13),'Credit issuance TYA'!AX49-('Credit issuance TYA'!$AC$21*'Credit issuance TYA'!$B$2),IF('Hoja De Calculo'!AY$16&lt;'Hoja De Calculo'!AX$16,0,'Credit issuance TYA'!AX49-('Credit issuance TYA'!$AC$21*'Credit issuance TYA'!$B$2)))</f>
        <v>0</v>
      </c>
      <c r="AY49" s="285">
        <f>IF(ISBLANK('Hoja De Calculo'!AZ$13),'Credit issuance TYA'!AY49-('Credit issuance TYA'!$AC$21*'Credit issuance TYA'!$B$2),IF('Hoja De Calculo'!AZ$16&lt;'Hoja De Calculo'!AY$16,0,'Credit issuance TYA'!AY49-('Credit issuance TYA'!$AC$21*'Credit issuance TYA'!$B$2)))</f>
        <v>0</v>
      </c>
      <c r="AZ49" s="285">
        <f>IF(ISBLANK('Hoja De Calculo'!BA$13),'Credit issuance TYA'!AZ49-('Credit issuance TYA'!$AC$21*'Credit issuance TYA'!$B$2),IF('Hoja De Calculo'!BA$16&lt;'Hoja De Calculo'!AZ$16,0,'Credit issuance TYA'!AZ49-('Credit issuance TYA'!$AC$21*'Credit issuance TYA'!$B$2)))</f>
        <v>0</v>
      </c>
      <c r="BA49" s="285">
        <f>IF(ISBLANK('Hoja De Calculo'!BB$13),'Credit issuance TYA'!BA49-('Credit issuance TYA'!$AC$21*'Credit issuance TYA'!$B$2),IF('Hoja De Calculo'!BB$16&lt;'Hoja De Calculo'!BA$16,0,'Credit issuance TYA'!BA49-('Credit issuance TYA'!$AC$21*'Credit issuance TYA'!$B$2)))</f>
        <v>0</v>
      </c>
      <c r="BB49" s="285">
        <f>IF(ISBLANK('Hoja De Calculo'!BC$13),'Credit issuance TYA'!BB49-('Credit issuance TYA'!$AC$21*'Credit issuance TYA'!$B$2),IF('Hoja De Calculo'!BC$16&lt;'Hoja De Calculo'!BB$16,0,'Credit issuance TYA'!BB49-('Credit issuance TYA'!$AC$21*'Credit issuance TYA'!$B$2)))</f>
        <v>0</v>
      </c>
      <c r="BC49" s="285">
        <f>IF(ISBLANK('Hoja De Calculo'!BD$13),'Credit issuance TYA'!BC49-('Credit issuance TYA'!$AC$21*'Credit issuance TYA'!$B$2),IF('Hoja De Calculo'!BD$16&lt;'Hoja De Calculo'!BC$16,0,'Credit issuance TYA'!BC49-('Credit issuance TYA'!$AC$21*'Credit issuance TYA'!$B$2)))</f>
        <v>0</v>
      </c>
      <c r="BD49" s="285">
        <f>IF(ISBLANK('Hoja De Calculo'!BE$13),'Credit issuance TYA'!BD49-('Credit issuance TYA'!$AC$21*'Credit issuance TYA'!$B$2),IF('Hoja De Calculo'!BE$16&lt;'Hoja De Calculo'!BD$16,0,'Credit issuance TYA'!BD49-('Credit issuance TYA'!$AC$21*'Credit issuance TYA'!$B$2)))</f>
        <v>0</v>
      </c>
      <c r="BE49" s="285">
        <f>IF(ISBLANK('Hoja De Calculo'!BF$13),'Credit issuance TYA'!BE49-('Credit issuance TYA'!$AC$21*'Credit issuance TYA'!$B$2),IF('Hoja De Calculo'!BF$16&lt;'Hoja De Calculo'!BE$16,0,'Credit issuance TYA'!BE49-('Credit issuance TYA'!$AC$21*'Credit issuance TYA'!$B$2)))</f>
        <v>0</v>
      </c>
      <c r="BF49" s="285">
        <f>IF(ISBLANK('Hoja De Calculo'!BG$13),'Credit issuance TYA'!BF49-('Credit issuance TYA'!$AC$21*'Credit issuance TYA'!$B$2),IF('Hoja De Calculo'!BG$16&lt;'Hoja De Calculo'!BF$16,0,'Credit issuance TYA'!BF49-('Credit issuance TYA'!$AC$21*'Credit issuance TYA'!$B$2)))</f>
        <v>0</v>
      </c>
      <c r="BG49" s="285">
        <f>IF(ISBLANK('Hoja De Calculo'!BH$13),'Credit issuance TYA'!BG49-('Credit issuance TYA'!$AC$21*'Credit issuance TYA'!$B$2),IF('Hoja De Calculo'!BH$16&lt;'Hoja De Calculo'!BG$16,0,'Credit issuance TYA'!BG49-('Credit issuance TYA'!$AC$21*'Credit issuance TYA'!$B$2)))</f>
        <v>0</v>
      </c>
      <c r="BH49" s="285">
        <f>IF(ISBLANK('Hoja De Calculo'!BI$13),'Credit issuance TYA'!BH49-('Credit issuance TYA'!$AC$21*'Credit issuance TYA'!$B$2),IF('Hoja De Calculo'!BI$16&lt;'Hoja De Calculo'!BH$16,0,'Credit issuance TYA'!BH49-('Credit issuance TYA'!$AC$21*'Credit issuance TYA'!$B$2)))</f>
        <v>0</v>
      </c>
      <c r="BI49" s="285">
        <f>IF(ISBLANK('Hoja De Calculo'!BJ$13),'Credit issuance TYA'!BI49-('Credit issuance TYA'!$AC$21*'Credit issuance TYA'!$B$2),IF('Hoja De Calculo'!BJ$16&lt;'Hoja De Calculo'!BI$16,0,'Credit issuance TYA'!BI49-('Credit issuance TYA'!$AC$21*'Credit issuance TYA'!$B$2)))</f>
        <v>0</v>
      </c>
      <c r="BJ49" s="285">
        <f>IF(ISBLANK('Hoja De Calculo'!BK$13),'Credit issuance TYA'!BJ49-('Credit issuance TYA'!$AC$21*'Credit issuance TYA'!$B$2),IF('Hoja De Calculo'!BK$16&lt;'Hoja De Calculo'!BJ$16,0,'Credit issuance TYA'!BJ49-('Credit issuance TYA'!$AC$21*'Credit issuance TYA'!$B$2)))</f>
        <v>0</v>
      </c>
      <c r="BK49" s="285">
        <f>IF(ISBLANK('Hoja De Calculo'!BL$13),'Credit issuance TYA'!BK49-('Credit issuance TYA'!$AC$21*'Credit issuance TYA'!$B$2),IF('Hoja De Calculo'!BL$16&lt;'Hoja De Calculo'!BK$16,0,'Credit issuance TYA'!BK49-('Credit issuance TYA'!$AC$21*'Credit issuance TYA'!$B$2)))</f>
        <v>0</v>
      </c>
      <c r="BL49" s="285">
        <f>IF(ISBLANK('Hoja De Calculo'!BM$13),'Credit issuance TYA'!BL49-('Credit issuance TYA'!$AC$21*'Credit issuance TYA'!$B$2),IF('Hoja De Calculo'!BM$16&lt;'Hoja De Calculo'!BL$16,0,'Credit issuance TYA'!BL49-('Credit issuance TYA'!$AC$21*'Credit issuance TYA'!$B$2)))</f>
        <v>0</v>
      </c>
      <c r="BM49" s="285">
        <f>IF(ISBLANK('Hoja De Calculo'!BN$13),'Credit issuance TYA'!BM49-('Credit issuance TYA'!$AC$21*'Credit issuance TYA'!$B$2),IF('Hoja De Calculo'!BN$16&lt;'Hoja De Calculo'!BM$16,0,'Credit issuance TYA'!BM49-('Credit issuance TYA'!$AC$21*'Credit issuance TYA'!$B$2)))</f>
        <v>0</v>
      </c>
      <c r="BN49" s="285">
        <f>IF(ISBLANK('Hoja De Calculo'!BO$13),'Credit issuance TYA'!BN49-('Credit issuance TYA'!$AC$21*'Credit issuance TYA'!$B$2),IF('Hoja De Calculo'!BO$16&lt;'Hoja De Calculo'!BN$16,0,'Credit issuance TYA'!BN49-('Credit issuance TYA'!$AC$21*'Credit issuance TYA'!$B$2)))</f>
        <v>0</v>
      </c>
      <c r="BO49" s="285">
        <f>IF(ISBLANK('Hoja De Calculo'!BP$13),'Credit issuance TYA'!BO49-('Credit issuance TYA'!$AC$21*'Credit issuance TYA'!$B$2),IF('Hoja De Calculo'!BP$16&lt;'Hoja De Calculo'!BO$16,0,'Credit issuance TYA'!BO49-('Credit issuance TYA'!$AC$21*'Credit issuance TYA'!$B$2)))</f>
        <v>0</v>
      </c>
      <c r="BP49" s="285">
        <f>IF(ISBLANK('Hoja De Calculo'!BQ$13),'Credit issuance TYA'!BP49-('Credit issuance TYA'!$AC$21*'Credit issuance TYA'!$B$2),IF('Hoja De Calculo'!BQ$16&lt;'Hoja De Calculo'!BP$16,0,'Credit issuance TYA'!BP49-('Credit issuance TYA'!$AC$21*'Credit issuance TYA'!$B$2)))</f>
        <v>0</v>
      </c>
      <c r="BQ49" s="285">
        <f>IF(ISBLANK('Hoja De Calculo'!BR$13),'Credit issuance TYA'!BQ49-('Credit issuance TYA'!$AC$21*'Credit issuance TYA'!$B$2),IF('Hoja De Calculo'!BR$16&lt;'Hoja De Calculo'!BQ$16,0,'Credit issuance TYA'!BQ49-('Credit issuance TYA'!$AC$21*'Credit issuance TYA'!$B$2)))</f>
        <v>0</v>
      </c>
      <c r="BR49" s="285">
        <f>IF(ISBLANK('Hoja De Calculo'!BS$13),'Credit issuance TYA'!BR49-('Credit issuance TYA'!$AC$21*'Credit issuance TYA'!$B$2),IF('Hoja De Calculo'!BS$16&lt;'Hoja De Calculo'!BR$16,0,'Credit issuance TYA'!BR49-('Credit issuance TYA'!$AC$21*'Credit issuance TYA'!$B$2)))</f>
        <v>0</v>
      </c>
      <c r="BS49" s="285">
        <f>IF(ISBLANK('Hoja De Calculo'!BT$13),'Credit issuance TYA'!BS49-('Credit issuance TYA'!$AC$21*'Credit issuance TYA'!$B$2),IF('Hoja De Calculo'!BT$16&lt;'Hoja De Calculo'!BS$16,0,'Credit issuance TYA'!BS49-('Credit issuance TYA'!$AC$21*'Credit issuance TYA'!$B$2)))</f>
        <v>0</v>
      </c>
      <c r="BT49" s="285">
        <f>IF(ISBLANK('Hoja De Calculo'!BU$13),'Credit issuance TYA'!BT49-('Credit issuance TYA'!$AC$21*'Credit issuance TYA'!$B$2),IF('Hoja De Calculo'!BU$16&lt;'Hoja De Calculo'!BT$16,0,'Credit issuance TYA'!BT49-('Credit issuance TYA'!$AC$21*'Credit issuance TYA'!$B$2)))</f>
        <v>0</v>
      </c>
      <c r="BU49" s="285">
        <f>IF(ISBLANK('Hoja De Calculo'!BV$13),'Credit issuance TYA'!BU49-('Credit issuance TYA'!$AC$21*'Credit issuance TYA'!$B$2),IF('Hoja De Calculo'!BV$16&lt;'Hoja De Calculo'!BU$16,0,'Credit issuance TYA'!BU49-('Credit issuance TYA'!$AC$21*'Credit issuance TYA'!$B$2)))</f>
        <v>0</v>
      </c>
      <c r="BV49" s="285">
        <f>IF(ISBLANK('Hoja De Calculo'!BW$13),'Credit issuance TYA'!BV49-('Credit issuance TYA'!$AC$21*'Credit issuance TYA'!$B$2),IF('Hoja De Calculo'!BW$16&lt;'Hoja De Calculo'!BV$16,0,'Credit issuance TYA'!BV49-('Credit issuance TYA'!$AC$21*'Credit issuance TYA'!$B$2)))</f>
        <v>0</v>
      </c>
      <c r="BW49" s="285">
        <f>IF(ISBLANK('Hoja De Calculo'!BX$13),'Credit issuance TYA'!BW49-('Credit issuance TYA'!$AC$21*'Credit issuance TYA'!$B$2),IF('Hoja De Calculo'!BX$16&lt;'Hoja De Calculo'!BW$16,0,'Credit issuance TYA'!BW49-('Credit issuance TYA'!$AC$21*'Credit issuance TYA'!$B$2)))</f>
        <v>0</v>
      </c>
      <c r="BX49" s="285">
        <f>IF(ISBLANK('Hoja De Calculo'!BY$13),'Credit issuance TYA'!BX49-('Credit issuance TYA'!$AC$21*'Credit issuance TYA'!$B$2),IF('Hoja De Calculo'!BY$16&lt;'Hoja De Calculo'!BX$16,0,'Credit issuance TYA'!BX49-('Credit issuance TYA'!$AC$21*'Credit issuance TYA'!$B$2)))</f>
        <v>0</v>
      </c>
      <c r="BY49" s="285">
        <f>IF(ISBLANK('Hoja De Calculo'!BZ$13),'Credit issuance TYA'!BY49-('Credit issuance TYA'!$AC$21*'Credit issuance TYA'!$B$2),IF('Hoja De Calculo'!BZ$16&lt;'Hoja De Calculo'!BY$16,0,'Credit issuance TYA'!BY49-('Credit issuance TYA'!$AC$21*'Credit issuance TYA'!$B$2)))</f>
        <v>0</v>
      </c>
      <c r="BZ49" s="285">
        <f>IF(ISBLANK('Hoja De Calculo'!CA$13),'Credit issuance TYA'!BZ49-('Credit issuance TYA'!$AC$21*'Credit issuance TYA'!$B$2),IF('Hoja De Calculo'!CA$16&lt;'Hoja De Calculo'!BZ$16,0,'Credit issuance TYA'!BZ49-('Credit issuance TYA'!$AC$21*'Credit issuance TYA'!$B$2)))</f>
        <v>0</v>
      </c>
      <c r="CA49" s="285">
        <f>IF(ISBLANK('Hoja De Calculo'!CB$13),'Credit issuance TYA'!CA49-('Credit issuance TYA'!$AC$21*'Credit issuance TYA'!$B$2),IF('Hoja De Calculo'!CB$16&lt;'Hoja De Calculo'!CA$16,0,'Credit issuance TYA'!CA49-('Credit issuance TYA'!$AC$21*'Credit issuance TYA'!$B$2)))</f>
        <v>0</v>
      </c>
      <c r="CB49" s="285">
        <f>IF(ISBLANK('Hoja De Calculo'!CC$13),'Credit issuance TYA'!CB49-('Credit issuance TYA'!$AC$21*'Credit issuance TYA'!$B$2),IF('Hoja De Calculo'!CC$16&lt;'Hoja De Calculo'!CB$16,0,'Credit issuance TYA'!CB49-('Credit issuance TYA'!$AC$21*'Credit issuance TYA'!$B$2)))</f>
        <v>0</v>
      </c>
      <c r="CC49" s="285">
        <f>IF(ISBLANK('Hoja De Calculo'!CD$13),'Credit issuance TYA'!CC49-('Credit issuance TYA'!$AC$21*'Credit issuance TYA'!$B$2),IF('Hoja De Calculo'!CD$16&lt;'Hoja De Calculo'!CC$16,0,'Credit issuance TYA'!CC49-('Credit issuance TYA'!$AC$21*'Credit issuance TYA'!$B$2)))</f>
        <v>0</v>
      </c>
      <c r="CD49" s="285">
        <f>IF(ISBLANK('Hoja De Calculo'!CE$13),'Credit issuance TYA'!CD49-('Credit issuance TYA'!$AC$21*'Credit issuance TYA'!$B$2),IF('Hoja De Calculo'!CE$16&lt;'Hoja De Calculo'!CD$16,0,'Credit issuance TYA'!CD49-('Credit issuance TYA'!$AC$21*'Credit issuance TYA'!$B$2)))</f>
        <v>0</v>
      </c>
      <c r="CE49" s="285">
        <f>IF(ISBLANK('Hoja De Calculo'!CF$13),'Credit issuance TYA'!CE49-('Credit issuance TYA'!$AC$21*'Credit issuance TYA'!$B$2),IF('Hoja De Calculo'!CF$16&lt;'Hoja De Calculo'!CE$16,0,'Credit issuance TYA'!CE49-('Credit issuance TYA'!$AC$21*'Credit issuance TYA'!$B$2)))</f>
        <v>0</v>
      </c>
      <c r="CF49" s="285">
        <f>IF(ISBLANK('Hoja De Calculo'!CG$13),'Credit issuance TYA'!CF49-('Credit issuance TYA'!$AC$21*'Credit issuance TYA'!$B$2),IF('Hoja De Calculo'!CG$16&lt;'Hoja De Calculo'!CF$16,0,'Credit issuance TYA'!CF49-('Credit issuance TYA'!$AC$21*'Credit issuance TYA'!$B$2)))</f>
        <v>0</v>
      </c>
      <c r="CG49" s="285">
        <f>IF(ISBLANK('Hoja De Calculo'!CH$13),'Credit issuance TYA'!CG49-('Credit issuance TYA'!$AC$21*'Credit issuance TYA'!$B$2),IF('Hoja De Calculo'!CH$16&lt;'Hoja De Calculo'!CG$16,0,'Credit issuance TYA'!CG49-('Credit issuance TYA'!$AC$21*'Credit issuance TYA'!$B$2)))</f>
        <v>0</v>
      </c>
      <c r="CH49" s="285">
        <f>IF(ISBLANK('Hoja De Calculo'!CI$13),'Credit issuance TYA'!CH49-('Credit issuance TYA'!$AC$21*'Credit issuance TYA'!$B$2),IF('Hoja De Calculo'!CI$16&lt;'Hoja De Calculo'!CH$16,0,'Credit issuance TYA'!CH49-('Credit issuance TYA'!$AC$21*'Credit issuance TYA'!$B$2)))</f>
        <v>0</v>
      </c>
      <c r="CI49" s="285">
        <f>IF(ISBLANK('Hoja De Calculo'!CJ$13),'Credit issuance TYA'!CI49-('Credit issuance TYA'!$AC$21*'Credit issuance TYA'!$B$2),IF('Hoja De Calculo'!CJ$16&lt;'Hoja De Calculo'!CI$16,0,'Credit issuance TYA'!CI49-('Credit issuance TYA'!$AC$21*'Credit issuance TYA'!$B$2)))</f>
        <v>0</v>
      </c>
      <c r="CJ49" s="285">
        <f>IF(ISBLANK('Hoja De Calculo'!CK$13),'Credit issuance TYA'!CJ49-('Credit issuance TYA'!$AC$21*'Credit issuance TYA'!$B$2),IF('Hoja De Calculo'!CK$16&lt;'Hoja De Calculo'!CJ$16,0,'Credit issuance TYA'!CJ49-('Credit issuance TYA'!$AC$21*'Credit issuance TYA'!$B$2)))</f>
        <v>0</v>
      </c>
      <c r="CK49" s="285">
        <f>IF(ISBLANK('Hoja De Calculo'!CL$13),'Credit issuance TYA'!CK49-('Credit issuance TYA'!$AC$21*'Credit issuance TYA'!$B$2),IF('Hoja De Calculo'!CL$16&lt;'Hoja De Calculo'!CK$16,0,'Credit issuance TYA'!CK49-('Credit issuance TYA'!$AC$21*'Credit issuance TYA'!$B$2)))</f>
        <v>0</v>
      </c>
      <c r="CL49" s="285">
        <f>IF(ISBLANK('Hoja De Calculo'!CM$13),'Credit issuance TYA'!CL49-('Credit issuance TYA'!$AC$21*'Credit issuance TYA'!$B$2),IF('Hoja De Calculo'!CM$16&lt;'Hoja De Calculo'!CL$16,0,'Credit issuance TYA'!CL49-('Credit issuance TYA'!$AC$21*'Credit issuance TYA'!$B$2)))</f>
        <v>0</v>
      </c>
      <c r="CM49" s="285">
        <f>IF(ISBLANK('Hoja De Calculo'!CN$13),'Credit issuance TYA'!CM49-('Credit issuance TYA'!$AC$21*'Credit issuance TYA'!$B$2),IF('Hoja De Calculo'!CN$16&lt;'Hoja De Calculo'!CM$16,0,'Credit issuance TYA'!CM49-('Credit issuance TYA'!$AC$21*'Credit issuance TYA'!$B$2)))</f>
        <v>0</v>
      </c>
      <c r="CN49" s="285">
        <f>IF(ISBLANK('Hoja De Calculo'!CO$13),'Credit issuance TYA'!CN49-('Credit issuance TYA'!$AC$21*'Credit issuance TYA'!$B$2),IF('Hoja De Calculo'!CO$16&lt;'Hoja De Calculo'!CN$16,0,'Credit issuance TYA'!CN49-('Credit issuance TYA'!$AC$21*'Credit issuance TYA'!$B$2)))</f>
        <v>0</v>
      </c>
      <c r="CO49" s="285">
        <f>IF(ISBLANK('Hoja De Calculo'!CP$13),'Credit issuance TYA'!CO49-('Credit issuance TYA'!$AC$21*'Credit issuance TYA'!$B$2),IF('Hoja De Calculo'!CP$16&lt;'Hoja De Calculo'!CO$16,0,'Credit issuance TYA'!CO49-('Credit issuance TYA'!$AC$21*'Credit issuance TYA'!$B$2)))</f>
        <v>0</v>
      </c>
      <c r="CP49" s="285">
        <f>IF(ISBLANK('Hoja De Calculo'!CQ$13),'Credit issuance TYA'!CP49-('Credit issuance TYA'!$AC$21*'Credit issuance TYA'!$B$2),IF('Hoja De Calculo'!CQ$16&lt;'Hoja De Calculo'!CP$16,0,'Credit issuance TYA'!CP49-('Credit issuance TYA'!$AC$21*'Credit issuance TYA'!$B$2)))</f>
        <v>0</v>
      </c>
      <c r="CQ49" s="285">
        <f>IF(ISBLANK('Hoja De Calculo'!CR$13),'Credit issuance TYA'!CQ49-('Credit issuance TYA'!$AC$21*'Credit issuance TYA'!$B$2),IF('Hoja De Calculo'!CR$16&lt;'Hoja De Calculo'!CQ$16,0,'Credit issuance TYA'!CQ49-('Credit issuance TYA'!$AC$21*'Credit issuance TYA'!$B$2)))</f>
        <v>0</v>
      </c>
      <c r="CR49" s="285">
        <f>IF(ISBLANK('Hoja De Calculo'!CS$13),'Credit issuance TYA'!CR49-('Credit issuance TYA'!$AC$21*'Credit issuance TYA'!$B$2),IF('Hoja De Calculo'!CS$16&lt;'Hoja De Calculo'!CR$16,0,'Credit issuance TYA'!CR49-('Credit issuance TYA'!$AC$21*'Credit issuance TYA'!$B$2)))</f>
        <v>0</v>
      </c>
      <c r="CS49" s="285">
        <f>IF(ISBLANK('Hoja De Calculo'!CT$13),'Credit issuance TYA'!CS49-('Credit issuance TYA'!$AC$21*'Credit issuance TYA'!$B$2),IF('Hoja De Calculo'!CT$16&lt;'Hoja De Calculo'!CS$16,0,'Credit issuance TYA'!CS49-('Credit issuance TYA'!$AC$21*'Credit issuance TYA'!$B$2)))</f>
        <v>0</v>
      </c>
      <c r="CT49" s="285">
        <f>IF(ISBLANK('Hoja De Calculo'!CU$13),'Credit issuance TYA'!CT49-('Credit issuance TYA'!$AC$21*'Credit issuance TYA'!$B$2),IF('Hoja De Calculo'!CU$16&lt;'Hoja De Calculo'!CT$16,0,'Credit issuance TYA'!CT49-('Credit issuance TYA'!$AC$21*'Credit issuance TYA'!$B$2)))</f>
        <v>0</v>
      </c>
      <c r="CU49" s="285">
        <f>IF(ISBLANK('Hoja De Calculo'!CV$13),'Credit issuance TYA'!CU49-('Credit issuance TYA'!$AC$21*'Credit issuance TYA'!$B$2),IF('Hoja De Calculo'!CV$16&lt;'Hoja De Calculo'!CU$16,0,'Credit issuance TYA'!CU49-('Credit issuance TYA'!$AC$21*'Credit issuance TYA'!$B$2)))</f>
        <v>0</v>
      </c>
      <c r="CV49" s="285">
        <f>IF(ISBLANK('Hoja De Calculo'!CW$13),'Credit issuance TYA'!CV49-('Credit issuance TYA'!$AC$21*'Credit issuance TYA'!$B$2),IF('Hoja De Calculo'!CW$16&lt;'Hoja De Calculo'!CV$16,0,'Credit issuance TYA'!CV49-('Credit issuance TYA'!$AC$21*'Credit issuance TYA'!$B$2)))</f>
        <v>0</v>
      </c>
      <c r="CW49" s="285">
        <f>IF(ISBLANK('Hoja De Calculo'!CX$13),'Credit issuance TYA'!CW49-('Credit issuance TYA'!$AC$21*'Credit issuance TYA'!$B$2),IF('Hoja De Calculo'!CX$16&lt;'Hoja De Calculo'!CW$16,0,'Credit issuance TYA'!CW49-('Credit issuance TYA'!$AC$21*'Credit issuance TYA'!$B$2)))</f>
        <v>0</v>
      </c>
    </row>
    <row r="50" spans="1:101" x14ac:dyDescent="0.25">
      <c r="A50" t="s">
        <v>187</v>
      </c>
      <c r="C50" s="263"/>
      <c r="D50" s="263"/>
      <c r="E50" s="263"/>
      <c r="F50" s="263"/>
      <c r="G50" s="263"/>
      <c r="H50" s="263"/>
      <c r="I50" s="263"/>
      <c r="J50" s="263"/>
      <c r="K50" s="263"/>
      <c r="L50" s="263"/>
      <c r="M50" s="263"/>
      <c r="N50" s="263"/>
      <c r="O50" s="263"/>
      <c r="P50" s="263"/>
      <c r="Q50" s="263"/>
      <c r="R50" s="263"/>
      <c r="S50" s="263"/>
      <c r="T50" s="263"/>
      <c r="U50" s="263"/>
      <c r="V50" s="263"/>
      <c r="W50" s="263"/>
      <c r="X50" s="263"/>
      <c r="Y50" s="263"/>
      <c r="Z50" s="271"/>
      <c r="AA50" s="278"/>
      <c r="AB50" s="278"/>
      <c r="AC50" s="278"/>
      <c r="AD50" s="285">
        <f>'Credit issuance TYA'!AD50-('Credit issuance TYA'!$AD$21*'Credit issuance TYA'!$B$2)</f>
        <v>0</v>
      </c>
      <c r="AE50" s="285">
        <f>IF(ISBLANK('Hoja De Calculo'!AF$13),'Credit issuance TYA'!AE50-('Credit issuance TYA'!$AD$21*'Credit issuance TYA'!$B$2),IF('Hoja De Calculo'!AF$16&lt;'Hoja De Calculo'!AE$16,0,'Credit issuance TYA'!AE50-('Credit issuance TYA'!$AD$21*'Credit issuance TYA'!$B$2)))</f>
        <v>0</v>
      </c>
      <c r="AF50" s="285">
        <f>IF(ISBLANK('Hoja De Calculo'!AG$13),'Credit issuance TYA'!AF50-('Credit issuance TYA'!$AD$21*'Credit issuance TYA'!$B$2),IF('Hoja De Calculo'!AG$16&lt;'Hoja De Calculo'!AF$16,0,'Credit issuance TYA'!AF50-('Credit issuance TYA'!$AD$21*'Credit issuance TYA'!$B$2)))</f>
        <v>0</v>
      </c>
      <c r="AG50" s="285">
        <f>IF(ISBLANK('Hoja De Calculo'!AH$13),'Credit issuance TYA'!AG50-('Credit issuance TYA'!$AD$21*'Credit issuance TYA'!$B$2),IF('Hoja De Calculo'!AH$16&lt;'Hoja De Calculo'!AG$16,0,'Credit issuance TYA'!AG50-('Credit issuance TYA'!$AD$21*'Credit issuance TYA'!$B$2)))</f>
        <v>0</v>
      </c>
      <c r="AH50" s="285">
        <f>IF(ISBLANK('Hoja De Calculo'!AI$13),'Credit issuance TYA'!AH50-('Credit issuance TYA'!$AD$21*'Credit issuance TYA'!$B$2),IF('Hoja De Calculo'!AI$16&lt;'Hoja De Calculo'!AH$16,0,'Credit issuance TYA'!AH50-('Credit issuance TYA'!$AD$21*'Credit issuance TYA'!$B$2)))</f>
        <v>0</v>
      </c>
      <c r="AI50" s="285">
        <f>IF(ISBLANK('Hoja De Calculo'!AJ$13),'Credit issuance TYA'!AI50-('Credit issuance TYA'!$AD$21*'Credit issuance TYA'!$B$2),IF('Hoja De Calculo'!AJ$16&lt;'Hoja De Calculo'!AI$16,0,'Credit issuance TYA'!AI50-('Credit issuance TYA'!$AD$21*'Credit issuance TYA'!$B$2)))</f>
        <v>0</v>
      </c>
      <c r="AJ50" s="285">
        <f>IF(ISBLANK('Hoja De Calculo'!AK$13),'Credit issuance TYA'!AJ50-('Credit issuance TYA'!$AD$21*'Credit issuance TYA'!$B$2),IF('Hoja De Calculo'!AK$16&lt;'Hoja De Calculo'!AJ$16,0,'Credit issuance TYA'!AJ50-('Credit issuance TYA'!$AD$21*'Credit issuance TYA'!$B$2)))</f>
        <v>0</v>
      </c>
      <c r="AK50" s="285">
        <f>IF(ISBLANK('Hoja De Calculo'!AL$13),'Credit issuance TYA'!AK50-('Credit issuance TYA'!$AD$21*'Credit issuance TYA'!$B$2),IF('Hoja De Calculo'!AL$16&lt;'Hoja De Calculo'!AK$16,0,'Credit issuance TYA'!AK50-('Credit issuance TYA'!$AD$21*'Credit issuance TYA'!$B$2)))</f>
        <v>0</v>
      </c>
      <c r="AL50" s="285">
        <f>IF(ISBLANK('Hoja De Calculo'!AM$13),'Credit issuance TYA'!AL50-('Credit issuance TYA'!$AD$21*'Credit issuance TYA'!$B$2),IF('Hoja De Calculo'!AM$16&lt;'Hoja De Calculo'!AL$16,0,'Credit issuance TYA'!AL50-('Credit issuance TYA'!$AD$21*'Credit issuance TYA'!$B$2)))</f>
        <v>0</v>
      </c>
      <c r="AM50" s="285">
        <f>IF(ISBLANK('Hoja De Calculo'!AN$13),'Credit issuance TYA'!AM50-('Credit issuance TYA'!$AD$21*'Credit issuance TYA'!$B$2),IF('Hoja De Calculo'!AN$16&lt;'Hoja De Calculo'!AM$16,0,'Credit issuance TYA'!AM50-('Credit issuance TYA'!$AD$21*'Credit issuance TYA'!$B$2)))</f>
        <v>0</v>
      </c>
      <c r="AN50" s="285">
        <f>IF(ISBLANK('Hoja De Calculo'!AO$13),'Credit issuance TYA'!AN50-('Credit issuance TYA'!$AD$21*'Credit issuance TYA'!$B$2),IF('Hoja De Calculo'!AO$16&lt;'Hoja De Calculo'!AN$16,0,'Credit issuance TYA'!AN50-('Credit issuance TYA'!$AD$21*'Credit issuance TYA'!$B$2)))</f>
        <v>0</v>
      </c>
      <c r="AO50" s="285">
        <f>IF(ISBLANK('Hoja De Calculo'!AP$13),'Credit issuance TYA'!AO50-('Credit issuance TYA'!$AD$21*'Credit issuance TYA'!$B$2),IF('Hoja De Calculo'!AP$16&lt;'Hoja De Calculo'!AO$16,0,'Credit issuance TYA'!AO50-('Credit issuance TYA'!$AD$21*'Credit issuance TYA'!$B$2)))</f>
        <v>0</v>
      </c>
      <c r="AP50" s="285">
        <f>IF(ISBLANK('Hoja De Calculo'!AQ$13),'Credit issuance TYA'!AP50-('Credit issuance TYA'!$AD$21*'Credit issuance TYA'!$B$2),IF('Hoja De Calculo'!AQ$16&lt;'Hoja De Calculo'!AP$16,0,'Credit issuance TYA'!AP50-('Credit issuance TYA'!$AD$21*'Credit issuance TYA'!$B$2)))</f>
        <v>0</v>
      </c>
      <c r="AQ50" s="285">
        <f>IF(ISBLANK('Hoja De Calculo'!AR$13),'Credit issuance TYA'!AQ50-('Credit issuance TYA'!$AD$21*'Credit issuance TYA'!$B$2),IF('Hoja De Calculo'!AR$16&lt;'Hoja De Calculo'!AQ$16,0,'Credit issuance TYA'!AQ50-('Credit issuance TYA'!$AD$21*'Credit issuance TYA'!$B$2)))</f>
        <v>0</v>
      </c>
      <c r="AR50" s="285">
        <f>IF(ISBLANK('Hoja De Calculo'!AS$13),'Credit issuance TYA'!AR50-('Credit issuance TYA'!$AD$21*'Credit issuance TYA'!$B$2),IF('Hoja De Calculo'!AS$16&lt;'Hoja De Calculo'!AR$16,0,'Credit issuance TYA'!AR50-('Credit issuance TYA'!$AD$21*'Credit issuance TYA'!$B$2)))</f>
        <v>0</v>
      </c>
      <c r="AS50" s="285">
        <f>IF(ISBLANK('Hoja De Calculo'!AT$13),'Credit issuance TYA'!AS50-('Credit issuance TYA'!$AD$21*'Credit issuance TYA'!$B$2),IF('Hoja De Calculo'!AT$16&lt;'Hoja De Calculo'!AS$16,0,'Credit issuance TYA'!AS50-('Credit issuance TYA'!$AD$21*'Credit issuance TYA'!$B$2)))</f>
        <v>0</v>
      </c>
      <c r="AT50" s="285">
        <f>IF(ISBLANK('Hoja De Calculo'!AU$13),'Credit issuance TYA'!AT50-('Credit issuance TYA'!$AD$21*'Credit issuance TYA'!$B$2),IF('Hoja De Calculo'!AU$16&lt;'Hoja De Calculo'!AT$16,0,'Credit issuance TYA'!AT50-('Credit issuance TYA'!$AD$21*'Credit issuance TYA'!$B$2)))</f>
        <v>0</v>
      </c>
      <c r="AU50" s="285">
        <f>IF(ISBLANK('Hoja De Calculo'!AV$13),'Credit issuance TYA'!AU50-('Credit issuance TYA'!$AD$21*'Credit issuance TYA'!$B$2),IF('Hoja De Calculo'!AV$16&lt;'Hoja De Calculo'!AU$16,0,'Credit issuance TYA'!AU50-('Credit issuance TYA'!$AD$21*'Credit issuance TYA'!$B$2)))</f>
        <v>0</v>
      </c>
      <c r="AV50" s="285">
        <f>IF(ISBLANK('Hoja De Calculo'!AW$13),'Credit issuance TYA'!AV50-('Credit issuance TYA'!$AD$21*'Credit issuance TYA'!$B$2),IF('Hoja De Calculo'!AW$16&lt;'Hoja De Calculo'!AV$16,0,'Credit issuance TYA'!AV50-('Credit issuance TYA'!$AD$21*'Credit issuance TYA'!$B$2)))</f>
        <v>0</v>
      </c>
      <c r="AW50" s="285">
        <f>IF(ISBLANK('Hoja De Calculo'!AX$13),'Credit issuance TYA'!AW50-('Credit issuance TYA'!$AD$21*'Credit issuance TYA'!$B$2),IF('Hoja De Calculo'!AX$16&lt;'Hoja De Calculo'!AW$16,0,'Credit issuance TYA'!AW50-('Credit issuance TYA'!$AD$21*'Credit issuance TYA'!$B$2)))</f>
        <v>0</v>
      </c>
      <c r="AX50" s="285">
        <f>IF(ISBLANK('Hoja De Calculo'!AY$13),'Credit issuance TYA'!AX50-('Credit issuance TYA'!$AD$21*'Credit issuance TYA'!$B$2),IF('Hoja De Calculo'!AY$16&lt;'Hoja De Calculo'!AX$16,0,'Credit issuance TYA'!AX50-('Credit issuance TYA'!$AD$21*'Credit issuance TYA'!$B$2)))</f>
        <v>0</v>
      </c>
      <c r="AY50" s="285">
        <f>IF(ISBLANK('Hoja De Calculo'!AZ$13),'Credit issuance TYA'!AY50-('Credit issuance TYA'!$AD$21*'Credit issuance TYA'!$B$2),IF('Hoja De Calculo'!AZ$16&lt;'Hoja De Calculo'!AY$16,0,'Credit issuance TYA'!AY50-('Credit issuance TYA'!$AD$21*'Credit issuance TYA'!$B$2)))</f>
        <v>0</v>
      </c>
      <c r="AZ50" s="285">
        <f>IF(ISBLANK('Hoja De Calculo'!BA$13),'Credit issuance TYA'!AZ50-('Credit issuance TYA'!$AD$21*'Credit issuance TYA'!$B$2),IF('Hoja De Calculo'!BA$16&lt;'Hoja De Calculo'!AZ$16,0,'Credit issuance TYA'!AZ50-('Credit issuance TYA'!$AD$21*'Credit issuance TYA'!$B$2)))</f>
        <v>0</v>
      </c>
      <c r="BA50" s="285">
        <f>IF(ISBLANK('Hoja De Calculo'!BB$13),'Credit issuance TYA'!BA50-('Credit issuance TYA'!$AD$21*'Credit issuance TYA'!$B$2),IF('Hoja De Calculo'!BB$16&lt;'Hoja De Calculo'!BA$16,0,'Credit issuance TYA'!BA50-('Credit issuance TYA'!$AD$21*'Credit issuance TYA'!$B$2)))</f>
        <v>0</v>
      </c>
      <c r="BB50" s="285">
        <f>IF(ISBLANK('Hoja De Calculo'!BC$13),'Credit issuance TYA'!BB50-('Credit issuance TYA'!$AD$21*'Credit issuance TYA'!$B$2),IF('Hoja De Calculo'!BC$16&lt;'Hoja De Calculo'!BB$16,0,'Credit issuance TYA'!BB50-('Credit issuance TYA'!$AD$21*'Credit issuance TYA'!$B$2)))</f>
        <v>0</v>
      </c>
      <c r="BC50" s="285">
        <f>IF(ISBLANK('Hoja De Calculo'!BD$13),'Credit issuance TYA'!BC50-('Credit issuance TYA'!$AD$21*'Credit issuance TYA'!$B$2),IF('Hoja De Calculo'!BD$16&lt;'Hoja De Calculo'!BC$16,0,'Credit issuance TYA'!BC50-('Credit issuance TYA'!$AD$21*'Credit issuance TYA'!$B$2)))</f>
        <v>0</v>
      </c>
      <c r="BD50" s="285">
        <f>IF(ISBLANK('Hoja De Calculo'!BE$13),'Credit issuance TYA'!BD50-('Credit issuance TYA'!$AD$21*'Credit issuance TYA'!$B$2),IF('Hoja De Calculo'!BE$16&lt;'Hoja De Calculo'!BD$16,0,'Credit issuance TYA'!BD50-('Credit issuance TYA'!$AD$21*'Credit issuance TYA'!$B$2)))</f>
        <v>0</v>
      </c>
      <c r="BE50" s="285">
        <f>IF(ISBLANK('Hoja De Calculo'!BF$13),'Credit issuance TYA'!BE50-('Credit issuance TYA'!$AD$21*'Credit issuance TYA'!$B$2),IF('Hoja De Calculo'!BF$16&lt;'Hoja De Calculo'!BE$16,0,'Credit issuance TYA'!BE50-('Credit issuance TYA'!$AD$21*'Credit issuance TYA'!$B$2)))</f>
        <v>0</v>
      </c>
      <c r="BF50" s="285">
        <f>IF(ISBLANK('Hoja De Calculo'!BG$13),'Credit issuance TYA'!BF50-('Credit issuance TYA'!$AD$21*'Credit issuance TYA'!$B$2),IF('Hoja De Calculo'!BG$16&lt;'Hoja De Calculo'!BF$16,0,'Credit issuance TYA'!BF50-('Credit issuance TYA'!$AD$21*'Credit issuance TYA'!$B$2)))</f>
        <v>0</v>
      </c>
      <c r="BG50" s="285">
        <f>IF(ISBLANK('Hoja De Calculo'!BH$13),'Credit issuance TYA'!BG50-('Credit issuance TYA'!$AD$21*'Credit issuance TYA'!$B$2),IF('Hoja De Calculo'!BH$16&lt;'Hoja De Calculo'!BG$16,0,'Credit issuance TYA'!BG50-('Credit issuance TYA'!$AD$21*'Credit issuance TYA'!$B$2)))</f>
        <v>0</v>
      </c>
      <c r="BH50" s="285">
        <f>IF(ISBLANK('Hoja De Calculo'!BI$13),'Credit issuance TYA'!BH50-('Credit issuance TYA'!$AD$21*'Credit issuance TYA'!$B$2),IF('Hoja De Calculo'!BI$16&lt;'Hoja De Calculo'!BH$16,0,'Credit issuance TYA'!BH50-('Credit issuance TYA'!$AD$21*'Credit issuance TYA'!$B$2)))</f>
        <v>0</v>
      </c>
      <c r="BI50" s="285">
        <f>IF(ISBLANK('Hoja De Calculo'!BJ$13),'Credit issuance TYA'!BI50-('Credit issuance TYA'!$AD$21*'Credit issuance TYA'!$B$2),IF('Hoja De Calculo'!BJ$16&lt;'Hoja De Calculo'!BI$16,0,'Credit issuance TYA'!BI50-('Credit issuance TYA'!$AD$21*'Credit issuance TYA'!$B$2)))</f>
        <v>0</v>
      </c>
      <c r="BJ50" s="285">
        <f>IF(ISBLANK('Hoja De Calculo'!BK$13),'Credit issuance TYA'!BJ50-('Credit issuance TYA'!$AD$21*'Credit issuance TYA'!$B$2),IF('Hoja De Calculo'!BK$16&lt;'Hoja De Calculo'!BJ$16,0,'Credit issuance TYA'!BJ50-('Credit issuance TYA'!$AD$21*'Credit issuance TYA'!$B$2)))</f>
        <v>0</v>
      </c>
      <c r="BK50" s="285">
        <f>IF(ISBLANK('Hoja De Calculo'!BL$13),'Credit issuance TYA'!BK50-('Credit issuance TYA'!$AD$21*'Credit issuance TYA'!$B$2),IF('Hoja De Calculo'!BL$16&lt;'Hoja De Calculo'!BK$16,0,'Credit issuance TYA'!BK50-('Credit issuance TYA'!$AD$21*'Credit issuance TYA'!$B$2)))</f>
        <v>0</v>
      </c>
      <c r="BL50" s="285">
        <f>IF(ISBLANK('Hoja De Calculo'!BM$13),'Credit issuance TYA'!BL50-('Credit issuance TYA'!$AD$21*'Credit issuance TYA'!$B$2),IF('Hoja De Calculo'!BM$16&lt;'Hoja De Calculo'!BL$16,0,'Credit issuance TYA'!BL50-('Credit issuance TYA'!$AD$21*'Credit issuance TYA'!$B$2)))</f>
        <v>0</v>
      </c>
      <c r="BM50" s="285">
        <f>IF(ISBLANK('Hoja De Calculo'!BN$13),'Credit issuance TYA'!BM50-('Credit issuance TYA'!$AD$21*'Credit issuance TYA'!$B$2),IF('Hoja De Calculo'!BN$16&lt;'Hoja De Calculo'!BM$16,0,'Credit issuance TYA'!BM50-('Credit issuance TYA'!$AD$21*'Credit issuance TYA'!$B$2)))</f>
        <v>0</v>
      </c>
      <c r="BN50" s="285">
        <f>IF(ISBLANK('Hoja De Calculo'!BO$13),'Credit issuance TYA'!BN50-('Credit issuance TYA'!$AD$21*'Credit issuance TYA'!$B$2),IF('Hoja De Calculo'!BO$16&lt;'Hoja De Calculo'!BN$16,0,'Credit issuance TYA'!BN50-('Credit issuance TYA'!$AD$21*'Credit issuance TYA'!$B$2)))</f>
        <v>0</v>
      </c>
      <c r="BO50" s="285">
        <f>IF(ISBLANK('Hoja De Calculo'!BP$13),'Credit issuance TYA'!BO50-('Credit issuance TYA'!$AD$21*'Credit issuance TYA'!$B$2),IF('Hoja De Calculo'!BP$16&lt;'Hoja De Calculo'!BO$16,0,'Credit issuance TYA'!BO50-('Credit issuance TYA'!$AD$21*'Credit issuance TYA'!$B$2)))</f>
        <v>0</v>
      </c>
      <c r="BP50" s="285">
        <f>IF(ISBLANK('Hoja De Calculo'!BQ$13),'Credit issuance TYA'!BP50-('Credit issuance TYA'!$AD$21*'Credit issuance TYA'!$B$2),IF('Hoja De Calculo'!BQ$16&lt;'Hoja De Calculo'!BP$16,0,'Credit issuance TYA'!BP50-('Credit issuance TYA'!$AD$21*'Credit issuance TYA'!$B$2)))</f>
        <v>0</v>
      </c>
      <c r="BQ50" s="285">
        <f>IF(ISBLANK('Hoja De Calculo'!BR$13),'Credit issuance TYA'!BQ50-('Credit issuance TYA'!$AD$21*'Credit issuance TYA'!$B$2),IF('Hoja De Calculo'!BR$16&lt;'Hoja De Calculo'!BQ$16,0,'Credit issuance TYA'!BQ50-('Credit issuance TYA'!$AD$21*'Credit issuance TYA'!$B$2)))</f>
        <v>0</v>
      </c>
      <c r="BR50" s="285">
        <f>IF(ISBLANK('Hoja De Calculo'!BS$13),'Credit issuance TYA'!BR50-('Credit issuance TYA'!$AD$21*'Credit issuance TYA'!$B$2),IF('Hoja De Calculo'!BS$16&lt;'Hoja De Calculo'!BR$16,0,'Credit issuance TYA'!BR50-('Credit issuance TYA'!$AD$21*'Credit issuance TYA'!$B$2)))</f>
        <v>0</v>
      </c>
      <c r="BS50" s="285">
        <f>IF(ISBLANK('Hoja De Calculo'!BT$13),'Credit issuance TYA'!BS50-('Credit issuance TYA'!$AD$21*'Credit issuance TYA'!$B$2),IF('Hoja De Calculo'!BT$16&lt;'Hoja De Calculo'!BS$16,0,'Credit issuance TYA'!BS50-('Credit issuance TYA'!$AD$21*'Credit issuance TYA'!$B$2)))</f>
        <v>0</v>
      </c>
      <c r="BT50" s="285">
        <f>IF(ISBLANK('Hoja De Calculo'!BU$13),'Credit issuance TYA'!BT50-('Credit issuance TYA'!$AD$21*'Credit issuance TYA'!$B$2),IF('Hoja De Calculo'!BU$16&lt;'Hoja De Calculo'!BT$16,0,'Credit issuance TYA'!BT50-('Credit issuance TYA'!$AD$21*'Credit issuance TYA'!$B$2)))</f>
        <v>0</v>
      </c>
      <c r="BU50" s="285">
        <f>IF(ISBLANK('Hoja De Calculo'!BV$13),'Credit issuance TYA'!BU50-('Credit issuance TYA'!$AD$21*'Credit issuance TYA'!$B$2),IF('Hoja De Calculo'!BV$16&lt;'Hoja De Calculo'!BU$16,0,'Credit issuance TYA'!BU50-('Credit issuance TYA'!$AD$21*'Credit issuance TYA'!$B$2)))</f>
        <v>0</v>
      </c>
      <c r="BV50" s="285">
        <f>IF(ISBLANK('Hoja De Calculo'!BW$13),'Credit issuance TYA'!BV50-('Credit issuance TYA'!$AD$21*'Credit issuance TYA'!$B$2),IF('Hoja De Calculo'!BW$16&lt;'Hoja De Calculo'!BV$16,0,'Credit issuance TYA'!BV50-('Credit issuance TYA'!$AD$21*'Credit issuance TYA'!$B$2)))</f>
        <v>0</v>
      </c>
      <c r="BW50" s="285">
        <f>IF(ISBLANK('Hoja De Calculo'!BX$13),'Credit issuance TYA'!BW50-('Credit issuance TYA'!$AD$21*'Credit issuance TYA'!$B$2),IF('Hoja De Calculo'!BX$16&lt;'Hoja De Calculo'!BW$16,0,'Credit issuance TYA'!BW50-('Credit issuance TYA'!$AD$21*'Credit issuance TYA'!$B$2)))</f>
        <v>0</v>
      </c>
      <c r="BX50" s="285">
        <f>IF(ISBLANK('Hoja De Calculo'!BY$13),'Credit issuance TYA'!BX50-('Credit issuance TYA'!$AD$21*'Credit issuance TYA'!$B$2),IF('Hoja De Calculo'!BY$16&lt;'Hoja De Calculo'!BX$16,0,'Credit issuance TYA'!BX50-('Credit issuance TYA'!$AD$21*'Credit issuance TYA'!$B$2)))</f>
        <v>0</v>
      </c>
      <c r="BY50" s="285">
        <f>IF(ISBLANK('Hoja De Calculo'!BZ$13),'Credit issuance TYA'!BY50-('Credit issuance TYA'!$AD$21*'Credit issuance TYA'!$B$2),IF('Hoja De Calculo'!BZ$16&lt;'Hoja De Calculo'!BY$16,0,'Credit issuance TYA'!BY50-('Credit issuance TYA'!$AD$21*'Credit issuance TYA'!$B$2)))</f>
        <v>0</v>
      </c>
      <c r="BZ50" s="285">
        <f>IF(ISBLANK('Hoja De Calculo'!CA$13),'Credit issuance TYA'!BZ50-('Credit issuance TYA'!$AD$21*'Credit issuance TYA'!$B$2),IF('Hoja De Calculo'!CA$16&lt;'Hoja De Calculo'!BZ$16,0,'Credit issuance TYA'!BZ50-('Credit issuance TYA'!$AD$21*'Credit issuance TYA'!$B$2)))</f>
        <v>0</v>
      </c>
      <c r="CA50" s="285">
        <f>IF(ISBLANK('Hoja De Calculo'!CB$13),'Credit issuance TYA'!CA50-('Credit issuance TYA'!$AD$21*'Credit issuance TYA'!$B$2),IF('Hoja De Calculo'!CB$16&lt;'Hoja De Calculo'!CA$16,0,'Credit issuance TYA'!CA50-('Credit issuance TYA'!$AD$21*'Credit issuance TYA'!$B$2)))</f>
        <v>0</v>
      </c>
      <c r="CB50" s="285">
        <f>IF(ISBLANK('Hoja De Calculo'!CC$13),'Credit issuance TYA'!CB50-('Credit issuance TYA'!$AD$21*'Credit issuance TYA'!$B$2),IF('Hoja De Calculo'!CC$16&lt;'Hoja De Calculo'!CB$16,0,'Credit issuance TYA'!CB50-('Credit issuance TYA'!$AD$21*'Credit issuance TYA'!$B$2)))</f>
        <v>0</v>
      </c>
      <c r="CC50" s="285">
        <f>IF(ISBLANK('Hoja De Calculo'!CD$13),'Credit issuance TYA'!CC50-('Credit issuance TYA'!$AD$21*'Credit issuance TYA'!$B$2),IF('Hoja De Calculo'!CD$16&lt;'Hoja De Calculo'!CC$16,0,'Credit issuance TYA'!CC50-('Credit issuance TYA'!$AD$21*'Credit issuance TYA'!$B$2)))</f>
        <v>0</v>
      </c>
      <c r="CD50" s="285">
        <f>IF(ISBLANK('Hoja De Calculo'!CE$13),'Credit issuance TYA'!CD50-('Credit issuance TYA'!$AD$21*'Credit issuance TYA'!$B$2),IF('Hoja De Calculo'!CE$16&lt;'Hoja De Calculo'!CD$16,0,'Credit issuance TYA'!CD50-('Credit issuance TYA'!$AD$21*'Credit issuance TYA'!$B$2)))</f>
        <v>0</v>
      </c>
      <c r="CE50" s="285">
        <f>IF(ISBLANK('Hoja De Calculo'!CF$13),'Credit issuance TYA'!CE50-('Credit issuance TYA'!$AD$21*'Credit issuance TYA'!$B$2),IF('Hoja De Calculo'!CF$16&lt;'Hoja De Calculo'!CE$16,0,'Credit issuance TYA'!CE50-('Credit issuance TYA'!$AD$21*'Credit issuance TYA'!$B$2)))</f>
        <v>0</v>
      </c>
      <c r="CF50" s="285">
        <f>IF(ISBLANK('Hoja De Calculo'!CG$13),'Credit issuance TYA'!CF50-('Credit issuance TYA'!$AD$21*'Credit issuance TYA'!$B$2),IF('Hoja De Calculo'!CG$16&lt;'Hoja De Calculo'!CF$16,0,'Credit issuance TYA'!CF50-('Credit issuance TYA'!$AD$21*'Credit issuance TYA'!$B$2)))</f>
        <v>0</v>
      </c>
      <c r="CG50" s="285">
        <f>IF(ISBLANK('Hoja De Calculo'!CH$13),'Credit issuance TYA'!CG50-('Credit issuance TYA'!$AD$21*'Credit issuance TYA'!$B$2),IF('Hoja De Calculo'!CH$16&lt;'Hoja De Calculo'!CG$16,0,'Credit issuance TYA'!CG50-('Credit issuance TYA'!$AD$21*'Credit issuance TYA'!$B$2)))</f>
        <v>0</v>
      </c>
      <c r="CH50" s="285">
        <f>IF(ISBLANK('Hoja De Calculo'!CI$13),'Credit issuance TYA'!CH50-('Credit issuance TYA'!$AD$21*'Credit issuance TYA'!$B$2),IF('Hoja De Calculo'!CI$16&lt;'Hoja De Calculo'!CH$16,0,'Credit issuance TYA'!CH50-('Credit issuance TYA'!$AD$21*'Credit issuance TYA'!$B$2)))</f>
        <v>0</v>
      </c>
      <c r="CI50" s="285">
        <f>IF(ISBLANK('Hoja De Calculo'!CJ$13),'Credit issuance TYA'!CI50-('Credit issuance TYA'!$AD$21*'Credit issuance TYA'!$B$2),IF('Hoja De Calculo'!CJ$16&lt;'Hoja De Calculo'!CI$16,0,'Credit issuance TYA'!CI50-('Credit issuance TYA'!$AD$21*'Credit issuance TYA'!$B$2)))</f>
        <v>0</v>
      </c>
      <c r="CJ50" s="285">
        <f>IF(ISBLANK('Hoja De Calculo'!CK$13),'Credit issuance TYA'!CJ50-('Credit issuance TYA'!$AD$21*'Credit issuance TYA'!$B$2),IF('Hoja De Calculo'!CK$16&lt;'Hoja De Calculo'!CJ$16,0,'Credit issuance TYA'!CJ50-('Credit issuance TYA'!$AD$21*'Credit issuance TYA'!$B$2)))</f>
        <v>0</v>
      </c>
      <c r="CK50" s="285">
        <f>IF(ISBLANK('Hoja De Calculo'!CL$13),'Credit issuance TYA'!CK50-('Credit issuance TYA'!$AD$21*'Credit issuance TYA'!$B$2),IF('Hoja De Calculo'!CL$16&lt;'Hoja De Calculo'!CK$16,0,'Credit issuance TYA'!CK50-('Credit issuance TYA'!$AD$21*'Credit issuance TYA'!$B$2)))</f>
        <v>0</v>
      </c>
      <c r="CL50" s="285">
        <f>IF(ISBLANK('Hoja De Calculo'!CM$13),'Credit issuance TYA'!CL50-('Credit issuance TYA'!$AD$21*'Credit issuance TYA'!$B$2),IF('Hoja De Calculo'!CM$16&lt;'Hoja De Calculo'!CL$16,0,'Credit issuance TYA'!CL50-('Credit issuance TYA'!$AD$21*'Credit issuance TYA'!$B$2)))</f>
        <v>0</v>
      </c>
      <c r="CM50" s="285">
        <f>IF(ISBLANK('Hoja De Calculo'!CN$13),'Credit issuance TYA'!CM50-('Credit issuance TYA'!$AD$21*'Credit issuance TYA'!$B$2),IF('Hoja De Calculo'!CN$16&lt;'Hoja De Calculo'!CM$16,0,'Credit issuance TYA'!CM50-('Credit issuance TYA'!$AD$21*'Credit issuance TYA'!$B$2)))</f>
        <v>0</v>
      </c>
      <c r="CN50" s="285">
        <f>IF(ISBLANK('Hoja De Calculo'!CO$13),'Credit issuance TYA'!CN50-('Credit issuance TYA'!$AD$21*'Credit issuance TYA'!$B$2),IF('Hoja De Calculo'!CO$16&lt;'Hoja De Calculo'!CN$16,0,'Credit issuance TYA'!CN50-('Credit issuance TYA'!$AD$21*'Credit issuance TYA'!$B$2)))</f>
        <v>0</v>
      </c>
      <c r="CO50" s="285">
        <f>IF(ISBLANK('Hoja De Calculo'!CP$13),'Credit issuance TYA'!CO50-('Credit issuance TYA'!$AD$21*'Credit issuance TYA'!$B$2),IF('Hoja De Calculo'!CP$16&lt;'Hoja De Calculo'!CO$16,0,'Credit issuance TYA'!CO50-('Credit issuance TYA'!$AD$21*'Credit issuance TYA'!$B$2)))</f>
        <v>0</v>
      </c>
      <c r="CP50" s="285">
        <f>IF(ISBLANK('Hoja De Calculo'!CQ$13),'Credit issuance TYA'!CP50-('Credit issuance TYA'!$AD$21*'Credit issuance TYA'!$B$2),IF('Hoja De Calculo'!CQ$16&lt;'Hoja De Calculo'!CP$16,0,'Credit issuance TYA'!CP50-('Credit issuance TYA'!$AD$21*'Credit issuance TYA'!$B$2)))</f>
        <v>0</v>
      </c>
      <c r="CQ50" s="285">
        <f>IF(ISBLANK('Hoja De Calculo'!CR$13),'Credit issuance TYA'!CQ50-('Credit issuance TYA'!$AD$21*'Credit issuance TYA'!$B$2),IF('Hoja De Calculo'!CR$16&lt;'Hoja De Calculo'!CQ$16,0,'Credit issuance TYA'!CQ50-('Credit issuance TYA'!$AD$21*'Credit issuance TYA'!$B$2)))</f>
        <v>0</v>
      </c>
      <c r="CR50" s="285">
        <f>IF(ISBLANK('Hoja De Calculo'!CS$13),'Credit issuance TYA'!CR50-('Credit issuance TYA'!$AD$21*'Credit issuance TYA'!$B$2),IF('Hoja De Calculo'!CS$16&lt;'Hoja De Calculo'!CR$16,0,'Credit issuance TYA'!CR50-('Credit issuance TYA'!$AD$21*'Credit issuance TYA'!$B$2)))</f>
        <v>0</v>
      </c>
      <c r="CS50" s="285">
        <f>IF(ISBLANK('Hoja De Calculo'!CT$13),'Credit issuance TYA'!CS50-('Credit issuance TYA'!$AD$21*'Credit issuance TYA'!$B$2),IF('Hoja De Calculo'!CT$16&lt;'Hoja De Calculo'!CS$16,0,'Credit issuance TYA'!CS50-('Credit issuance TYA'!$AD$21*'Credit issuance TYA'!$B$2)))</f>
        <v>0</v>
      </c>
      <c r="CT50" s="285">
        <f>IF(ISBLANK('Hoja De Calculo'!CU$13),'Credit issuance TYA'!CT50-('Credit issuance TYA'!$AD$21*'Credit issuance TYA'!$B$2),IF('Hoja De Calculo'!CU$16&lt;'Hoja De Calculo'!CT$16,0,'Credit issuance TYA'!CT50-('Credit issuance TYA'!$AD$21*'Credit issuance TYA'!$B$2)))</f>
        <v>0</v>
      </c>
      <c r="CU50" s="285">
        <f>IF(ISBLANK('Hoja De Calculo'!CV$13),'Credit issuance TYA'!CU50-('Credit issuance TYA'!$AD$21*'Credit issuance TYA'!$B$2),IF('Hoja De Calculo'!CV$16&lt;'Hoja De Calculo'!CU$16,0,'Credit issuance TYA'!CU50-('Credit issuance TYA'!$AD$21*'Credit issuance TYA'!$B$2)))</f>
        <v>0</v>
      </c>
      <c r="CV50" s="285">
        <f>IF(ISBLANK('Hoja De Calculo'!CW$13),'Credit issuance TYA'!CV50-('Credit issuance TYA'!$AD$21*'Credit issuance TYA'!$B$2),IF('Hoja De Calculo'!CW$16&lt;'Hoja De Calculo'!CV$16,0,'Credit issuance TYA'!CV50-('Credit issuance TYA'!$AD$21*'Credit issuance TYA'!$B$2)))</f>
        <v>0</v>
      </c>
      <c r="CW50" s="285">
        <f>IF(ISBLANK('Hoja De Calculo'!CX$13),'Credit issuance TYA'!CW50-('Credit issuance TYA'!$AD$21*'Credit issuance TYA'!$B$2),IF('Hoja De Calculo'!CX$16&lt;'Hoja De Calculo'!CW$16,0,'Credit issuance TYA'!CW50-('Credit issuance TYA'!$AD$21*'Credit issuance TYA'!$B$2)))</f>
        <v>0</v>
      </c>
    </row>
    <row r="51" spans="1:101" x14ac:dyDescent="0.25">
      <c r="A51" t="s">
        <v>188</v>
      </c>
      <c r="C51" s="263"/>
      <c r="D51" s="263"/>
      <c r="E51" s="263"/>
      <c r="F51" s="263"/>
      <c r="G51" s="263"/>
      <c r="H51" s="263"/>
      <c r="I51" s="263"/>
      <c r="J51" s="263"/>
      <c r="K51" s="263"/>
      <c r="L51" s="263"/>
      <c r="M51" s="263"/>
      <c r="N51" s="263"/>
      <c r="O51" s="263"/>
      <c r="P51" s="263"/>
      <c r="Q51" s="263"/>
      <c r="R51" s="263"/>
      <c r="S51" s="263"/>
      <c r="T51" s="263"/>
      <c r="U51" s="263"/>
      <c r="V51" s="263"/>
      <c r="W51" s="263"/>
      <c r="X51" s="263"/>
      <c r="Y51" s="263"/>
      <c r="Z51" s="271"/>
      <c r="AA51" s="278"/>
      <c r="AB51" s="278"/>
      <c r="AC51" s="278"/>
      <c r="AD51" s="278"/>
      <c r="AE51" s="285">
        <f>'Credit issuance TYA'!AE51-('Credit issuance TYA'!$AE$21*'Credit issuance TYA'!$B$2)</f>
        <v>0</v>
      </c>
      <c r="AF51" s="285">
        <f>IF(ISBLANK('Hoja De Calculo'!AG$13),'Credit issuance TYA'!AF51-('Credit issuance TYA'!$AE$21*'Credit issuance TYA'!$B$2),IF('Hoja De Calculo'!AG$16&lt;'Hoja De Calculo'!AF$16,0,'Credit issuance TYA'!AF51-('Credit issuance TYA'!$AE$21*'Credit issuance TYA'!$B$2)))</f>
        <v>0</v>
      </c>
      <c r="AG51" s="285">
        <f>IF(ISBLANK('Hoja De Calculo'!AH$13),'Credit issuance TYA'!AG51-('Credit issuance TYA'!$AE$21*'Credit issuance TYA'!$B$2),IF('Hoja De Calculo'!AH$16&lt;'Hoja De Calculo'!AG$16,0,'Credit issuance TYA'!AG51-('Credit issuance TYA'!$AE$21*'Credit issuance TYA'!$B$2)))</f>
        <v>0</v>
      </c>
      <c r="AH51" s="285">
        <f>IF(ISBLANK('Hoja De Calculo'!AI$13),'Credit issuance TYA'!AH51-('Credit issuance TYA'!$AE$21*'Credit issuance TYA'!$B$2),IF('Hoja De Calculo'!AI$16&lt;'Hoja De Calculo'!AH$16,0,'Credit issuance TYA'!AH51-('Credit issuance TYA'!$AE$21*'Credit issuance TYA'!$B$2)))</f>
        <v>0</v>
      </c>
      <c r="AI51" s="285">
        <f>IF(ISBLANK('Hoja De Calculo'!AJ$13),'Credit issuance TYA'!AI51-('Credit issuance TYA'!$AE$21*'Credit issuance TYA'!$B$2),IF('Hoja De Calculo'!AJ$16&lt;'Hoja De Calculo'!AI$16,0,'Credit issuance TYA'!AI51-('Credit issuance TYA'!$AE$21*'Credit issuance TYA'!$B$2)))</f>
        <v>0</v>
      </c>
      <c r="AJ51" s="285">
        <f>IF(ISBLANK('Hoja De Calculo'!AK$13),'Credit issuance TYA'!AJ51-('Credit issuance TYA'!$AE$21*'Credit issuance TYA'!$B$2),IF('Hoja De Calculo'!AK$16&lt;'Hoja De Calculo'!AJ$16,0,'Credit issuance TYA'!AJ51-('Credit issuance TYA'!$AE$21*'Credit issuance TYA'!$B$2)))</f>
        <v>0</v>
      </c>
      <c r="AK51" s="285">
        <f>IF(ISBLANK('Hoja De Calculo'!AL$13),'Credit issuance TYA'!AK51-('Credit issuance TYA'!$AE$21*'Credit issuance TYA'!$B$2),IF('Hoja De Calculo'!AL$16&lt;'Hoja De Calculo'!AK$16,0,'Credit issuance TYA'!AK51-('Credit issuance TYA'!$AE$21*'Credit issuance TYA'!$B$2)))</f>
        <v>0</v>
      </c>
      <c r="AL51" s="285">
        <f>IF(ISBLANK('Hoja De Calculo'!AM$13),'Credit issuance TYA'!AL51-('Credit issuance TYA'!$AE$21*'Credit issuance TYA'!$B$2),IF('Hoja De Calculo'!AM$16&lt;'Hoja De Calculo'!AL$16,0,'Credit issuance TYA'!AL51-('Credit issuance TYA'!$AE$21*'Credit issuance TYA'!$B$2)))</f>
        <v>0</v>
      </c>
      <c r="AM51" s="285">
        <f>IF(ISBLANK('Hoja De Calculo'!AN$13),'Credit issuance TYA'!AM51-('Credit issuance TYA'!$AE$21*'Credit issuance TYA'!$B$2),IF('Hoja De Calculo'!AN$16&lt;'Hoja De Calculo'!AM$16,0,'Credit issuance TYA'!AM51-('Credit issuance TYA'!$AE$21*'Credit issuance TYA'!$B$2)))</f>
        <v>0</v>
      </c>
      <c r="AN51" s="285">
        <f>IF(ISBLANK('Hoja De Calculo'!AO$13),'Credit issuance TYA'!AN51-('Credit issuance TYA'!$AE$21*'Credit issuance TYA'!$B$2),IF('Hoja De Calculo'!AO$16&lt;'Hoja De Calculo'!AN$16,0,'Credit issuance TYA'!AN51-('Credit issuance TYA'!$AE$21*'Credit issuance TYA'!$B$2)))</f>
        <v>0</v>
      </c>
      <c r="AO51" s="285">
        <f>IF(ISBLANK('Hoja De Calculo'!AP$13),'Credit issuance TYA'!AO51-('Credit issuance TYA'!$AE$21*'Credit issuance TYA'!$B$2),IF('Hoja De Calculo'!AP$16&lt;'Hoja De Calculo'!AO$16,0,'Credit issuance TYA'!AO51-('Credit issuance TYA'!$AE$21*'Credit issuance TYA'!$B$2)))</f>
        <v>0</v>
      </c>
      <c r="AP51" s="285">
        <f>IF(ISBLANK('Hoja De Calculo'!AQ$13),'Credit issuance TYA'!AP51-('Credit issuance TYA'!$AE$21*'Credit issuance TYA'!$B$2),IF('Hoja De Calculo'!AQ$16&lt;'Hoja De Calculo'!AP$16,0,'Credit issuance TYA'!AP51-('Credit issuance TYA'!$AE$21*'Credit issuance TYA'!$B$2)))</f>
        <v>0</v>
      </c>
      <c r="AQ51" s="285">
        <f>IF(ISBLANK('Hoja De Calculo'!AR$13),'Credit issuance TYA'!AQ51-('Credit issuance TYA'!$AE$21*'Credit issuance TYA'!$B$2),IF('Hoja De Calculo'!AR$16&lt;'Hoja De Calculo'!AQ$16,0,'Credit issuance TYA'!AQ51-('Credit issuance TYA'!$AE$21*'Credit issuance TYA'!$B$2)))</f>
        <v>0</v>
      </c>
      <c r="AR51" s="285">
        <f>IF(ISBLANK('Hoja De Calculo'!AS$13),'Credit issuance TYA'!AR51-('Credit issuance TYA'!$AE$21*'Credit issuance TYA'!$B$2),IF('Hoja De Calculo'!AS$16&lt;'Hoja De Calculo'!AR$16,0,'Credit issuance TYA'!AR51-('Credit issuance TYA'!$AE$21*'Credit issuance TYA'!$B$2)))</f>
        <v>0</v>
      </c>
      <c r="AS51" s="285">
        <f>IF(ISBLANK('Hoja De Calculo'!AT$13),'Credit issuance TYA'!AS51-('Credit issuance TYA'!$AE$21*'Credit issuance TYA'!$B$2),IF('Hoja De Calculo'!AT$16&lt;'Hoja De Calculo'!AS$16,0,'Credit issuance TYA'!AS51-('Credit issuance TYA'!$AE$21*'Credit issuance TYA'!$B$2)))</f>
        <v>0</v>
      </c>
      <c r="AT51" s="285">
        <f>IF(ISBLANK('Hoja De Calculo'!AU$13),'Credit issuance TYA'!AT51-('Credit issuance TYA'!$AE$21*'Credit issuance TYA'!$B$2),IF('Hoja De Calculo'!AU$16&lt;'Hoja De Calculo'!AT$16,0,'Credit issuance TYA'!AT51-('Credit issuance TYA'!$AE$21*'Credit issuance TYA'!$B$2)))</f>
        <v>0</v>
      </c>
      <c r="AU51" s="285">
        <f>IF(ISBLANK('Hoja De Calculo'!AV$13),'Credit issuance TYA'!AU51-('Credit issuance TYA'!$AE$21*'Credit issuance TYA'!$B$2),IF('Hoja De Calculo'!AV$16&lt;'Hoja De Calculo'!AU$16,0,'Credit issuance TYA'!AU51-('Credit issuance TYA'!$AE$21*'Credit issuance TYA'!$B$2)))</f>
        <v>0</v>
      </c>
      <c r="AV51" s="285">
        <f>IF(ISBLANK('Hoja De Calculo'!AW$13),'Credit issuance TYA'!AV51-('Credit issuance TYA'!$AE$21*'Credit issuance TYA'!$B$2),IF('Hoja De Calculo'!AW$16&lt;'Hoja De Calculo'!AV$16,0,'Credit issuance TYA'!AV51-('Credit issuance TYA'!$AE$21*'Credit issuance TYA'!$B$2)))</f>
        <v>0</v>
      </c>
      <c r="AW51" s="285">
        <f>IF(ISBLANK('Hoja De Calculo'!AX$13),'Credit issuance TYA'!AW51-('Credit issuance TYA'!$AE$21*'Credit issuance TYA'!$B$2),IF('Hoja De Calculo'!AX$16&lt;'Hoja De Calculo'!AW$16,0,'Credit issuance TYA'!AW51-('Credit issuance TYA'!$AE$21*'Credit issuance TYA'!$B$2)))</f>
        <v>0</v>
      </c>
      <c r="AX51" s="285">
        <f>IF(ISBLANK('Hoja De Calculo'!AY$13),'Credit issuance TYA'!AX51-('Credit issuance TYA'!$AE$21*'Credit issuance TYA'!$B$2),IF('Hoja De Calculo'!AY$16&lt;'Hoja De Calculo'!AX$16,0,'Credit issuance TYA'!AX51-('Credit issuance TYA'!$AE$21*'Credit issuance TYA'!$B$2)))</f>
        <v>0</v>
      </c>
      <c r="AY51" s="285">
        <f>IF(ISBLANK('Hoja De Calculo'!AZ$13),'Credit issuance TYA'!AY51-('Credit issuance TYA'!$AE$21*'Credit issuance TYA'!$B$2),IF('Hoja De Calculo'!AZ$16&lt;'Hoja De Calculo'!AY$16,0,'Credit issuance TYA'!AY51-('Credit issuance TYA'!$AE$21*'Credit issuance TYA'!$B$2)))</f>
        <v>0</v>
      </c>
      <c r="AZ51" s="285">
        <f>IF(ISBLANK('Hoja De Calculo'!BA$13),'Credit issuance TYA'!AZ51-('Credit issuance TYA'!$AE$21*'Credit issuance TYA'!$B$2),IF('Hoja De Calculo'!BA$16&lt;'Hoja De Calculo'!AZ$16,0,'Credit issuance TYA'!AZ51-('Credit issuance TYA'!$AE$21*'Credit issuance TYA'!$B$2)))</f>
        <v>0</v>
      </c>
      <c r="BA51" s="285">
        <f>IF(ISBLANK('Hoja De Calculo'!BB$13),'Credit issuance TYA'!BA51-('Credit issuance TYA'!$AE$21*'Credit issuance TYA'!$B$2),IF('Hoja De Calculo'!BB$16&lt;'Hoja De Calculo'!BA$16,0,'Credit issuance TYA'!BA51-('Credit issuance TYA'!$AE$21*'Credit issuance TYA'!$B$2)))</f>
        <v>0</v>
      </c>
      <c r="BB51" s="285">
        <f>IF(ISBLANK('Hoja De Calculo'!BC$13),'Credit issuance TYA'!BB51-('Credit issuance TYA'!$AE$21*'Credit issuance TYA'!$B$2),IF('Hoja De Calculo'!BC$16&lt;'Hoja De Calculo'!BB$16,0,'Credit issuance TYA'!BB51-('Credit issuance TYA'!$AE$21*'Credit issuance TYA'!$B$2)))</f>
        <v>0</v>
      </c>
      <c r="BC51" s="285">
        <f>IF(ISBLANK('Hoja De Calculo'!BD$13),'Credit issuance TYA'!BC51-('Credit issuance TYA'!$AE$21*'Credit issuance TYA'!$B$2),IF('Hoja De Calculo'!BD$16&lt;'Hoja De Calculo'!BC$16,0,'Credit issuance TYA'!BC51-('Credit issuance TYA'!$AE$21*'Credit issuance TYA'!$B$2)))</f>
        <v>0</v>
      </c>
      <c r="BD51" s="285">
        <f>IF(ISBLANK('Hoja De Calculo'!BE$13),'Credit issuance TYA'!BD51-('Credit issuance TYA'!$AE$21*'Credit issuance TYA'!$B$2),IF('Hoja De Calculo'!BE$16&lt;'Hoja De Calculo'!BD$16,0,'Credit issuance TYA'!BD51-('Credit issuance TYA'!$AE$21*'Credit issuance TYA'!$B$2)))</f>
        <v>0</v>
      </c>
      <c r="BE51" s="285">
        <f>IF(ISBLANK('Hoja De Calculo'!BF$13),'Credit issuance TYA'!BE51-('Credit issuance TYA'!$AE$21*'Credit issuance TYA'!$B$2),IF('Hoja De Calculo'!BF$16&lt;'Hoja De Calculo'!BE$16,0,'Credit issuance TYA'!BE51-('Credit issuance TYA'!$AE$21*'Credit issuance TYA'!$B$2)))</f>
        <v>0</v>
      </c>
      <c r="BF51" s="285">
        <f>IF(ISBLANK('Hoja De Calculo'!BG$13),'Credit issuance TYA'!BF51-('Credit issuance TYA'!$AE$21*'Credit issuance TYA'!$B$2),IF('Hoja De Calculo'!BG$16&lt;'Hoja De Calculo'!BF$16,0,'Credit issuance TYA'!BF51-('Credit issuance TYA'!$AE$21*'Credit issuance TYA'!$B$2)))</f>
        <v>0</v>
      </c>
      <c r="BG51" s="285">
        <f>IF(ISBLANK('Hoja De Calculo'!BH$13),'Credit issuance TYA'!BG51-('Credit issuance TYA'!$AE$21*'Credit issuance TYA'!$B$2),IF('Hoja De Calculo'!BH$16&lt;'Hoja De Calculo'!BG$16,0,'Credit issuance TYA'!BG51-('Credit issuance TYA'!$AE$21*'Credit issuance TYA'!$B$2)))</f>
        <v>0</v>
      </c>
      <c r="BH51" s="285">
        <f>IF(ISBLANK('Hoja De Calculo'!BI$13),'Credit issuance TYA'!BH51-('Credit issuance TYA'!$AE$21*'Credit issuance TYA'!$B$2),IF('Hoja De Calculo'!BI$16&lt;'Hoja De Calculo'!BH$16,0,'Credit issuance TYA'!BH51-('Credit issuance TYA'!$AE$21*'Credit issuance TYA'!$B$2)))</f>
        <v>0</v>
      </c>
      <c r="BI51" s="285">
        <f>IF(ISBLANK('Hoja De Calculo'!BJ$13),'Credit issuance TYA'!BI51-('Credit issuance TYA'!$AE$21*'Credit issuance TYA'!$B$2),IF('Hoja De Calculo'!BJ$16&lt;'Hoja De Calculo'!BI$16,0,'Credit issuance TYA'!BI51-('Credit issuance TYA'!$AE$21*'Credit issuance TYA'!$B$2)))</f>
        <v>0</v>
      </c>
      <c r="BJ51" s="285">
        <f>IF(ISBLANK('Hoja De Calculo'!BK$13),'Credit issuance TYA'!BJ51-('Credit issuance TYA'!$AE$21*'Credit issuance TYA'!$B$2),IF('Hoja De Calculo'!BK$16&lt;'Hoja De Calculo'!BJ$16,0,'Credit issuance TYA'!BJ51-('Credit issuance TYA'!$AE$21*'Credit issuance TYA'!$B$2)))</f>
        <v>0</v>
      </c>
      <c r="BK51" s="285">
        <f>IF(ISBLANK('Hoja De Calculo'!BL$13),'Credit issuance TYA'!BK51-('Credit issuance TYA'!$AE$21*'Credit issuance TYA'!$B$2),IF('Hoja De Calculo'!BL$16&lt;'Hoja De Calculo'!BK$16,0,'Credit issuance TYA'!BK51-('Credit issuance TYA'!$AE$21*'Credit issuance TYA'!$B$2)))</f>
        <v>0</v>
      </c>
      <c r="BL51" s="285">
        <f>IF(ISBLANK('Hoja De Calculo'!BM$13),'Credit issuance TYA'!BL51-('Credit issuance TYA'!$AE$21*'Credit issuance TYA'!$B$2),IF('Hoja De Calculo'!BM$16&lt;'Hoja De Calculo'!BL$16,0,'Credit issuance TYA'!BL51-('Credit issuance TYA'!$AE$21*'Credit issuance TYA'!$B$2)))</f>
        <v>0</v>
      </c>
      <c r="BM51" s="285">
        <f>IF(ISBLANK('Hoja De Calculo'!BN$13),'Credit issuance TYA'!BM51-('Credit issuance TYA'!$AE$21*'Credit issuance TYA'!$B$2),IF('Hoja De Calculo'!BN$16&lt;'Hoja De Calculo'!BM$16,0,'Credit issuance TYA'!BM51-('Credit issuance TYA'!$AE$21*'Credit issuance TYA'!$B$2)))</f>
        <v>0</v>
      </c>
      <c r="BN51" s="285">
        <f>IF(ISBLANK('Hoja De Calculo'!BO$13),'Credit issuance TYA'!BN51-('Credit issuance TYA'!$AE$21*'Credit issuance TYA'!$B$2),IF('Hoja De Calculo'!BO$16&lt;'Hoja De Calculo'!BN$16,0,'Credit issuance TYA'!BN51-('Credit issuance TYA'!$AE$21*'Credit issuance TYA'!$B$2)))</f>
        <v>0</v>
      </c>
      <c r="BO51" s="285">
        <f>IF(ISBLANK('Hoja De Calculo'!BP$13),'Credit issuance TYA'!BO51-('Credit issuance TYA'!$AE$21*'Credit issuance TYA'!$B$2),IF('Hoja De Calculo'!BP$16&lt;'Hoja De Calculo'!BO$16,0,'Credit issuance TYA'!BO51-('Credit issuance TYA'!$AE$21*'Credit issuance TYA'!$B$2)))</f>
        <v>0</v>
      </c>
      <c r="BP51" s="285">
        <f>IF(ISBLANK('Hoja De Calculo'!BQ$13),'Credit issuance TYA'!BP51-('Credit issuance TYA'!$AE$21*'Credit issuance TYA'!$B$2),IF('Hoja De Calculo'!BQ$16&lt;'Hoja De Calculo'!BP$16,0,'Credit issuance TYA'!BP51-('Credit issuance TYA'!$AE$21*'Credit issuance TYA'!$B$2)))</f>
        <v>0</v>
      </c>
      <c r="BQ51" s="285">
        <f>IF(ISBLANK('Hoja De Calculo'!BR$13),'Credit issuance TYA'!BQ51-('Credit issuance TYA'!$AE$21*'Credit issuance TYA'!$B$2),IF('Hoja De Calculo'!BR$16&lt;'Hoja De Calculo'!BQ$16,0,'Credit issuance TYA'!BQ51-('Credit issuance TYA'!$AE$21*'Credit issuance TYA'!$B$2)))</f>
        <v>0</v>
      </c>
      <c r="BR51" s="285">
        <f>IF(ISBLANK('Hoja De Calculo'!BS$13),'Credit issuance TYA'!BR51-('Credit issuance TYA'!$AE$21*'Credit issuance TYA'!$B$2),IF('Hoja De Calculo'!BS$16&lt;'Hoja De Calculo'!BR$16,0,'Credit issuance TYA'!BR51-('Credit issuance TYA'!$AE$21*'Credit issuance TYA'!$B$2)))</f>
        <v>0</v>
      </c>
      <c r="BS51" s="285">
        <f>IF(ISBLANK('Hoja De Calculo'!BT$13),'Credit issuance TYA'!BS51-('Credit issuance TYA'!$AE$21*'Credit issuance TYA'!$B$2),IF('Hoja De Calculo'!BT$16&lt;'Hoja De Calculo'!BS$16,0,'Credit issuance TYA'!BS51-('Credit issuance TYA'!$AE$21*'Credit issuance TYA'!$B$2)))</f>
        <v>0</v>
      </c>
      <c r="BT51" s="285">
        <f>IF(ISBLANK('Hoja De Calculo'!BU$13),'Credit issuance TYA'!BT51-('Credit issuance TYA'!$AE$21*'Credit issuance TYA'!$B$2),IF('Hoja De Calculo'!BU$16&lt;'Hoja De Calculo'!BT$16,0,'Credit issuance TYA'!BT51-('Credit issuance TYA'!$AE$21*'Credit issuance TYA'!$B$2)))</f>
        <v>0</v>
      </c>
      <c r="BU51" s="285">
        <f>IF(ISBLANK('Hoja De Calculo'!BV$13),'Credit issuance TYA'!BU51-('Credit issuance TYA'!$AE$21*'Credit issuance TYA'!$B$2),IF('Hoja De Calculo'!BV$16&lt;'Hoja De Calculo'!BU$16,0,'Credit issuance TYA'!BU51-('Credit issuance TYA'!$AE$21*'Credit issuance TYA'!$B$2)))</f>
        <v>0</v>
      </c>
      <c r="BV51" s="285">
        <f>IF(ISBLANK('Hoja De Calculo'!BW$13),'Credit issuance TYA'!BV51-('Credit issuance TYA'!$AE$21*'Credit issuance TYA'!$B$2),IF('Hoja De Calculo'!BW$16&lt;'Hoja De Calculo'!BV$16,0,'Credit issuance TYA'!BV51-('Credit issuance TYA'!$AE$21*'Credit issuance TYA'!$B$2)))</f>
        <v>0</v>
      </c>
      <c r="BW51" s="285">
        <f>IF(ISBLANK('Hoja De Calculo'!BX$13),'Credit issuance TYA'!BW51-('Credit issuance TYA'!$AE$21*'Credit issuance TYA'!$B$2),IF('Hoja De Calculo'!BX$16&lt;'Hoja De Calculo'!BW$16,0,'Credit issuance TYA'!BW51-('Credit issuance TYA'!$AE$21*'Credit issuance TYA'!$B$2)))</f>
        <v>0</v>
      </c>
      <c r="BX51" s="285">
        <f>IF(ISBLANK('Hoja De Calculo'!BY$13),'Credit issuance TYA'!BX51-('Credit issuance TYA'!$AE$21*'Credit issuance TYA'!$B$2),IF('Hoja De Calculo'!BY$16&lt;'Hoja De Calculo'!BX$16,0,'Credit issuance TYA'!BX51-('Credit issuance TYA'!$AE$21*'Credit issuance TYA'!$B$2)))</f>
        <v>0</v>
      </c>
      <c r="BY51" s="285">
        <f>IF(ISBLANK('Hoja De Calculo'!BZ$13),'Credit issuance TYA'!BY51-('Credit issuance TYA'!$AE$21*'Credit issuance TYA'!$B$2),IF('Hoja De Calculo'!BZ$16&lt;'Hoja De Calculo'!BY$16,0,'Credit issuance TYA'!BY51-('Credit issuance TYA'!$AE$21*'Credit issuance TYA'!$B$2)))</f>
        <v>0</v>
      </c>
      <c r="BZ51" s="285">
        <f>IF(ISBLANK('Hoja De Calculo'!CA$13),'Credit issuance TYA'!BZ51-('Credit issuance TYA'!$AE$21*'Credit issuance TYA'!$B$2),IF('Hoja De Calculo'!CA$16&lt;'Hoja De Calculo'!BZ$16,0,'Credit issuance TYA'!BZ51-('Credit issuance TYA'!$AE$21*'Credit issuance TYA'!$B$2)))</f>
        <v>0</v>
      </c>
      <c r="CA51" s="285">
        <f>IF(ISBLANK('Hoja De Calculo'!CB$13),'Credit issuance TYA'!CA51-('Credit issuance TYA'!$AE$21*'Credit issuance TYA'!$B$2),IF('Hoja De Calculo'!CB$16&lt;'Hoja De Calculo'!CA$16,0,'Credit issuance TYA'!CA51-('Credit issuance TYA'!$AE$21*'Credit issuance TYA'!$B$2)))</f>
        <v>0</v>
      </c>
      <c r="CB51" s="285">
        <f>IF(ISBLANK('Hoja De Calculo'!CC$13),'Credit issuance TYA'!CB51-('Credit issuance TYA'!$AE$21*'Credit issuance TYA'!$B$2),IF('Hoja De Calculo'!CC$16&lt;'Hoja De Calculo'!CB$16,0,'Credit issuance TYA'!CB51-('Credit issuance TYA'!$AE$21*'Credit issuance TYA'!$B$2)))</f>
        <v>0</v>
      </c>
      <c r="CC51" s="285">
        <f>IF(ISBLANK('Hoja De Calculo'!CD$13),'Credit issuance TYA'!CC51-('Credit issuance TYA'!$AE$21*'Credit issuance TYA'!$B$2),IF('Hoja De Calculo'!CD$16&lt;'Hoja De Calculo'!CC$16,0,'Credit issuance TYA'!CC51-('Credit issuance TYA'!$AE$21*'Credit issuance TYA'!$B$2)))</f>
        <v>0</v>
      </c>
      <c r="CD51" s="285">
        <f>IF(ISBLANK('Hoja De Calculo'!CE$13),'Credit issuance TYA'!CD51-('Credit issuance TYA'!$AE$21*'Credit issuance TYA'!$B$2),IF('Hoja De Calculo'!CE$16&lt;'Hoja De Calculo'!CD$16,0,'Credit issuance TYA'!CD51-('Credit issuance TYA'!$AE$21*'Credit issuance TYA'!$B$2)))</f>
        <v>0</v>
      </c>
      <c r="CE51" s="285">
        <f>IF(ISBLANK('Hoja De Calculo'!CF$13),'Credit issuance TYA'!CE51-('Credit issuance TYA'!$AE$21*'Credit issuance TYA'!$B$2),IF('Hoja De Calculo'!CF$16&lt;'Hoja De Calculo'!CE$16,0,'Credit issuance TYA'!CE51-('Credit issuance TYA'!$AE$21*'Credit issuance TYA'!$B$2)))</f>
        <v>0</v>
      </c>
      <c r="CF51" s="285">
        <f>IF(ISBLANK('Hoja De Calculo'!CG$13),'Credit issuance TYA'!CF51-('Credit issuance TYA'!$AE$21*'Credit issuance TYA'!$B$2),IF('Hoja De Calculo'!CG$16&lt;'Hoja De Calculo'!CF$16,0,'Credit issuance TYA'!CF51-('Credit issuance TYA'!$AE$21*'Credit issuance TYA'!$B$2)))</f>
        <v>0</v>
      </c>
      <c r="CG51" s="285">
        <f>IF(ISBLANK('Hoja De Calculo'!CH$13),'Credit issuance TYA'!CG51-('Credit issuance TYA'!$AE$21*'Credit issuance TYA'!$B$2),IF('Hoja De Calculo'!CH$16&lt;'Hoja De Calculo'!CG$16,0,'Credit issuance TYA'!CG51-('Credit issuance TYA'!$AE$21*'Credit issuance TYA'!$B$2)))</f>
        <v>0</v>
      </c>
      <c r="CH51" s="285">
        <f>IF(ISBLANK('Hoja De Calculo'!CI$13),'Credit issuance TYA'!CH51-('Credit issuance TYA'!$AE$21*'Credit issuance TYA'!$B$2),IF('Hoja De Calculo'!CI$16&lt;'Hoja De Calculo'!CH$16,0,'Credit issuance TYA'!CH51-('Credit issuance TYA'!$AE$21*'Credit issuance TYA'!$B$2)))</f>
        <v>0</v>
      </c>
      <c r="CI51" s="285">
        <f>IF(ISBLANK('Hoja De Calculo'!CJ$13),'Credit issuance TYA'!CI51-('Credit issuance TYA'!$AE$21*'Credit issuance TYA'!$B$2),IF('Hoja De Calculo'!CJ$16&lt;'Hoja De Calculo'!CI$16,0,'Credit issuance TYA'!CI51-('Credit issuance TYA'!$AE$21*'Credit issuance TYA'!$B$2)))</f>
        <v>0</v>
      </c>
      <c r="CJ51" s="285">
        <f>IF(ISBLANK('Hoja De Calculo'!CK$13),'Credit issuance TYA'!CJ51-('Credit issuance TYA'!$AE$21*'Credit issuance TYA'!$B$2),IF('Hoja De Calculo'!CK$16&lt;'Hoja De Calculo'!CJ$16,0,'Credit issuance TYA'!CJ51-('Credit issuance TYA'!$AE$21*'Credit issuance TYA'!$B$2)))</f>
        <v>0</v>
      </c>
      <c r="CK51" s="285">
        <f>IF(ISBLANK('Hoja De Calculo'!CL$13),'Credit issuance TYA'!CK51-('Credit issuance TYA'!$AE$21*'Credit issuance TYA'!$B$2),IF('Hoja De Calculo'!CL$16&lt;'Hoja De Calculo'!CK$16,0,'Credit issuance TYA'!CK51-('Credit issuance TYA'!$AE$21*'Credit issuance TYA'!$B$2)))</f>
        <v>0</v>
      </c>
      <c r="CL51" s="285">
        <f>IF(ISBLANK('Hoja De Calculo'!CM$13),'Credit issuance TYA'!CL51-('Credit issuance TYA'!$AE$21*'Credit issuance TYA'!$B$2),IF('Hoja De Calculo'!CM$16&lt;'Hoja De Calculo'!CL$16,0,'Credit issuance TYA'!CL51-('Credit issuance TYA'!$AE$21*'Credit issuance TYA'!$B$2)))</f>
        <v>0</v>
      </c>
      <c r="CM51" s="285">
        <f>IF(ISBLANK('Hoja De Calculo'!CN$13),'Credit issuance TYA'!CM51-('Credit issuance TYA'!$AE$21*'Credit issuance TYA'!$B$2),IF('Hoja De Calculo'!CN$16&lt;'Hoja De Calculo'!CM$16,0,'Credit issuance TYA'!CM51-('Credit issuance TYA'!$AE$21*'Credit issuance TYA'!$B$2)))</f>
        <v>0</v>
      </c>
      <c r="CN51" s="285">
        <f>IF(ISBLANK('Hoja De Calculo'!CO$13),'Credit issuance TYA'!CN51-('Credit issuance TYA'!$AE$21*'Credit issuance TYA'!$B$2),IF('Hoja De Calculo'!CO$16&lt;'Hoja De Calculo'!CN$16,0,'Credit issuance TYA'!CN51-('Credit issuance TYA'!$AE$21*'Credit issuance TYA'!$B$2)))</f>
        <v>0</v>
      </c>
      <c r="CO51" s="285">
        <f>IF(ISBLANK('Hoja De Calculo'!CP$13),'Credit issuance TYA'!CO51-('Credit issuance TYA'!$AE$21*'Credit issuance TYA'!$B$2),IF('Hoja De Calculo'!CP$16&lt;'Hoja De Calculo'!CO$16,0,'Credit issuance TYA'!CO51-('Credit issuance TYA'!$AE$21*'Credit issuance TYA'!$B$2)))</f>
        <v>0</v>
      </c>
      <c r="CP51" s="285">
        <f>IF(ISBLANK('Hoja De Calculo'!CQ$13),'Credit issuance TYA'!CP51-('Credit issuance TYA'!$AE$21*'Credit issuance TYA'!$B$2),IF('Hoja De Calculo'!CQ$16&lt;'Hoja De Calculo'!CP$16,0,'Credit issuance TYA'!CP51-('Credit issuance TYA'!$AE$21*'Credit issuance TYA'!$B$2)))</f>
        <v>0</v>
      </c>
      <c r="CQ51" s="285">
        <f>IF(ISBLANK('Hoja De Calculo'!CR$13),'Credit issuance TYA'!CQ51-('Credit issuance TYA'!$AE$21*'Credit issuance TYA'!$B$2),IF('Hoja De Calculo'!CR$16&lt;'Hoja De Calculo'!CQ$16,0,'Credit issuance TYA'!CQ51-('Credit issuance TYA'!$AE$21*'Credit issuance TYA'!$B$2)))</f>
        <v>0</v>
      </c>
      <c r="CR51" s="285">
        <f>IF(ISBLANK('Hoja De Calculo'!CS$13),'Credit issuance TYA'!CR51-('Credit issuance TYA'!$AE$21*'Credit issuance TYA'!$B$2),IF('Hoja De Calculo'!CS$16&lt;'Hoja De Calculo'!CR$16,0,'Credit issuance TYA'!CR51-('Credit issuance TYA'!$AE$21*'Credit issuance TYA'!$B$2)))</f>
        <v>0</v>
      </c>
      <c r="CS51" s="285">
        <f>IF(ISBLANK('Hoja De Calculo'!CT$13),'Credit issuance TYA'!CS51-('Credit issuance TYA'!$AE$21*'Credit issuance TYA'!$B$2),IF('Hoja De Calculo'!CT$16&lt;'Hoja De Calculo'!CS$16,0,'Credit issuance TYA'!CS51-('Credit issuance TYA'!$AE$21*'Credit issuance TYA'!$B$2)))</f>
        <v>0</v>
      </c>
      <c r="CT51" s="285">
        <f>IF(ISBLANK('Hoja De Calculo'!CU$13),'Credit issuance TYA'!CT51-('Credit issuance TYA'!$AE$21*'Credit issuance TYA'!$B$2),IF('Hoja De Calculo'!CU$16&lt;'Hoja De Calculo'!CT$16,0,'Credit issuance TYA'!CT51-('Credit issuance TYA'!$AE$21*'Credit issuance TYA'!$B$2)))</f>
        <v>0</v>
      </c>
      <c r="CU51" s="285">
        <f>IF(ISBLANK('Hoja De Calculo'!CV$13),'Credit issuance TYA'!CU51-('Credit issuance TYA'!$AE$21*'Credit issuance TYA'!$B$2),IF('Hoja De Calculo'!CV$16&lt;'Hoja De Calculo'!CU$16,0,'Credit issuance TYA'!CU51-('Credit issuance TYA'!$AE$21*'Credit issuance TYA'!$B$2)))</f>
        <v>0</v>
      </c>
      <c r="CV51" s="285">
        <f>IF(ISBLANK('Hoja De Calculo'!CW$13),'Credit issuance TYA'!CV51-('Credit issuance TYA'!$AE$21*'Credit issuance TYA'!$B$2),IF('Hoja De Calculo'!CW$16&lt;'Hoja De Calculo'!CV$16,0,'Credit issuance TYA'!CV51-('Credit issuance TYA'!$AE$21*'Credit issuance TYA'!$B$2)))</f>
        <v>0</v>
      </c>
      <c r="CW51" s="285">
        <f>IF(ISBLANK('Hoja De Calculo'!CX$13),'Credit issuance TYA'!CW51-('Credit issuance TYA'!$AE$21*'Credit issuance TYA'!$B$2),IF('Hoja De Calculo'!CX$16&lt;'Hoja De Calculo'!CW$16,0,'Credit issuance TYA'!CW51-('Credit issuance TYA'!$AE$21*'Credit issuance TYA'!$B$2)))</f>
        <v>0</v>
      </c>
    </row>
    <row r="52" spans="1:101" x14ac:dyDescent="0.25">
      <c r="A52" t="s">
        <v>189</v>
      </c>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85">
        <f>'Credit issuance TYA'!AF52-('Credit issuance TYA'!$AF$21*'Credit issuance TYA'!$B$2)</f>
        <v>0</v>
      </c>
      <c r="AG52" s="285">
        <f>IF(ISBLANK('Hoja De Calculo'!AH$13),'Credit issuance TYA'!AG52-('Credit issuance TYA'!$AF$21*'Credit issuance TYA'!$B$2),IF('Hoja De Calculo'!AH$16&lt;'Hoja De Calculo'!AG$16,0,'Credit issuance TYA'!AG52-('Credit issuance TYA'!$AF$21*'Credit issuance TYA'!$B$2)))</f>
        <v>0</v>
      </c>
      <c r="AH52" s="285">
        <f>IF(ISBLANK('Hoja De Calculo'!AI$13),'Credit issuance TYA'!AH52-('Credit issuance TYA'!$AF$21*'Credit issuance TYA'!$B$2),IF('Hoja De Calculo'!AI$16&lt;'Hoja De Calculo'!AH$16,0,'Credit issuance TYA'!AH52-('Credit issuance TYA'!$AF$21*'Credit issuance TYA'!$B$2)))</f>
        <v>0</v>
      </c>
      <c r="AI52" s="285">
        <f>IF(ISBLANK('Hoja De Calculo'!AJ$13),'Credit issuance TYA'!AI52-('Credit issuance TYA'!$AF$21*'Credit issuance TYA'!$B$2),IF('Hoja De Calculo'!AJ$16&lt;'Hoja De Calculo'!AI$16,0,'Credit issuance TYA'!AI52-('Credit issuance TYA'!$AF$21*'Credit issuance TYA'!$B$2)))</f>
        <v>0</v>
      </c>
      <c r="AJ52" s="285">
        <f>IF(ISBLANK('Hoja De Calculo'!AK$13),'Credit issuance TYA'!AJ52-('Credit issuance TYA'!$AF$21*'Credit issuance TYA'!$B$2),IF('Hoja De Calculo'!AK$16&lt;'Hoja De Calculo'!AJ$16,0,'Credit issuance TYA'!AJ52-('Credit issuance TYA'!$AF$21*'Credit issuance TYA'!$B$2)))</f>
        <v>0</v>
      </c>
      <c r="AK52" s="285">
        <f>IF(ISBLANK('Hoja De Calculo'!AL$13),'Credit issuance TYA'!AK52-('Credit issuance TYA'!$AF$21*'Credit issuance TYA'!$B$2),IF('Hoja De Calculo'!AL$16&lt;'Hoja De Calculo'!AK$16,0,'Credit issuance TYA'!AK52-('Credit issuance TYA'!$AF$21*'Credit issuance TYA'!$B$2)))</f>
        <v>0</v>
      </c>
      <c r="AL52" s="285">
        <f>IF(ISBLANK('Hoja De Calculo'!AM$13),'Credit issuance TYA'!AL52-('Credit issuance TYA'!$AF$21*'Credit issuance TYA'!$B$2),IF('Hoja De Calculo'!AM$16&lt;'Hoja De Calculo'!AL$16,0,'Credit issuance TYA'!AL52-('Credit issuance TYA'!$AF$21*'Credit issuance TYA'!$B$2)))</f>
        <v>0</v>
      </c>
      <c r="AM52" s="285">
        <f>IF(ISBLANK('Hoja De Calculo'!AN$13),'Credit issuance TYA'!AM52-('Credit issuance TYA'!$AF$21*'Credit issuance TYA'!$B$2),IF('Hoja De Calculo'!AN$16&lt;'Hoja De Calculo'!AM$16,0,'Credit issuance TYA'!AM52-('Credit issuance TYA'!$AF$21*'Credit issuance TYA'!$B$2)))</f>
        <v>0</v>
      </c>
      <c r="AN52" s="285">
        <f>IF(ISBLANK('Hoja De Calculo'!AO$13),'Credit issuance TYA'!AN52-('Credit issuance TYA'!$AF$21*'Credit issuance TYA'!$B$2),IF('Hoja De Calculo'!AO$16&lt;'Hoja De Calculo'!AN$16,0,'Credit issuance TYA'!AN52-('Credit issuance TYA'!$AF$21*'Credit issuance TYA'!$B$2)))</f>
        <v>0</v>
      </c>
      <c r="AO52" s="285">
        <f>IF(ISBLANK('Hoja De Calculo'!AP$13),'Credit issuance TYA'!AO52-('Credit issuance TYA'!$AF$21*'Credit issuance TYA'!$B$2),IF('Hoja De Calculo'!AP$16&lt;'Hoja De Calculo'!AO$16,0,'Credit issuance TYA'!AO52-('Credit issuance TYA'!$AF$21*'Credit issuance TYA'!$B$2)))</f>
        <v>0</v>
      </c>
      <c r="AP52" s="285">
        <f>IF(ISBLANK('Hoja De Calculo'!AQ$13),'Credit issuance TYA'!AP52-('Credit issuance TYA'!$AF$21*'Credit issuance TYA'!$B$2),IF('Hoja De Calculo'!AQ$16&lt;'Hoja De Calculo'!AP$16,0,'Credit issuance TYA'!AP52-('Credit issuance TYA'!$AF$21*'Credit issuance TYA'!$B$2)))</f>
        <v>0</v>
      </c>
      <c r="AQ52" s="285">
        <f>IF(ISBLANK('Hoja De Calculo'!AR$13),'Credit issuance TYA'!AQ52-('Credit issuance TYA'!$AF$21*'Credit issuance TYA'!$B$2),IF('Hoja De Calculo'!AR$16&lt;'Hoja De Calculo'!AQ$16,0,'Credit issuance TYA'!AQ52-('Credit issuance TYA'!$AF$21*'Credit issuance TYA'!$B$2)))</f>
        <v>0</v>
      </c>
      <c r="AR52" s="285">
        <f>IF(ISBLANK('Hoja De Calculo'!AS$13),'Credit issuance TYA'!AR52-('Credit issuance TYA'!$AF$21*'Credit issuance TYA'!$B$2),IF('Hoja De Calculo'!AS$16&lt;'Hoja De Calculo'!AR$16,0,'Credit issuance TYA'!AR52-('Credit issuance TYA'!$AF$21*'Credit issuance TYA'!$B$2)))</f>
        <v>0</v>
      </c>
      <c r="AS52" s="285">
        <f>IF(ISBLANK('Hoja De Calculo'!AT$13),'Credit issuance TYA'!AS52-('Credit issuance TYA'!$AF$21*'Credit issuance TYA'!$B$2),IF('Hoja De Calculo'!AT$16&lt;'Hoja De Calculo'!AS$16,0,'Credit issuance TYA'!AS52-('Credit issuance TYA'!$AF$21*'Credit issuance TYA'!$B$2)))</f>
        <v>0</v>
      </c>
      <c r="AT52" s="285">
        <f>IF(ISBLANK('Hoja De Calculo'!AU$13),'Credit issuance TYA'!AT52-('Credit issuance TYA'!$AF$21*'Credit issuance TYA'!$B$2),IF('Hoja De Calculo'!AU$16&lt;'Hoja De Calculo'!AT$16,0,'Credit issuance TYA'!AT52-('Credit issuance TYA'!$AF$21*'Credit issuance TYA'!$B$2)))</f>
        <v>0</v>
      </c>
      <c r="AU52" s="285">
        <f>IF(ISBLANK('Hoja De Calculo'!AV$13),'Credit issuance TYA'!AU52-('Credit issuance TYA'!$AF$21*'Credit issuance TYA'!$B$2),IF('Hoja De Calculo'!AV$16&lt;'Hoja De Calculo'!AU$16,0,'Credit issuance TYA'!AU52-('Credit issuance TYA'!$AF$21*'Credit issuance TYA'!$B$2)))</f>
        <v>0</v>
      </c>
      <c r="AV52" s="285">
        <f>IF(ISBLANK('Hoja De Calculo'!AW$13),'Credit issuance TYA'!AV52-('Credit issuance TYA'!$AF$21*'Credit issuance TYA'!$B$2),IF('Hoja De Calculo'!AW$16&lt;'Hoja De Calculo'!AV$16,0,'Credit issuance TYA'!AV52-('Credit issuance TYA'!$AF$21*'Credit issuance TYA'!$B$2)))</f>
        <v>0</v>
      </c>
      <c r="AW52" s="285">
        <f>IF(ISBLANK('Hoja De Calculo'!AX$13),'Credit issuance TYA'!AW52-('Credit issuance TYA'!$AF$21*'Credit issuance TYA'!$B$2),IF('Hoja De Calculo'!AX$16&lt;'Hoja De Calculo'!AW$16,0,'Credit issuance TYA'!AW52-('Credit issuance TYA'!$AF$21*'Credit issuance TYA'!$B$2)))</f>
        <v>0</v>
      </c>
      <c r="AX52" s="285">
        <f>IF(ISBLANK('Hoja De Calculo'!AY$13),'Credit issuance TYA'!AX52-('Credit issuance TYA'!$AF$21*'Credit issuance TYA'!$B$2),IF('Hoja De Calculo'!AY$16&lt;'Hoja De Calculo'!AX$16,0,'Credit issuance TYA'!AX52-('Credit issuance TYA'!$AF$21*'Credit issuance TYA'!$B$2)))</f>
        <v>0</v>
      </c>
      <c r="AY52" s="285">
        <f>IF(ISBLANK('Hoja De Calculo'!AZ$13),'Credit issuance TYA'!AY52-('Credit issuance TYA'!$AF$21*'Credit issuance TYA'!$B$2),IF('Hoja De Calculo'!AZ$16&lt;'Hoja De Calculo'!AY$16,0,'Credit issuance TYA'!AY52-('Credit issuance TYA'!$AF$21*'Credit issuance TYA'!$B$2)))</f>
        <v>0</v>
      </c>
      <c r="AZ52" s="285">
        <f>IF(ISBLANK('Hoja De Calculo'!BA$13),'Credit issuance TYA'!AZ52-('Credit issuance TYA'!$AF$21*'Credit issuance TYA'!$B$2),IF('Hoja De Calculo'!BA$16&lt;'Hoja De Calculo'!AZ$16,0,'Credit issuance TYA'!AZ52-('Credit issuance TYA'!$AF$21*'Credit issuance TYA'!$B$2)))</f>
        <v>0</v>
      </c>
      <c r="BA52" s="285">
        <f>IF(ISBLANK('Hoja De Calculo'!BB$13),'Credit issuance TYA'!BA52-('Credit issuance TYA'!$AF$21*'Credit issuance TYA'!$B$2),IF('Hoja De Calculo'!BB$16&lt;'Hoja De Calculo'!BA$16,0,'Credit issuance TYA'!BA52-('Credit issuance TYA'!$AF$21*'Credit issuance TYA'!$B$2)))</f>
        <v>0</v>
      </c>
      <c r="BB52" s="285">
        <f>IF(ISBLANK('Hoja De Calculo'!BC$13),'Credit issuance TYA'!BB52-('Credit issuance TYA'!$AF$21*'Credit issuance TYA'!$B$2),IF('Hoja De Calculo'!BC$16&lt;'Hoja De Calculo'!BB$16,0,'Credit issuance TYA'!BB52-('Credit issuance TYA'!$AF$21*'Credit issuance TYA'!$B$2)))</f>
        <v>0</v>
      </c>
      <c r="BC52" s="285">
        <f>IF(ISBLANK('Hoja De Calculo'!BD$13),'Credit issuance TYA'!BC52-('Credit issuance TYA'!$AF$21*'Credit issuance TYA'!$B$2),IF('Hoja De Calculo'!BD$16&lt;'Hoja De Calculo'!BC$16,0,'Credit issuance TYA'!BC52-('Credit issuance TYA'!$AF$21*'Credit issuance TYA'!$B$2)))</f>
        <v>0</v>
      </c>
      <c r="BD52" s="285">
        <f>IF(ISBLANK('Hoja De Calculo'!BE$13),'Credit issuance TYA'!BD52-('Credit issuance TYA'!$AF$21*'Credit issuance TYA'!$B$2),IF('Hoja De Calculo'!BE$16&lt;'Hoja De Calculo'!BD$16,0,'Credit issuance TYA'!BD52-('Credit issuance TYA'!$AF$21*'Credit issuance TYA'!$B$2)))</f>
        <v>0</v>
      </c>
      <c r="BE52" s="285">
        <f>IF(ISBLANK('Hoja De Calculo'!BF$13),'Credit issuance TYA'!BE52-('Credit issuance TYA'!$AF$21*'Credit issuance TYA'!$B$2),IF('Hoja De Calculo'!BF$16&lt;'Hoja De Calculo'!BE$16,0,'Credit issuance TYA'!BE52-('Credit issuance TYA'!$AF$21*'Credit issuance TYA'!$B$2)))</f>
        <v>0</v>
      </c>
      <c r="BF52" s="285">
        <f>IF(ISBLANK('Hoja De Calculo'!BG$13),'Credit issuance TYA'!BF52-('Credit issuance TYA'!$AF$21*'Credit issuance TYA'!$B$2),IF('Hoja De Calculo'!BG$16&lt;'Hoja De Calculo'!BF$16,0,'Credit issuance TYA'!BF52-('Credit issuance TYA'!$AF$21*'Credit issuance TYA'!$B$2)))</f>
        <v>0</v>
      </c>
      <c r="BG52" s="285">
        <f>IF(ISBLANK('Hoja De Calculo'!BH$13),'Credit issuance TYA'!BG52-('Credit issuance TYA'!$AF$21*'Credit issuance TYA'!$B$2),IF('Hoja De Calculo'!BH$16&lt;'Hoja De Calculo'!BG$16,0,'Credit issuance TYA'!BG52-('Credit issuance TYA'!$AF$21*'Credit issuance TYA'!$B$2)))</f>
        <v>0</v>
      </c>
      <c r="BH52" s="285">
        <f>IF(ISBLANK('Hoja De Calculo'!BI$13),'Credit issuance TYA'!BH52-('Credit issuance TYA'!$AF$21*'Credit issuance TYA'!$B$2),IF('Hoja De Calculo'!BI$16&lt;'Hoja De Calculo'!BH$16,0,'Credit issuance TYA'!BH52-('Credit issuance TYA'!$AF$21*'Credit issuance TYA'!$B$2)))</f>
        <v>0</v>
      </c>
      <c r="BI52" s="285">
        <f>IF(ISBLANK('Hoja De Calculo'!BJ$13),'Credit issuance TYA'!BI52-('Credit issuance TYA'!$AF$21*'Credit issuance TYA'!$B$2),IF('Hoja De Calculo'!BJ$16&lt;'Hoja De Calculo'!BI$16,0,'Credit issuance TYA'!BI52-('Credit issuance TYA'!$AF$21*'Credit issuance TYA'!$B$2)))</f>
        <v>0</v>
      </c>
      <c r="BJ52" s="285">
        <f>IF(ISBLANK('Hoja De Calculo'!BK$13),'Credit issuance TYA'!BJ52-('Credit issuance TYA'!$AF$21*'Credit issuance TYA'!$B$2),IF('Hoja De Calculo'!BK$16&lt;'Hoja De Calculo'!BJ$16,0,'Credit issuance TYA'!BJ52-('Credit issuance TYA'!$AF$21*'Credit issuance TYA'!$B$2)))</f>
        <v>0</v>
      </c>
      <c r="BK52" s="285">
        <f>IF(ISBLANK('Hoja De Calculo'!BL$13),'Credit issuance TYA'!BK52-('Credit issuance TYA'!$AF$21*'Credit issuance TYA'!$B$2),IF('Hoja De Calculo'!BL$16&lt;'Hoja De Calculo'!BK$16,0,'Credit issuance TYA'!BK52-('Credit issuance TYA'!$AF$21*'Credit issuance TYA'!$B$2)))</f>
        <v>0</v>
      </c>
      <c r="BL52" s="285">
        <f>IF(ISBLANK('Hoja De Calculo'!BM$13),'Credit issuance TYA'!BL52-('Credit issuance TYA'!$AF$21*'Credit issuance TYA'!$B$2),IF('Hoja De Calculo'!BM$16&lt;'Hoja De Calculo'!BL$16,0,'Credit issuance TYA'!BL52-('Credit issuance TYA'!$AF$21*'Credit issuance TYA'!$B$2)))</f>
        <v>0</v>
      </c>
      <c r="BM52" s="285">
        <f>IF(ISBLANK('Hoja De Calculo'!BN$13),'Credit issuance TYA'!BM52-('Credit issuance TYA'!$AF$21*'Credit issuance TYA'!$B$2),IF('Hoja De Calculo'!BN$16&lt;'Hoja De Calculo'!BM$16,0,'Credit issuance TYA'!BM52-('Credit issuance TYA'!$AF$21*'Credit issuance TYA'!$B$2)))</f>
        <v>0</v>
      </c>
      <c r="BN52" s="285">
        <f>IF(ISBLANK('Hoja De Calculo'!BO$13),'Credit issuance TYA'!BN52-('Credit issuance TYA'!$AF$21*'Credit issuance TYA'!$B$2),IF('Hoja De Calculo'!BO$16&lt;'Hoja De Calculo'!BN$16,0,'Credit issuance TYA'!BN52-('Credit issuance TYA'!$AF$21*'Credit issuance TYA'!$B$2)))</f>
        <v>0</v>
      </c>
      <c r="BO52" s="285">
        <f>IF(ISBLANK('Hoja De Calculo'!BP$13),'Credit issuance TYA'!BO52-('Credit issuance TYA'!$AF$21*'Credit issuance TYA'!$B$2),IF('Hoja De Calculo'!BP$16&lt;'Hoja De Calculo'!BO$16,0,'Credit issuance TYA'!BO52-('Credit issuance TYA'!$AF$21*'Credit issuance TYA'!$B$2)))</f>
        <v>0</v>
      </c>
      <c r="BP52" s="285">
        <f>IF(ISBLANK('Hoja De Calculo'!BQ$13),'Credit issuance TYA'!BP52-('Credit issuance TYA'!$AF$21*'Credit issuance TYA'!$B$2),IF('Hoja De Calculo'!BQ$16&lt;'Hoja De Calculo'!BP$16,0,'Credit issuance TYA'!BP52-('Credit issuance TYA'!$AF$21*'Credit issuance TYA'!$B$2)))</f>
        <v>0</v>
      </c>
      <c r="BQ52" s="285">
        <f>IF(ISBLANK('Hoja De Calculo'!BR$13),'Credit issuance TYA'!BQ52-('Credit issuance TYA'!$AF$21*'Credit issuance TYA'!$B$2),IF('Hoja De Calculo'!BR$16&lt;'Hoja De Calculo'!BQ$16,0,'Credit issuance TYA'!BQ52-('Credit issuance TYA'!$AF$21*'Credit issuance TYA'!$B$2)))</f>
        <v>0</v>
      </c>
      <c r="BR52" s="285">
        <f>IF(ISBLANK('Hoja De Calculo'!BS$13),'Credit issuance TYA'!BR52-('Credit issuance TYA'!$AF$21*'Credit issuance TYA'!$B$2),IF('Hoja De Calculo'!BS$16&lt;'Hoja De Calculo'!BR$16,0,'Credit issuance TYA'!BR52-('Credit issuance TYA'!$AF$21*'Credit issuance TYA'!$B$2)))</f>
        <v>0</v>
      </c>
      <c r="BS52" s="285">
        <f>IF(ISBLANK('Hoja De Calculo'!BT$13),'Credit issuance TYA'!BS52-('Credit issuance TYA'!$AF$21*'Credit issuance TYA'!$B$2),IF('Hoja De Calculo'!BT$16&lt;'Hoja De Calculo'!BS$16,0,'Credit issuance TYA'!BS52-('Credit issuance TYA'!$AF$21*'Credit issuance TYA'!$B$2)))</f>
        <v>0</v>
      </c>
      <c r="BT52" s="285">
        <f>IF(ISBLANK('Hoja De Calculo'!BU$13),'Credit issuance TYA'!BT52-('Credit issuance TYA'!$AF$21*'Credit issuance TYA'!$B$2),IF('Hoja De Calculo'!BU$16&lt;'Hoja De Calculo'!BT$16,0,'Credit issuance TYA'!BT52-('Credit issuance TYA'!$AF$21*'Credit issuance TYA'!$B$2)))</f>
        <v>0</v>
      </c>
      <c r="BU52" s="285">
        <f>IF(ISBLANK('Hoja De Calculo'!BV$13),'Credit issuance TYA'!BU52-('Credit issuance TYA'!$AF$21*'Credit issuance TYA'!$B$2),IF('Hoja De Calculo'!BV$16&lt;'Hoja De Calculo'!BU$16,0,'Credit issuance TYA'!BU52-('Credit issuance TYA'!$AF$21*'Credit issuance TYA'!$B$2)))</f>
        <v>0</v>
      </c>
      <c r="BV52" s="285">
        <f>IF(ISBLANK('Hoja De Calculo'!BW$13),'Credit issuance TYA'!BV52-('Credit issuance TYA'!$AF$21*'Credit issuance TYA'!$B$2),IF('Hoja De Calculo'!BW$16&lt;'Hoja De Calculo'!BV$16,0,'Credit issuance TYA'!BV52-('Credit issuance TYA'!$AF$21*'Credit issuance TYA'!$B$2)))</f>
        <v>0</v>
      </c>
      <c r="BW52" s="285">
        <f>IF(ISBLANK('Hoja De Calculo'!BX$13),'Credit issuance TYA'!BW52-('Credit issuance TYA'!$AF$21*'Credit issuance TYA'!$B$2),IF('Hoja De Calculo'!BX$16&lt;'Hoja De Calculo'!BW$16,0,'Credit issuance TYA'!BW52-('Credit issuance TYA'!$AF$21*'Credit issuance TYA'!$B$2)))</f>
        <v>0</v>
      </c>
      <c r="BX52" s="285">
        <f>IF(ISBLANK('Hoja De Calculo'!BY$13),'Credit issuance TYA'!BX52-('Credit issuance TYA'!$AF$21*'Credit issuance TYA'!$B$2),IF('Hoja De Calculo'!BY$16&lt;'Hoja De Calculo'!BX$16,0,'Credit issuance TYA'!BX52-('Credit issuance TYA'!$AF$21*'Credit issuance TYA'!$B$2)))</f>
        <v>0</v>
      </c>
      <c r="BY52" s="285">
        <f>IF(ISBLANK('Hoja De Calculo'!BZ$13),'Credit issuance TYA'!BY52-('Credit issuance TYA'!$AF$21*'Credit issuance TYA'!$B$2),IF('Hoja De Calculo'!BZ$16&lt;'Hoja De Calculo'!BY$16,0,'Credit issuance TYA'!BY52-('Credit issuance TYA'!$AF$21*'Credit issuance TYA'!$B$2)))</f>
        <v>0</v>
      </c>
      <c r="BZ52" s="285">
        <f>IF(ISBLANK('Hoja De Calculo'!CA$13),'Credit issuance TYA'!BZ52-('Credit issuance TYA'!$AF$21*'Credit issuance TYA'!$B$2),IF('Hoja De Calculo'!CA$16&lt;'Hoja De Calculo'!BZ$16,0,'Credit issuance TYA'!BZ52-('Credit issuance TYA'!$AF$21*'Credit issuance TYA'!$B$2)))</f>
        <v>0</v>
      </c>
      <c r="CA52" s="285">
        <f>IF(ISBLANK('Hoja De Calculo'!CB$13),'Credit issuance TYA'!CA52-('Credit issuance TYA'!$AF$21*'Credit issuance TYA'!$B$2),IF('Hoja De Calculo'!CB$16&lt;'Hoja De Calculo'!CA$16,0,'Credit issuance TYA'!CA52-('Credit issuance TYA'!$AF$21*'Credit issuance TYA'!$B$2)))</f>
        <v>0</v>
      </c>
      <c r="CB52" s="285">
        <f>IF(ISBLANK('Hoja De Calculo'!CC$13),'Credit issuance TYA'!CB52-('Credit issuance TYA'!$AF$21*'Credit issuance TYA'!$B$2),IF('Hoja De Calculo'!CC$16&lt;'Hoja De Calculo'!CB$16,0,'Credit issuance TYA'!CB52-('Credit issuance TYA'!$AF$21*'Credit issuance TYA'!$B$2)))</f>
        <v>0</v>
      </c>
      <c r="CC52" s="285">
        <f>IF(ISBLANK('Hoja De Calculo'!CD$13),'Credit issuance TYA'!CC52-('Credit issuance TYA'!$AF$21*'Credit issuance TYA'!$B$2),IF('Hoja De Calculo'!CD$16&lt;'Hoja De Calculo'!CC$16,0,'Credit issuance TYA'!CC52-('Credit issuance TYA'!$AF$21*'Credit issuance TYA'!$B$2)))</f>
        <v>0</v>
      </c>
      <c r="CD52" s="285">
        <f>IF(ISBLANK('Hoja De Calculo'!CE$13),'Credit issuance TYA'!CD52-('Credit issuance TYA'!$AF$21*'Credit issuance TYA'!$B$2),IF('Hoja De Calculo'!CE$16&lt;'Hoja De Calculo'!CD$16,0,'Credit issuance TYA'!CD52-('Credit issuance TYA'!$AF$21*'Credit issuance TYA'!$B$2)))</f>
        <v>0</v>
      </c>
      <c r="CE52" s="285">
        <f>IF(ISBLANK('Hoja De Calculo'!CF$13),'Credit issuance TYA'!CE52-('Credit issuance TYA'!$AF$21*'Credit issuance TYA'!$B$2),IF('Hoja De Calculo'!CF$16&lt;'Hoja De Calculo'!CE$16,0,'Credit issuance TYA'!CE52-('Credit issuance TYA'!$AF$21*'Credit issuance TYA'!$B$2)))</f>
        <v>0</v>
      </c>
      <c r="CF52" s="285">
        <f>IF(ISBLANK('Hoja De Calculo'!CG$13),'Credit issuance TYA'!CF52-('Credit issuance TYA'!$AF$21*'Credit issuance TYA'!$B$2),IF('Hoja De Calculo'!CG$16&lt;'Hoja De Calculo'!CF$16,0,'Credit issuance TYA'!CF52-('Credit issuance TYA'!$AF$21*'Credit issuance TYA'!$B$2)))</f>
        <v>0</v>
      </c>
      <c r="CG52" s="285">
        <f>IF(ISBLANK('Hoja De Calculo'!CH$13),'Credit issuance TYA'!CG52-('Credit issuance TYA'!$AF$21*'Credit issuance TYA'!$B$2),IF('Hoja De Calculo'!CH$16&lt;'Hoja De Calculo'!CG$16,0,'Credit issuance TYA'!CG52-('Credit issuance TYA'!$AF$21*'Credit issuance TYA'!$B$2)))</f>
        <v>0</v>
      </c>
      <c r="CH52" s="285">
        <f>IF(ISBLANK('Hoja De Calculo'!CI$13),'Credit issuance TYA'!CH52-('Credit issuance TYA'!$AF$21*'Credit issuance TYA'!$B$2),IF('Hoja De Calculo'!CI$16&lt;'Hoja De Calculo'!CH$16,0,'Credit issuance TYA'!CH52-('Credit issuance TYA'!$AF$21*'Credit issuance TYA'!$B$2)))</f>
        <v>0</v>
      </c>
      <c r="CI52" s="285">
        <f>IF(ISBLANK('Hoja De Calculo'!CJ$13),'Credit issuance TYA'!CI52-('Credit issuance TYA'!$AF$21*'Credit issuance TYA'!$B$2),IF('Hoja De Calculo'!CJ$16&lt;'Hoja De Calculo'!CI$16,0,'Credit issuance TYA'!CI52-('Credit issuance TYA'!$AF$21*'Credit issuance TYA'!$B$2)))</f>
        <v>0</v>
      </c>
      <c r="CJ52" s="285">
        <f>IF(ISBLANK('Hoja De Calculo'!CK$13),'Credit issuance TYA'!CJ52-('Credit issuance TYA'!$AF$21*'Credit issuance TYA'!$B$2),IF('Hoja De Calculo'!CK$16&lt;'Hoja De Calculo'!CJ$16,0,'Credit issuance TYA'!CJ52-('Credit issuance TYA'!$AF$21*'Credit issuance TYA'!$B$2)))</f>
        <v>0</v>
      </c>
      <c r="CK52" s="285">
        <f>IF(ISBLANK('Hoja De Calculo'!CL$13),'Credit issuance TYA'!CK52-('Credit issuance TYA'!$AF$21*'Credit issuance TYA'!$B$2),IF('Hoja De Calculo'!CL$16&lt;'Hoja De Calculo'!CK$16,0,'Credit issuance TYA'!CK52-('Credit issuance TYA'!$AF$21*'Credit issuance TYA'!$B$2)))</f>
        <v>0</v>
      </c>
      <c r="CL52" s="285">
        <f>IF(ISBLANK('Hoja De Calculo'!CM$13),'Credit issuance TYA'!CL52-('Credit issuance TYA'!$AF$21*'Credit issuance TYA'!$B$2),IF('Hoja De Calculo'!CM$16&lt;'Hoja De Calculo'!CL$16,0,'Credit issuance TYA'!CL52-('Credit issuance TYA'!$AF$21*'Credit issuance TYA'!$B$2)))</f>
        <v>0</v>
      </c>
      <c r="CM52" s="285">
        <f>IF(ISBLANK('Hoja De Calculo'!CN$13),'Credit issuance TYA'!CM52-('Credit issuance TYA'!$AF$21*'Credit issuance TYA'!$B$2),IF('Hoja De Calculo'!CN$16&lt;'Hoja De Calculo'!CM$16,0,'Credit issuance TYA'!CM52-('Credit issuance TYA'!$AF$21*'Credit issuance TYA'!$B$2)))</f>
        <v>0</v>
      </c>
      <c r="CN52" s="285">
        <f>IF(ISBLANK('Hoja De Calculo'!CO$13),'Credit issuance TYA'!CN52-('Credit issuance TYA'!$AF$21*'Credit issuance TYA'!$B$2),IF('Hoja De Calculo'!CO$16&lt;'Hoja De Calculo'!CN$16,0,'Credit issuance TYA'!CN52-('Credit issuance TYA'!$AF$21*'Credit issuance TYA'!$B$2)))</f>
        <v>0</v>
      </c>
      <c r="CO52" s="285">
        <f>IF(ISBLANK('Hoja De Calculo'!CP$13),'Credit issuance TYA'!CO52-('Credit issuance TYA'!$AF$21*'Credit issuance TYA'!$B$2),IF('Hoja De Calculo'!CP$16&lt;'Hoja De Calculo'!CO$16,0,'Credit issuance TYA'!CO52-('Credit issuance TYA'!$AF$21*'Credit issuance TYA'!$B$2)))</f>
        <v>0</v>
      </c>
      <c r="CP52" s="285">
        <f>IF(ISBLANK('Hoja De Calculo'!CQ$13),'Credit issuance TYA'!CP52-('Credit issuance TYA'!$AF$21*'Credit issuance TYA'!$B$2),IF('Hoja De Calculo'!CQ$16&lt;'Hoja De Calculo'!CP$16,0,'Credit issuance TYA'!CP52-('Credit issuance TYA'!$AF$21*'Credit issuance TYA'!$B$2)))</f>
        <v>0</v>
      </c>
      <c r="CQ52" s="285">
        <f>IF(ISBLANK('Hoja De Calculo'!CR$13),'Credit issuance TYA'!CQ52-('Credit issuance TYA'!$AF$21*'Credit issuance TYA'!$B$2),IF('Hoja De Calculo'!CR$16&lt;'Hoja De Calculo'!CQ$16,0,'Credit issuance TYA'!CQ52-('Credit issuance TYA'!$AF$21*'Credit issuance TYA'!$B$2)))</f>
        <v>0</v>
      </c>
      <c r="CR52" s="285">
        <f>IF(ISBLANK('Hoja De Calculo'!CS$13),'Credit issuance TYA'!CR52-('Credit issuance TYA'!$AF$21*'Credit issuance TYA'!$B$2),IF('Hoja De Calculo'!CS$16&lt;'Hoja De Calculo'!CR$16,0,'Credit issuance TYA'!CR52-('Credit issuance TYA'!$AF$21*'Credit issuance TYA'!$B$2)))</f>
        <v>0</v>
      </c>
      <c r="CS52" s="285">
        <f>IF(ISBLANK('Hoja De Calculo'!CT$13),'Credit issuance TYA'!CS52-('Credit issuance TYA'!$AF$21*'Credit issuance TYA'!$B$2),IF('Hoja De Calculo'!CT$16&lt;'Hoja De Calculo'!CS$16,0,'Credit issuance TYA'!CS52-('Credit issuance TYA'!$AF$21*'Credit issuance TYA'!$B$2)))</f>
        <v>0</v>
      </c>
      <c r="CT52" s="285">
        <f>IF(ISBLANK('Hoja De Calculo'!CU$13),'Credit issuance TYA'!CT52-('Credit issuance TYA'!$AF$21*'Credit issuance TYA'!$B$2),IF('Hoja De Calculo'!CU$16&lt;'Hoja De Calculo'!CT$16,0,'Credit issuance TYA'!CT52-('Credit issuance TYA'!$AF$21*'Credit issuance TYA'!$B$2)))</f>
        <v>0</v>
      </c>
      <c r="CU52" s="285">
        <f>IF(ISBLANK('Hoja De Calculo'!CV$13),'Credit issuance TYA'!CU52-('Credit issuance TYA'!$AF$21*'Credit issuance TYA'!$B$2),IF('Hoja De Calculo'!CV$16&lt;'Hoja De Calculo'!CU$16,0,'Credit issuance TYA'!CU52-('Credit issuance TYA'!$AF$21*'Credit issuance TYA'!$B$2)))</f>
        <v>0</v>
      </c>
      <c r="CV52" s="285">
        <f>IF(ISBLANK('Hoja De Calculo'!CW$13),'Credit issuance TYA'!CV52-('Credit issuance TYA'!$AF$21*'Credit issuance TYA'!$B$2),IF('Hoja De Calculo'!CW$16&lt;'Hoja De Calculo'!CV$16,0,'Credit issuance TYA'!CV52-('Credit issuance TYA'!$AF$21*'Credit issuance TYA'!$B$2)))</f>
        <v>0</v>
      </c>
      <c r="CW52" s="285">
        <f>IF(ISBLANK('Hoja De Calculo'!CX$13),'Credit issuance TYA'!CW52-('Credit issuance TYA'!$AF$21*'Credit issuance TYA'!$B$2),IF('Hoja De Calculo'!CX$16&lt;'Hoja De Calculo'!CW$16,0,'Credit issuance TYA'!CW52-('Credit issuance TYA'!$AF$21*'Credit issuance TYA'!$B$2)))</f>
        <v>0</v>
      </c>
    </row>
    <row r="53" spans="1:101" x14ac:dyDescent="0.25">
      <c r="A53" t="s">
        <v>190</v>
      </c>
      <c r="C53" s="263"/>
      <c r="D53" s="263"/>
      <c r="E53" s="263"/>
      <c r="F53" s="263"/>
      <c r="G53" s="263"/>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285">
        <f>'Credit issuance TYA'!AG53-('Credit issuance TYA'!$AG$21*'Credit issuance TYA'!$B$2)</f>
        <v>0</v>
      </c>
      <c r="AH53" s="285">
        <f>IF(ISBLANK('Hoja De Calculo'!AI$13),'Credit issuance TYA'!AH53-('Credit issuance TYA'!$AG$21*'Credit issuance TYA'!$B$2),IF('Hoja De Calculo'!AI$16&lt;'Hoja De Calculo'!AH$16,0,'Credit issuance TYA'!AH53-('Credit issuance TYA'!$AG$21*'Credit issuance TYA'!$B$2)))</f>
        <v>0</v>
      </c>
      <c r="AI53" s="285">
        <f>IF(ISBLANK('Hoja De Calculo'!AJ$13),'Credit issuance TYA'!AI53-('Credit issuance TYA'!$AG$21*'Credit issuance TYA'!$B$2),IF('Hoja De Calculo'!AJ$16&lt;'Hoja De Calculo'!AI$16,0,'Credit issuance TYA'!AI53-('Credit issuance TYA'!$AG$21*'Credit issuance TYA'!$B$2)))</f>
        <v>0</v>
      </c>
      <c r="AJ53" s="285">
        <f>IF(ISBLANK('Hoja De Calculo'!AK$13),'Credit issuance TYA'!AJ53-('Credit issuance TYA'!$AG$21*'Credit issuance TYA'!$B$2),IF('Hoja De Calculo'!AK$16&lt;'Hoja De Calculo'!AJ$16,0,'Credit issuance TYA'!AJ53-('Credit issuance TYA'!$AG$21*'Credit issuance TYA'!$B$2)))</f>
        <v>0</v>
      </c>
      <c r="AK53" s="285">
        <f>IF(ISBLANK('Hoja De Calculo'!AL$13),'Credit issuance TYA'!AK53-('Credit issuance TYA'!$AG$21*'Credit issuance TYA'!$B$2),IF('Hoja De Calculo'!AL$16&lt;'Hoja De Calculo'!AK$16,0,'Credit issuance TYA'!AK53-('Credit issuance TYA'!$AG$21*'Credit issuance TYA'!$B$2)))</f>
        <v>0</v>
      </c>
      <c r="AL53" s="285">
        <f>IF(ISBLANK('Hoja De Calculo'!AM$13),'Credit issuance TYA'!AL53-('Credit issuance TYA'!$AG$21*'Credit issuance TYA'!$B$2),IF('Hoja De Calculo'!AM$16&lt;'Hoja De Calculo'!AL$16,0,'Credit issuance TYA'!AL53-('Credit issuance TYA'!$AG$21*'Credit issuance TYA'!$B$2)))</f>
        <v>0</v>
      </c>
      <c r="AM53" s="285">
        <f>IF(ISBLANK('Hoja De Calculo'!AN$13),'Credit issuance TYA'!AM53-('Credit issuance TYA'!$AG$21*'Credit issuance TYA'!$B$2),IF('Hoja De Calculo'!AN$16&lt;'Hoja De Calculo'!AM$16,0,'Credit issuance TYA'!AM53-('Credit issuance TYA'!$AG$21*'Credit issuance TYA'!$B$2)))</f>
        <v>0</v>
      </c>
      <c r="AN53" s="285">
        <f>IF(ISBLANK('Hoja De Calculo'!AO$13),'Credit issuance TYA'!AN53-('Credit issuance TYA'!$AG$21*'Credit issuance TYA'!$B$2),IF('Hoja De Calculo'!AO$16&lt;'Hoja De Calculo'!AN$16,0,'Credit issuance TYA'!AN53-('Credit issuance TYA'!$AG$21*'Credit issuance TYA'!$B$2)))</f>
        <v>0</v>
      </c>
      <c r="AO53" s="285">
        <f>IF(ISBLANK('Hoja De Calculo'!AP$13),'Credit issuance TYA'!AO53-('Credit issuance TYA'!$AG$21*'Credit issuance TYA'!$B$2),IF('Hoja De Calculo'!AP$16&lt;'Hoja De Calculo'!AO$16,0,'Credit issuance TYA'!AO53-('Credit issuance TYA'!$AG$21*'Credit issuance TYA'!$B$2)))</f>
        <v>0</v>
      </c>
      <c r="AP53" s="285">
        <f>IF(ISBLANK('Hoja De Calculo'!AQ$13),'Credit issuance TYA'!AP53-('Credit issuance TYA'!$AG$21*'Credit issuance TYA'!$B$2),IF('Hoja De Calculo'!AQ$16&lt;'Hoja De Calculo'!AP$16,0,'Credit issuance TYA'!AP53-('Credit issuance TYA'!$AG$21*'Credit issuance TYA'!$B$2)))</f>
        <v>0</v>
      </c>
      <c r="AQ53" s="285">
        <f>IF(ISBLANK('Hoja De Calculo'!AR$13),'Credit issuance TYA'!AQ53-('Credit issuance TYA'!$AG$21*'Credit issuance TYA'!$B$2),IF('Hoja De Calculo'!AR$16&lt;'Hoja De Calculo'!AQ$16,0,'Credit issuance TYA'!AQ53-('Credit issuance TYA'!$AG$21*'Credit issuance TYA'!$B$2)))</f>
        <v>0</v>
      </c>
      <c r="AR53" s="285">
        <f>IF(ISBLANK('Hoja De Calculo'!AS$13),'Credit issuance TYA'!AR53-('Credit issuance TYA'!$AG$21*'Credit issuance TYA'!$B$2),IF('Hoja De Calculo'!AS$16&lt;'Hoja De Calculo'!AR$16,0,'Credit issuance TYA'!AR53-('Credit issuance TYA'!$AG$21*'Credit issuance TYA'!$B$2)))</f>
        <v>0</v>
      </c>
      <c r="AS53" s="285">
        <f>IF(ISBLANK('Hoja De Calculo'!AT$13),'Credit issuance TYA'!AS53-('Credit issuance TYA'!$AG$21*'Credit issuance TYA'!$B$2),IF('Hoja De Calculo'!AT$16&lt;'Hoja De Calculo'!AS$16,0,'Credit issuance TYA'!AS53-('Credit issuance TYA'!$AG$21*'Credit issuance TYA'!$B$2)))</f>
        <v>0</v>
      </c>
      <c r="AT53" s="285">
        <f>IF(ISBLANK('Hoja De Calculo'!AU$13),'Credit issuance TYA'!AT53-('Credit issuance TYA'!$AG$21*'Credit issuance TYA'!$B$2),IF('Hoja De Calculo'!AU$16&lt;'Hoja De Calculo'!AT$16,0,'Credit issuance TYA'!AT53-('Credit issuance TYA'!$AG$21*'Credit issuance TYA'!$B$2)))</f>
        <v>0</v>
      </c>
      <c r="AU53" s="285">
        <f>IF(ISBLANK('Hoja De Calculo'!AV$13),'Credit issuance TYA'!AU53-('Credit issuance TYA'!$AG$21*'Credit issuance TYA'!$B$2),IF('Hoja De Calculo'!AV$16&lt;'Hoja De Calculo'!AU$16,0,'Credit issuance TYA'!AU53-('Credit issuance TYA'!$AG$21*'Credit issuance TYA'!$B$2)))</f>
        <v>0</v>
      </c>
      <c r="AV53" s="285">
        <f>IF(ISBLANK('Hoja De Calculo'!AW$13),'Credit issuance TYA'!AV53-('Credit issuance TYA'!$AG$21*'Credit issuance TYA'!$B$2),IF('Hoja De Calculo'!AW$16&lt;'Hoja De Calculo'!AV$16,0,'Credit issuance TYA'!AV53-('Credit issuance TYA'!$AG$21*'Credit issuance TYA'!$B$2)))</f>
        <v>0</v>
      </c>
      <c r="AW53" s="285">
        <f>IF(ISBLANK('Hoja De Calculo'!AX$13),'Credit issuance TYA'!AW53-('Credit issuance TYA'!$AG$21*'Credit issuance TYA'!$B$2),IF('Hoja De Calculo'!AX$16&lt;'Hoja De Calculo'!AW$16,0,'Credit issuance TYA'!AW53-('Credit issuance TYA'!$AG$21*'Credit issuance TYA'!$B$2)))</f>
        <v>0</v>
      </c>
      <c r="AX53" s="285">
        <f>IF(ISBLANK('Hoja De Calculo'!AY$13),'Credit issuance TYA'!AX53-('Credit issuance TYA'!$AG$21*'Credit issuance TYA'!$B$2),IF('Hoja De Calculo'!AY$16&lt;'Hoja De Calculo'!AX$16,0,'Credit issuance TYA'!AX53-('Credit issuance TYA'!$AG$21*'Credit issuance TYA'!$B$2)))</f>
        <v>0</v>
      </c>
      <c r="AY53" s="285">
        <f>IF(ISBLANK('Hoja De Calculo'!AZ$13),'Credit issuance TYA'!AY53-('Credit issuance TYA'!$AG$21*'Credit issuance TYA'!$B$2),IF('Hoja De Calculo'!AZ$16&lt;'Hoja De Calculo'!AY$16,0,'Credit issuance TYA'!AY53-('Credit issuance TYA'!$AG$21*'Credit issuance TYA'!$B$2)))</f>
        <v>0</v>
      </c>
      <c r="AZ53" s="285">
        <f>IF(ISBLANK('Hoja De Calculo'!BA$13),'Credit issuance TYA'!AZ53-('Credit issuance TYA'!$AG$21*'Credit issuance TYA'!$B$2),IF('Hoja De Calculo'!BA$16&lt;'Hoja De Calculo'!AZ$16,0,'Credit issuance TYA'!AZ53-('Credit issuance TYA'!$AG$21*'Credit issuance TYA'!$B$2)))</f>
        <v>0</v>
      </c>
      <c r="BA53" s="285">
        <f>IF(ISBLANK('Hoja De Calculo'!BB$13),'Credit issuance TYA'!BA53-('Credit issuance TYA'!$AG$21*'Credit issuance TYA'!$B$2),IF('Hoja De Calculo'!BB$16&lt;'Hoja De Calculo'!BA$16,0,'Credit issuance TYA'!BA53-('Credit issuance TYA'!$AG$21*'Credit issuance TYA'!$B$2)))</f>
        <v>0</v>
      </c>
      <c r="BB53" s="285">
        <f>IF(ISBLANK('Hoja De Calculo'!BC$13),'Credit issuance TYA'!BB53-('Credit issuance TYA'!$AG$21*'Credit issuance TYA'!$B$2),IF('Hoja De Calculo'!BC$16&lt;'Hoja De Calculo'!BB$16,0,'Credit issuance TYA'!BB53-('Credit issuance TYA'!$AG$21*'Credit issuance TYA'!$B$2)))</f>
        <v>0</v>
      </c>
      <c r="BC53" s="285">
        <f>IF(ISBLANK('Hoja De Calculo'!BD$13),'Credit issuance TYA'!BC53-('Credit issuance TYA'!$AG$21*'Credit issuance TYA'!$B$2),IF('Hoja De Calculo'!BD$16&lt;'Hoja De Calculo'!BC$16,0,'Credit issuance TYA'!BC53-('Credit issuance TYA'!$AG$21*'Credit issuance TYA'!$B$2)))</f>
        <v>0</v>
      </c>
      <c r="BD53" s="285">
        <f>IF(ISBLANK('Hoja De Calculo'!BE$13),'Credit issuance TYA'!BD53-('Credit issuance TYA'!$AG$21*'Credit issuance TYA'!$B$2),IF('Hoja De Calculo'!BE$16&lt;'Hoja De Calculo'!BD$16,0,'Credit issuance TYA'!BD53-('Credit issuance TYA'!$AG$21*'Credit issuance TYA'!$B$2)))</f>
        <v>0</v>
      </c>
      <c r="BE53" s="285">
        <f>IF(ISBLANK('Hoja De Calculo'!BF$13),'Credit issuance TYA'!BE53-('Credit issuance TYA'!$AG$21*'Credit issuance TYA'!$B$2),IF('Hoja De Calculo'!BF$16&lt;'Hoja De Calculo'!BE$16,0,'Credit issuance TYA'!BE53-('Credit issuance TYA'!$AG$21*'Credit issuance TYA'!$B$2)))</f>
        <v>0</v>
      </c>
      <c r="BF53" s="285">
        <f>IF(ISBLANK('Hoja De Calculo'!BG$13),'Credit issuance TYA'!BF53-('Credit issuance TYA'!$AG$21*'Credit issuance TYA'!$B$2),IF('Hoja De Calculo'!BG$16&lt;'Hoja De Calculo'!BF$16,0,'Credit issuance TYA'!BF53-('Credit issuance TYA'!$AG$21*'Credit issuance TYA'!$B$2)))</f>
        <v>0</v>
      </c>
      <c r="BG53" s="285">
        <f>IF(ISBLANK('Hoja De Calculo'!BH$13),'Credit issuance TYA'!BG53-('Credit issuance TYA'!$AG$21*'Credit issuance TYA'!$B$2),IF('Hoja De Calculo'!BH$16&lt;'Hoja De Calculo'!BG$16,0,'Credit issuance TYA'!BG53-('Credit issuance TYA'!$AG$21*'Credit issuance TYA'!$B$2)))</f>
        <v>0</v>
      </c>
      <c r="BH53" s="285">
        <f>IF(ISBLANK('Hoja De Calculo'!BI$13),'Credit issuance TYA'!BH53-('Credit issuance TYA'!$AG$21*'Credit issuance TYA'!$B$2),IF('Hoja De Calculo'!BI$16&lt;'Hoja De Calculo'!BH$16,0,'Credit issuance TYA'!BH53-('Credit issuance TYA'!$AG$21*'Credit issuance TYA'!$B$2)))</f>
        <v>0</v>
      </c>
      <c r="BI53" s="285">
        <f>IF(ISBLANK('Hoja De Calculo'!BJ$13),'Credit issuance TYA'!BI53-('Credit issuance TYA'!$AG$21*'Credit issuance TYA'!$B$2),IF('Hoja De Calculo'!BJ$16&lt;'Hoja De Calculo'!BI$16,0,'Credit issuance TYA'!BI53-('Credit issuance TYA'!$AG$21*'Credit issuance TYA'!$B$2)))</f>
        <v>0</v>
      </c>
      <c r="BJ53" s="285">
        <f>IF(ISBLANK('Hoja De Calculo'!BK$13),'Credit issuance TYA'!BJ53-('Credit issuance TYA'!$AG$21*'Credit issuance TYA'!$B$2),IF('Hoja De Calculo'!BK$16&lt;'Hoja De Calculo'!BJ$16,0,'Credit issuance TYA'!BJ53-('Credit issuance TYA'!$AG$21*'Credit issuance TYA'!$B$2)))</f>
        <v>0</v>
      </c>
      <c r="BK53" s="285">
        <f>IF(ISBLANK('Hoja De Calculo'!BL$13),'Credit issuance TYA'!BK53-('Credit issuance TYA'!$AG$21*'Credit issuance TYA'!$B$2),IF('Hoja De Calculo'!BL$16&lt;'Hoja De Calculo'!BK$16,0,'Credit issuance TYA'!BK53-('Credit issuance TYA'!$AG$21*'Credit issuance TYA'!$B$2)))</f>
        <v>0</v>
      </c>
      <c r="BL53" s="285">
        <f>IF(ISBLANK('Hoja De Calculo'!BM$13),'Credit issuance TYA'!BL53-('Credit issuance TYA'!$AG$21*'Credit issuance TYA'!$B$2),IF('Hoja De Calculo'!BM$16&lt;'Hoja De Calculo'!BL$16,0,'Credit issuance TYA'!BL53-('Credit issuance TYA'!$AG$21*'Credit issuance TYA'!$B$2)))</f>
        <v>0</v>
      </c>
      <c r="BM53" s="285">
        <f>IF(ISBLANK('Hoja De Calculo'!BN$13),'Credit issuance TYA'!BM53-('Credit issuance TYA'!$AG$21*'Credit issuance TYA'!$B$2),IF('Hoja De Calculo'!BN$16&lt;'Hoja De Calculo'!BM$16,0,'Credit issuance TYA'!BM53-('Credit issuance TYA'!$AG$21*'Credit issuance TYA'!$B$2)))</f>
        <v>0</v>
      </c>
      <c r="BN53" s="285">
        <f>IF(ISBLANK('Hoja De Calculo'!BO$13),'Credit issuance TYA'!BN53-('Credit issuance TYA'!$AG$21*'Credit issuance TYA'!$B$2),IF('Hoja De Calculo'!BO$16&lt;'Hoja De Calculo'!BN$16,0,'Credit issuance TYA'!BN53-('Credit issuance TYA'!$AG$21*'Credit issuance TYA'!$B$2)))</f>
        <v>0</v>
      </c>
      <c r="BO53" s="285">
        <f>IF(ISBLANK('Hoja De Calculo'!BP$13),'Credit issuance TYA'!BO53-('Credit issuance TYA'!$AG$21*'Credit issuance TYA'!$B$2),IF('Hoja De Calculo'!BP$16&lt;'Hoja De Calculo'!BO$16,0,'Credit issuance TYA'!BO53-('Credit issuance TYA'!$AG$21*'Credit issuance TYA'!$B$2)))</f>
        <v>0</v>
      </c>
      <c r="BP53" s="285">
        <f>IF(ISBLANK('Hoja De Calculo'!BQ$13),'Credit issuance TYA'!BP53-('Credit issuance TYA'!$AG$21*'Credit issuance TYA'!$B$2),IF('Hoja De Calculo'!BQ$16&lt;'Hoja De Calculo'!BP$16,0,'Credit issuance TYA'!BP53-('Credit issuance TYA'!$AG$21*'Credit issuance TYA'!$B$2)))</f>
        <v>0</v>
      </c>
      <c r="BQ53" s="285">
        <f>IF(ISBLANK('Hoja De Calculo'!BR$13),'Credit issuance TYA'!BQ53-('Credit issuance TYA'!$AG$21*'Credit issuance TYA'!$B$2),IF('Hoja De Calculo'!BR$16&lt;'Hoja De Calculo'!BQ$16,0,'Credit issuance TYA'!BQ53-('Credit issuance TYA'!$AG$21*'Credit issuance TYA'!$B$2)))</f>
        <v>0</v>
      </c>
      <c r="BR53" s="285">
        <f>IF(ISBLANK('Hoja De Calculo'!BS$13),'Credit issuance TYA'!BR53-('Credit issuance TYA'!$AG$21*'Credit issuance TYA'!$B$2),IF('Hoja De Calculo'!BS$16&lt;'Hoja De Calculo'!BR$16,0,'Credit issuance TYA'!BR53-('Credit issuance TYA'!$AG$21*'Credit issuance TYA'!$B$2)))</f>
        <v>0</v>
      </c>
      <c r="BS53" s="285">
        <f>IF(ISBLANK('Hoja De Calculo'!BT$13),'Credit issuance TYA'!BS53-('Credit issuance TYA'!$AG$21*'Credit issuance TYA'!$B$2),IF('Hoja De Calculo'!BT$16&lt;'Hoja De Calculo'!BS$16,0,'Credit issuance TYA'!BS53-('Credit issuance TYA'!$AG$21*'Credit issuance TYA'!$B$2)))</f>
        <v>0</v>
      </c>
      <c r="BT53" s="285">
        <f>IF(ISBLANK('Hoja De Calculo'!BU$13),'Credit issuance TYA'!BT53-('Credit issuance TYA'!$AG$21*'Credit issuance TYA'!$B$2),IF('Hoja De Calculo'!BU$16&lt;'Hoja De Calculo'!BT$16,0,'Credit issuance TYA'!BT53-('Credit issuance TYA'!$AG$21*'Credit issuance TYA'!$B$2)))</f>
        <v>0</v>
      </c>
      <c r="BU53" s="285">
        <f>IF(ISBLANK('Hoja De Calculo'!BV$13),'Credit issuance TYA'!BU53-('Credit issuance TYA'!$AG$21*'Credit issuance TYA'!$B$2),IF('Hoja De Calculo'!BV$16&lt;'Hoja De Calculo'!BU$16,0,'Credit issuance TYA'!BU53-('Credit issuance TYA'!$AG$21*'Credit issuance TYA'!$B$2)))</f>
        <v>0</v>
      </c>
      <c r="BV53" s="285">
        <f>IF(ISBLANK('Hoja De Calculo'!BW$13),'Credit issuance TYA'!BV53-('Credit issuance TYA'!$AG$21*'Credit issuance TYA'!$B$2),IF('Hoja De Calculo'!BW$16&lt;'Hoja De Calculo'!BV$16,0,'Credit issuance TYA'!BV53-('Credit issuance TYA'!$AG$21*'Credit issuance TYA'!$B$2)))</f>
        <v>0</v>
      </c>
      <c r="BW53" s="285">
        <f>IF(ISBLANK('Hoja De Calculo'!BX$13),'Credit issuance TYA'!BW53-('Credit issuance TYA'!$AG$21*'Credit issuance TYA'!$B$2),IF('Hoja De Calculo'!BX$16&lt;'Hoja De Calculo'!BW$16,0,'Credit issuance TYA'!BW53-('Credit issuance TYA'!$AG$21*'Credit issuance TYA'!$B$2)))</f>
        <v>0</v>
      </c>
      <c r="BX53" s="285">
        <f>IF(ISBLANK('Hoja De Calculo'!BY$13),'Credit issuance TYA'!BX53-('Credit issuance TYA'!$AG$21*'Credit issuance TYA'!$B$2),IF('Hoja De Calculo'!BY$16&lt;'Hoja De Calculo'!BX$16,0,'Credit issuance TYA'!BX53-('Credit issuance TYA'!$AG$21*'Credit issuance TYA'!$B$2)))</f>
        <v>0</v>
      </c>
      <c r="BY53" s="285">
        <f>IF(ISBLANK('Hoja De Calculo'!BZ$13),'Credit issuance TYA'!BY53-('Credit issuance TYA'!$AG$21*'Credit issuance TYA'!$B$2),IF('Hoja De Calculo'!BZ$16&lt;'Hoja De Calculo'!BY$16,0,'Credit issuance TYA'!BY53-('Credit issuance TYA'!$AG$21*'Credit issuance TYA'!$B$2)))</f>
        <v>0</v>
      </c>
      <c r="BZ53" s="285">
        <f>IF(ISBLANK('Hoja De Calculo'!CA$13),'Credit issuance TYA'!BZ53-('Credit issuance TYA'!$AG$21*'Credit issuance TYA'!$B$2),IF('Hoja De Calculo'!CA$16&lt;'Hoja De Calculo'!BZ$16,0,'Credit issuance TYA'!BZ53-('Credit issuance TYA'!$AG$21*'Credit issuance TYA'!$B$2)))</f>
        <v>0</v>
      </c>
      <c r="CA53" s="285">
        <f>IF(ISBLANK('Hoja De Calculo'!CB$13),'Credit issuance TYA'!CA53-('Credit issuance TYA'!$AG$21*'Credit issuance TYA'!$B$2),IF('Hoja De Calculo'!CB$16&lt;'Hoja De Calculo'!CA$16,0,'Credit issuance TYA'!CA53-('Credit issuance TYA'!$AG$21*'Credit issuance TYA'!$B$2)))</f>
        <v>0</v>
      </c>
      <c r="CB53" s="285">
        <f>IF(ISBLANK('Hoja De Calculo'!CC$13),'Credit issuance TYA'!CB53-('Credit issuance TYA'!$AG$21*'Credit issuance TYA'!$B$2),IF('Hoja De Calculo'!CC$16&lt;'Hoja De Calculo'!CB$16,0,'Credit issuance TYA'!CB53-('Credit issuance TYA'!$AG$21*'Credit issuance TYA'!$B$2)))</f>
        <v>0</v>
      </c>
      <c r="CC53" s="285">
        <f>IF(ISBLANK('Hoja De Calculo'!CD$13),'Credit issuance TYA'!CC53-('Credit issuance TYA'!$AG$21*'Credit issuance TYA'!$B$2),IF('Hoja De Calculo'!CD$16&lt;'Hoja De Calculo'!CC$16,0,'Credit issuance TYA'!CC53-('Credit issuance TYA'!$AG$21*'Credit issuance TYA'!$B$2)))</f>
        <v>0</v>
      </c>
      <c r="CD53" s="285">
        <f>IF(ISBLANK('Hoja De Calculo'!CE$13),'Credit issuance TYA'!CD53-('Credit issuance TYA'!$AG$21*'Credit issuance TYA'!$B$2),IF('Hoja De Calculo'!CE$16&lt;'Hoja De Calculo'!CD$16,0,'Credit issuance TYA'!CD53-('Credit issuance TYA'!$AG$21*'Credit issuance TYA'!$B$2)))</f>
        <v>0</v>
      </c>
      <c r="CE53" s="285">
        <f>IF(ISBLANK('Hoja De Calculo'!CF$13),'Credit issuance TYA'!CE53-('Credit issuance TYA'!$AG$21*'Credit issuance TYA'!$B$2),IF('Hoja De Calculo'!CF$16&lt;'Hoja De Calculo'!CE$16,0,'Credit issuance TYA'!CE53-('Credit issuance TYA'!$AG$21*'Credit issuance TYA'!$B$2)))</f>
        <v>0</v>
      </c>
      <c r="CF53" s="285">
        <f>IF(ISBLANK('Hoja De Calculo'!CG$13),'Credit issuance TYA'!CF53-('Credit issuance TYA'!$AG$21*'Credit issuance TYA'!$B$2),IF('Hoja De Calculo'!CG$16&lt;'Hoja De Calculo'!CF$16,0,'Credit issuance TYA'!CF53-('Credit issuance TYA'!$AG$21*'Credit issuance TYA'!$B$2)))</f>
        <v>0</v>
      </c>
      <c r="CG53" s="285">
        <f>IF(ISBLANK('Hoja De Calculo'!CH$13),'Credit issuance TYA'!CG53-('Credit issuance TYA'!$AG$21*'Credit issuance TYA'!$B$2),IF('Hoja De Calculo'!CH$16&lt;'Hoja De Calculo'!CG$16,0,'Credit issuance TYA'!CG53-('Credit issuance TYA'!$AG$21*'Credit issuance TYA'!$B$2)))</f>
        <v>0</v>
      </c>
      <c r="CH53" s="285">
        <f>IF(ISBLANK('Hoja De Calculo'!CI$13),'Credit issuance TYA'!CH53-('Credit issuance TYA'!$AG$21*'Credit issuance TYA'!$B$2),IF('Hoja De Calculo'!CI$16&lt;'Hoja De Calculo'!CH$16,0,'Credit issuance TYA'!CH53-('Credit issuance TYA'!$AG$21*'Credit issuance TYA'!$B$2)))</f>
        <v>0</v>
      </c>
      <c r="CI53" s="285">
        <f>IF(ISBLANK('Hoja De Calculo'!CJ$13),'Credit issuance TYA'!CI53-('Credit issuance TYA'!$AG$21*'Credit issuance TYA'!$B$2),IF('Hoja De Calculo'!CJ$16&lt;'Hoja De Calculo'!CI$16,0,'Credit issuance TYA'!CI53-('Credit issuance TYA'!$AG$21*'Credit issuance TYA'!$B$2)))</f>
        <v>0</v>
      </c>
      <c r="CJ53" s="285">
        <f>IF(ISBLANK('Hoja De Calculo'!CK$13),'Credit issuance TYA'!CJ53-('Credit issuance TYA'!$AG$21*'Credit issuance TYA'!$B$2),IF('Hoja De Calculo'!CK$16&lt;'Hoja De Calculo'!CJ$16,0,'Credit issuance TYA'!CJ53-('Credit issuance TYA'!$AG$21*'Credit issuance TYA'!$B$2)))</f>
        <v>0</v>
      </c>
      <c r="CK53" s="285">
        <f>IF(ISBLANK('Hoja De Calculo'!CL$13),'Credit issuance TYA'!CK53-('Credit issuance TYA'!$AG$21*'Credit issuance TYA'!$B$2),IF('Hoja De Calculo'!CL$16&lt;'Hoja De Calculo'!CK$16,0,'Credit issuance TYA'!CK53-('Credit issuance TYA'!$AG$21*'Credit issuance TYA'!$B$2)))</f>
        <v>0</v>
      </c>
      <c r="CL53" s="285">
        <f>IF(ISBLANK('Hoja De Calculo'!CM$13),'Credit issuance TYA'!CL53-('Credit issuance TYA'!$AG$21*'Credit issuance TYA'!$B$2),IF('Hoja De Calculo'!CM$16&lt;'Hoja De Calculo'!CL$16,0,'Credit issuance TYA'!CL53-('Credit issuance TYA'!$AG$21*'Credit issuance TYA'!$B$2)))</f>
        <v>0</v>
      </c>
      <c r="CM53" s="285">
        <f>IF(ISBLANK('Hoja De Calculo'!CN$13),'Credit issuance TYA'!CM53-('Credit issuance TYA'!$AG$21*'Credit issuance TYA'!$B$2),IF('Hoja De Calculo'!CN$16&lt;'Hoja De Calculo'!CM$16,0,'Credit issuance TYA'!CM53-('Credit issuance TYA'!$AG$21*'Credit issuance TYA'!$B$2)))</f>
        <v>0</v>
      </c>
      <c r="CN53" s="285">
        <f>IF(ISBLANK('Hoja De Calculo'!CO$13),'Credit issuance TYA'!CN53-('Credit issuance TYA'!$AG$21*'Credit issuance TYA'!$B$2),IF('Hoja De Calculo'!CO$16&lt;'Hoja De Calculo'!CN$16,0,'Credit issuance TYA'!CN53-('Credit issuance TYA'!$AG$21*'Credit issuance TYA'!$B$2)))</f>
        <v>0</v>
      </c>
      <c r="CO53" s="285">
        <f>IF(ISBLANK('Hoja De Calculo'!CP$13),'Credit issuance TYA'!CO53-('Credit issuance TYA'!$AG$21*'Credit issuance TYA'!$B$2),IF('Hoja De Calculo'!CP$16&lt;'Hoja De Calculo'!CO$16,0,'Credit issuance TYA'!CO53-('Credit issuance TYA'!$AG$21*'Credit issuance TYA'!$B$2)))</f>
        <v>0</v>
      </c>
      <c r="CP53" s="285">
        <f>IF(ISBLANK('Hoja De Calculo'!CQ$13),'Credit issuance TYA'!CP53-('Credit issuance TYA'!$AG$21*'Credit issuance TYA'!$B$2),IF('Hoja De Calculo'!CQ$16&lt;'Hoja De Calculo'!CP$16,0,'Credit issuance TYA'!CP53-('Credit issuance TYA'!$AG$21*'Credit issuance TYA'!$B$2)))</f>
        <v>0</v>
      </c>
      <c r="CQ53" s="285">
        <f>IF(ISBLANK('Hoja De Calculo'!CR$13),'Credit issuance TYA'!CQ53-('Credit issuance TYA'!$AG$21*'Credit issuance TYA'!$B$2),IF('Hoja De Calculo'!CR$16&lt;'Hoja De Calculo'!CQ$16,0,'Credit issuance TYA'!CQ53-('Credit issuance TYA'!$AG$21*'Credit issuance TYA'!$B$2)))</f>
        <v>0</v>
      </c>
      <c r="CR53" s="285">
        <f>IF(ISBLANK('Hoja De Calculo'!CS$13),'Credit issuance TYA'!CR53-('Credit issuance TYA'!$AG$21*'Credit issuance TYA'!$B$2),IF('Hoja De Calculo'!CS$16&lt;'Hoja De Calculo'!CR$16,0,'Credit issuance TYA'!CR53-('Credit issuance TYA'!$AG$21*'Credit issuance TYA'!$B$2)))</f>
        <v>0</v>
      </c>
      <c r="CS53" s="285">
        <f>IF(ISBLANK('Hoja De Calculo'!CT$13),'Credit issuance TYA'!CS53-('Credit issuance TYA'!$AG$21*'Credit issuance TYA'!$B$2),IF('Hoja De Calculo'!CT$16&lt;'Hoja De Calculo'!CS$16,0,'Credit issuance TYA'!CS53-('Credit issuance TYA'!$AG$21*'Credit issuance TYA'!$B$2)))</f>
        <v>0</v>
      </c>
      <c r="CT53" s="285">
        <f>IF(ISBLANK('Hoja De Calculo'!CU$13),'Credit issuance TYA'!CT53-('Credit issuance TYA'!$AG$21*'Credit issuance TYA'!$B$2),IF('Hoja De Calculo'!CU$16&lt;'Hoja De Calculo'!CT$16,0,'Credit issuance TYA'!CT53-('Credit issuance TYA'!$AG$21*'Credit issuance TYA'!$B$2)))</f>
        <v>0</v>
      </c>
      <c r="CU53" s="285">
        <f>IF(ISBLANK('Hoja De Calculo'!CV$13),'Credit issuance TYA'!CU53-('Credit issuance TYA'!$AG$21*'Credit issuance TYA'!$B$2),IF('Hoja De Calculo'!CV$16&lt;'Hoja De Calculo'!CU$16,0,'Credit issuance TYA'!CU53-('Credit issuance TYA'!$AG$21*'Credit issuance TYA'!$B$2)))</f>
        <v>0</v>
      </c>
      <c r="CV53" s="285">
        <f>IF(ISBLANK('Hoja De Calculo'!CW$13),'Credit issuance TYA'!CV53-('Credit issuance TYA'!$AG$21*'Credit issuance TYA'!$B$2),IF('Hoja De Calculo'!CW$16&lt;'Hoja De Calculo'!CV$16,0,'Credit issuance TYA'!CV53-('Credit issuance TYA'!$AG$21*'Credit issuance TYA'!$B$2)))</f>
        <v>0</v>
      </c>
      <c r="CW53" s="285">
        <f>IF(ISBLANK('Hoja De Calculo'!CX$13),'Credit issuance TYA'!CW53-('Credit issuance TYA'!$AG$21*'Credit issuance TYA'!$B$2),IF('Hoja De Calculo'!CX$16&lt;'Hoja De Calculo'!CW$16,0,'Credit issuance TYA'!CW53-('Credit issuance TYA'!$AG$21*'Credit issuance TYA'!$B$2)))</f>
        <v>0</v>
      </c>
    </row>
    <row r="54" spans="1:101" x14ac:dyDescent="0.25">
      <c r="A54" t="s">
        <v>191</v>
      </c>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263"/>
      <c r="AH54" s="285">
        <f>'Credit issuance TYA'!AH54-('Credit issuance TYA'!$AH$21*'Credit issuance TYA'!$B$2)</f>
        <v>0</v>
      </c>
      <c r="AI54" s="285">
        <f>IF(ISBLANK('Hoja De Calculo'!AJ$13),'Credit issuance TYA'!AI54-('Credit issuance TYA'!$AH$21*'Credit issuance TYA'!$B$2),IF('Hoja De Calculo'!AJ$16&lt;'Hoja De Calculo'!AI$16,0,'Credit issuance TYA'!AI54-('Credit issuance TYA'!$AH$21*'Credit issuance TYA'!$B$2)))</f>
        <v>0</v>
      </c>
      <c r="AJ54" s="285">
        <f>IF(ISBLANK('Hoja De Calculo'!AK$13),'Credit issuance TYA'!AJ54-('Credit issuance TYA'!$AH$21*'Credit issuance TYA'!$B$2),IF('Hoja De Calculo'!AK$16&lt;'Hoja De Calculo'!AJ$16,0,'Credit issuance TYA'!AJ54-('Credit issuance TYA'!$AH$21*'Credit issuance TYA'!$B$2)))</f>
        <v>0</v>
      </c>
      <c r="AK54" s="285">
        <f>IF(ISBLANK('Hoja De Calculo'!AL$13),'Credit issuance TYA'!AK54-('Credit issuance TYA'!$AH$21*'Credit issuance TYA'!$B$2),IF('Hoja De Calculo'!AL$16&lt;'Hoja De Calculo'!AK$16,0,'Credit issuance TYA'!AK54-('Credit issuance TYA'!$AH$21*'Credit issuance TYA'!$B$2)))</f>
        <v>0</v>
      </c>
      <c r="AL54" s="285">
        <f>IF(ISBLANK('Hoja De Calculo'!AM$13),'Credit issuance TYA'!AL54-('Credit issuance TYA'!$AH$21*'Credit issuance TYA'!$B$2),IF('Hoja De Calculo'!AM$16&lt;'Hoja De Calculo'!AL$16,0,'Credit issuance TYA'!AL54-('Credit issuance TYA'!$AH$21*'Credit issuance TYA'!$B$2)))</f>
        <v>0</v>
      </c>
      <c r="AM54" s="285">
        <f>IF(ISBLANK('Hoja De Calculo'!AN$13),'Credit issuance TYA'!AM54-('Credit issuance TYA'!$AH$21*'Credit issuance TYA'!$B$2),IF('Hoja De Calculo'!AN$16&lt;'Hoja De Calculo'!AM$16,0,'Credit issuance TYA'!AM54-('Credit issuance TYA'!$AH$21*'Credit issuance TYA'!$B$2)))</f>
        <v>0</v>
      </c>
      <c r="AN54" s="285">
        <f>IF(ISBLANK('Hoja De Calculo'!AO$13),'Credit issuance TYA'!AN54-('Credit issuance TYA'!$AH$21*'Credit issuance TYA'!$B$2),IF('Hoja De Calculo'!AO$16&lt;'Hoja De Calculo'!AN$16,0,'Credit issuance TYA'!AN54-('Credit issuance TYA'!$AH$21*'Credit issuance TYA'!$B$2)))</f>
        <v>0</v>
      </c>
      <c r="AO54" s="285">
        <f>IF(ISBLANK('Hoja De Calculo'!AP$13),'Credit issuance TYA'!AO54-('Credit issuance TYA'!$AH$21*'Credit issuance TYA'!$B$2),IF('Hoja De Calculo'!AP$16&lt;'Hoja De Calculo'!AO$16,0,'Credit issuance TYA'!AO54-('Credit issuance TYA'!$AH$21*'Credit issuance TYA'!$B$2)))</f>
        <v>0</v>
      </c>
      <c r="AP54" s="285">
        <f>IF(ISBLANK('Hoja De Calculo'!AQ$13),'Credit issuance TYA'!AP54-('Credit issuance TYA'!$AH$21*'Credit issuance TYA'!$B$2),IF('Hoja De Calculo'!AQ$16&lt;'Hoja De Calculo'!AP$16,0,'Credit issuance TYA'!AP54-('Credit issuance TYA'!$AH$21*'Credit issuance TYA'!$B$2)))</f>
        <v>0</v>
      </c>
      <c r="AQ54" s="285">
        <f>IF(ISBLANK('Hoja De Calculo'!AR$13),'Credit issuance TYA'!AQ54-('Credit issuance TYA'!$AH$21*'Credit issuance TYA'!$B$2),IF('Hoja De Calculo'!AR$16&lt;'Hoja De Calculo'!AQ$16,0,'Credit issuance TYA'!AQ54-('Credit issuance TYA'!$AH$21*'Credit issuance TYA'!$B$2)))</f>
        <v>0</v>
      </c>
      <c r="AR54" s="285">
        <f>IF(ISBLANK('Hoja De Calculo'!AS$13),'Credit issuance TYA'!AR54-('Credit issuance TYA'!$AH$21*'Credit issuance TYA'!$B$2),IF('Hoja De Calculo'!AS$16&lt;'Hoja De Calculo'!AR$16,0,'Credit issuance TYA'!AR54-('Credit issuance TYA'!$AH$21*'Credit issuance TYA'!$B$2)))</f>
        <v>0</v>
      </c>
      <c r="AS54" s="285">
        <f>IF(ISBLANK('Hoja De Calculo'!AT$13),'Credit issuance TYA'!AS54-('Credit issuance TYA'!$AH$21*'Credit issuance TYA'!$B$2),IF('Hoja De Calculo'!AT$16&lt;'Hoja De Calculo'!AS$16,0,'Credit issuance TYA'!AS54-('Credit issuance TYA'!$AH$21*'Credit issuance TYA'!$B$2)))</f>
        <v>0</v>
      </c>
      <c r="AT54" s="285">
        <f>IF(ISBLANK('Hoja De Calculo'!AU$13),'Credit issuance TYA'!AT54-('Credit issuance TYA'!$AH$21*'Credit issuance TYA'!$B$2),IF('Hoja De Calculo'!AU$16&lt;'Hoja De Calculo'!AT$16,0,'Credit issuance TYA'!AT54-('Credit issuance TYA'!$AH$21*'Credit issuance TYA'!$B$2)))</f>
        <v>0</v>
      </c>
      <c r="AU54" s="285">
        <f>IF(ISBLANK('Hoja De Calculo'!AV$13),'Credit issuance TYA'!AU54-('Credit issuance TYA'!$AH$21*'Credit issuance TYA'!$B$2),IF('Hoja De Calculo'!AV$16&lt;'Hoja De Calculo'!AU$16,0,'Credit issuance TYA'!AU54-('Credit issuance TYA'!$AH$21*'Credit issuance TYA'!$B$2)))</f>
        <v>0</v>
      </c>
      <c r="AV54" s="285">
        <f>IF(ISBLANK('Hoja De Calculo'!AW$13),'Credit issuance TYA'!AV54-('Credit issuance TYA'!$AH$21*'Credit issuance TYA'!$B$2),IF('Hoja De Calculo'!AW$16&lt;'Hoja De Calculo'!AV$16,0,'Credit issuance TYA'!AV54-('Credit issuance TYA'!$AH$21*'Credit issuance TYA'!$B$2)))</f>
        <v>0</v>
      </c>
      <c r="AW54" s="285">
        <f>IF(ISBLANK('Hoja De Calculo'!AX$13),'Credit issuance TYA'!AW54-('Credit issuance TYA'!$AH$21*'Credit issuance TYA'!$B$2),IF('Hoja De Calculo'!AX$16&lt;'Hoja De Calculo'!AW$16,0,'Credit issuance TYA'!AW54-('Credit issuance TYA'!$AH$21*'Credit issuance TYA'!$B$2)))</f>
        <v>0</v>
      </c>
      <c r="AX54" s="285">
        <f>IF(ISBLANK('Hoja De Calculo'!AY$13),'Credit issuance TYA'!AX54-('Credit issuance TYA'!$AH$21*'Credit issuance TYA'!$B$2),IF('Hoja De Calculo'!AY$16&lt;'Hoja De Calculo'!AX$16,0,'Credit issuance TYA'!AX54-('Credit issuance TYA'!$AH$21*'Credit issuance TYA'!$B$2)))</f>
        <v>0</v>
      </c>
      <c r="AY54" s="285">
        <f>IF(ISBLANK('Hoja De Calculo'!AZ$13),'Credit issuance TYA'!AY54-('Credit issuance TYA'!$AH$21*'Credit issuance TYA'!$B$2),IF('Hoja De Calculo'!AZ$16&lt;'Hoja De Calculo'!AY$16,0,'Credit issuance TYA'!AY54-('Credit issuance TYA'!$AH$21*'Credit issuance TYA'!$B$2)))</f>
        <v>0</v>
      </c>
      <c r="AZ54" s="285">
        <f>IF(ISBLANK('Hoja De Calculo'!BA$13),'Credit issuance TYA'!AZ54-('Credit issuance TYA'!$AH$21*'Credit issuance TYA'!$B$2),IF('Hoja De Calculo'!BA$16&lt;'Hoja De Calculo'!AZ$16,0,'Credit issuance TYA'!AZ54-('Credit issuance TYA'!$AH$21*'Credit issuance TYA'!$B$2)))</f>
        <v>0</v>
      </c>
      <c r="BA54" s="285">
        <f>IF(ISBLANK('Hoja De Calculo'!BB$13),'Credit issuance TYA'!BA54-('Credit issuance TYA'!$AH$21*'Credit issuance TYA'!$B$2),IF('Hoja De Calculo'!BB$16&lt;'Hoja De Calculo'!BA$16,0,'Credit issuance TYA'!BA54-('Credit issuance TYA'!$AH$21*'Credit issuance TYA'!$B$2)))</f>
        <v>0</v>
      </c>
      <c r="BB54" s="285">
        <f>IF(ISBLANK('Hoja De Calculo'!BC$13),'Credit issuance TYA'!BB54-('Credit issuance TYA'!$AH$21*'Credit issuance TYA'!$B$2),IF('Hoja De Calculo'!BC$16&lt;'Hoja De Calculo'!BB$16,0,'Credit issuance TYA'!BB54-('Credit issuance TYA'!$AH$21*'Credit issuance TYA'!$B$2)))</f>
        <v>0</v>
      </c>
      <c r="BC54" s="285">
        <f>IF(ISBLANK('Hoja De Calculo'!BD$13),'Credit issuance TYA'!BC54-('Credit issuance TYA'!$AH$21*'Credit issuance TYA'!$B$2),IF('Hoja De Calculo'!BD$16&lt;'Hoja De Calculo'!BC$16,0,'Credit issuance TYA'!BC54-('Credit issuance TYA'!$AH$21*'Credit issuance TYA'!$B$2)))</f>
        <v>0</v>
      </c>
      <c r="BD54" s="285">
        <f>IF(ISBLANK('Hoja De Calculo'!BE$13),'Credit issuance TYA'!BD54-('Credit issuance TYA'!$AH$21*'Credit issuance TYA'!$B$2),IF('Hoja De Calculo'!BE$16&lt;'Hoja De Calculo'!BD$16,0,'Credit issuance TYA'!BD54-('Credit issuance TYA'!$AH$21*'Credit issuance TYA'!$B$2)))</f>
        <v>0</v>
      </c>
      <c r="BE54" s="285">
        <f>IF(ISBLANK('Hoja De Calculo'!BF$13),'Credit issuance TYA'!BE54-('Credit issuance TYA'!$AH$21*'Credit issuance TYA'!$B$2),IF('Hoja De Calculo'!BF$16&lt;'Hoja De Calculo'!BE$16,0,'Credit issuance TYA'!BE54-('Credit issuance TYA'!$AH$21*'Credit issuance TYA'!$B$2)))</f>
        <v>0</v>
      </c>
      <c r="BF54" s="285">
        <f>IF(ISBLANK('Hoja De Calculo'!BG$13),'Credit issuance TYA'!BF54-('Credit issuance TYA'!$AH$21*'Credit issuance TYA'!$B$2),IF('Hoja De Calculo'!BG$16&lt;'Hoja De Calculo'!BF$16,0,'Credit issuance TYA'!BF54-('Credit issuance TYA'!$AH$21*'Credit issuance TYA'!$B$2)))</f>
        <v>0</v>
      </c>
      <c r="BG54" s="285">
        <f>IF(ISBLANK('Hoja De Calculo'!BH$13),'Credit issuance TYA'!BG54-('Credit issuance TYA'!$AH$21*'Credit issuance TYA'!$B$2),IF('Hoja De Calculo'!BH$16&lt;'Hoja De Calculo'!BG$16,0,'Credit issuance TYA'!BG54-('Credit issuance TYA'!$AH$21*'Credit issuance TYA'!$B$2)))</f>
        <v>0</v>
      </c>
      <c r="BH54" s="285">
        <f>IF(ISBLANK('Hoja De Calculo'!BI$13),'Credit issuance TYA'!BH54-('Credit issuance TYA'!$AH$21*'Credit issuance TYA'!$B$2),IF('Hoja De Calculo'!BI$16&lt;'Hoja De Calculo'!BH$16,0,'Credit issuance TYA'!BH54-('Credit issuance TYA'!$AH$21*'Credit issuance TYA'!$B$2)))</f>
        <v>0</v>
      </c>
      <c r="BI54" s="285">
        <f>IF(ISBLANK('Hoja De Calculo'!BJ$13),'Credit issuance TYA'!BI54-('Credit issuance TYA'!$AH$21*'Credit issuance TYA'!$B$2),IF('Hoja De Calculo'!BJ$16&lt;'Hoja De Calculo'!BI$16,0,'Credit issuance TYA'!BI54-('Credit issuance TYA'!$AH$21*'Credit issuance TYA'!$B$2)))</f>
        <v>0</v>
      </c>
      <c r="BJ54" s="285">
        <f>IF(ISBLANK('Hoja De Calculo'!BK$13),'Credit issuance TYA'!BJ54-('Credit issuance TYA'!$AH$21*'Credit issuance TYA'!$B$2),IF('Hoja De Calculo'!BK$16&lt;'Hoja De Calculo'!BJ$16,0,'Credit issuance TYA'!BJ54-('Credit issuance TYA'!$AH$21*'Credit issuance TYA'!$B$2)))</f>
        <v>0</v>
      </c>
      <c r="BK54" s="285">
        <f>IF(ISBLANK('Hoja De Calculo'!BL$13),'Credit issuance TYA'!BK54-('Credit issuance TYA'!$AH$21*'Credit issuance TYA'!$B$2),IF('Hoja De Calculo'!BL$16&lt;'Hoja De Calculo'!BK$16,0,'Credit issuance TYA'!BK54-('Credit issuance TYA'!$AH$21*'Credit issuance TYA'!$B$2)))</f>
        <v>0</v>
      </c>
      <c r="BL54" s="285">
        <f>IF(ISBLANK('Hoja De Calculo'!BM$13),'Credit issuance TYA'!BL54-('Credit issuance TYA'!$AH$21*'Credit issuance TYA'!$B$2),IF('Hoja De Calculo'!BM$16&lt;'Hoja De Calculo'!BL$16,0,'Credit issuance TYA'!BL54-('Credit issuance TYA'!$AH$21*'Credit issuance TYA'!$B$2)))</f>
        <v>0</v>
      </c>
      <c r="BM54" s="285">
        <f>IF(ISBLANK('Hoja De Calculo'!BN$13),'Credit issuance TYA'!BM54-('Credit issuance TYA'!$AH$21*'Credit issuance TYA'!$B$2),IF('Hoja De Calculo'!BN$16&lt;'Hoja De Calculo'!BM$16,0,'Credit issuance TYA'!BM54-('Credit issuance TYA'!$AH$21*'Credit issuance TYA'!$B$2)))</f>
        <v>0</v>
      </c>
      <c r="BN54" s="285">
        <f>IF(ISBLANK('Hoja De Calculo'!BO$13),'Credit issuance TYA'!BN54-('Credit issuance TYA'!$AH$21*'Credit issuance TYA'!$B$2),IF('Hoja De Calculo'!BO$16&lt;'Hoja De Calculo'!BN$16,0,'Credit issuance TYA'!BN54-('Credit issuance TYA'!$AH$21*'Credit issuance TYA'!$B$2)))</f>
        <v>0</v>
      </c>
      <c r="BO54" s="285">
        <f>IF(ISBLANK('Hoja De Calculo'!BP$13),'Credit issuance TYA'!BO54-('Credit issuance TYA'!$AH$21*'Credit issuance TYA'!$B$2),IF('Hoja De Calculo'!BP$16&lt;'Hoja De Calculo'!BO$16,0,'Credit issuance TYA'!BO54-('Credit issuance TYA'!$AH$21*'Credit issuance TYA'!$B$2)))</f>
        <v>0</v>
      </c>
      <c r="BP54" s="285">
        <f>IF(ISBLANK('Hoja De Calculo'!BQ$13),'Credit issuance TYA'!BP54-('Credit issuance TYA'!$AH$21*'Credit issuance TYA'!$B$2),IF('Hoja De Calculo'!BQ$16&lt;'Hoja De Calculo'!BP$16,0,'Credit issuance TYA'!BP54-('Credit issuance TYA'!$AH$21*'Credit issuance TYA'!$B$2)))</f>
        <v>0</v>
      </c>
      <c r="BQ54" s="285">
        <f>IF(ISBLANK('Hoja De Calculo'!BR$13),'Credit issuance TYA'!BQ54-('Credit issuance TYA'!$AH$21*'Credit issuance TYA'!$B$2),IF('Hoja De Calculo'!BR$16&lt;'Hoja De Calculo'!BQ$16,0,'Credit issuance TYA'!BQ54-('Credit issuance TYA'!$AH$21*'Credit issuance TYA'!$B$2)))</f>
        <v>0</v>
      </c>
      <c r="BR54" s="285">
        <f>IF(ISBLANK('Hoja De Calculo'!BS$13),'Credit issuance TYA'!BR54-('Credit issuance TYA'!$AH$21*'Credit issuance TYA'!$B$2),IF('Hoja De Calculo'!BS$16&lt;'Hoja De Calculo'!BR$16,0,'Credit issuance TYA'!BR54-('Credit issuance TYA'!$AH$21*'Credit issuance TYA'!$B$2)))</f>
        <v>0</v>
      </c>
      <c r="BS54" s="285">
        <f>IF(ISBLANK('Hoja De Calculo'!BT$13),'Credit issuance TYA'!BS54-('Credit issuance TYA'!$AH$21*'Credit issuance TYA'!$B$2),IF('Hoja De Calculo'!BT$16&lt;'Hoja De Calculo'!BS$16,0,'Credit issuance TYA'!BS54-('Credit issuance TYA'!$AH$21*'Credit issuance TYA'!$B$2)))</f>
        <v>0</v>
      </c>
      <c r="BT54" s="285">
        <f>IF(ISBLANK('Hoja De Calculo'!BU$13),'Credit issuance TYA'!BT54-('Credit issuance TYA'!$AH$21*'Credit issuance TYA'!$B$2),IF('Hoja De Calculo'!BU$16&lt;'Hoja De Calculo'!BT$16,0,'Credit issuance TYA'!BT54-('Credit issuance TYA'!$AH$21*'Credit issuance TYA'!$B$2)))</f>
        <v>0</v>
      </c>
      <c r="BU54" s="285">
        <f>IF(ISBLANK('Hoja De Calculo'!BV$13),'Credit issuance TYA'!BU54-('Credit issuance TYA'!$AH$21*'Credit issuance TYA'!$B$2),IF('Hoja De Calculo'!BV$16&lt;'Hoja De Calculo'!BU$16,0,'Credit issuance TYA'!BU54-('Credit issuance TYA'!$AH$21*'Credit issuance TYA'!$B$2)))</f>
        <v>0</v>
      </c>
      <c r="BV54" s="285">
        <f>IF(ISBLANK('Hoja De Calculo'!BW$13),'Credit issuance TYA'!BV54-('Credit issuance TYA'!$AH$21*'Credit issuance TYA'!$B$2),IF('Hoja De Calculo'!BW$16&lt;'Hoja De Calculo'!BV$16,0,'Credit issuance TYA'!BV54-('Credit issuance TYA'!$AH$21*'Credit issuance TYA'!$B$2)))</f>
        <v>0</v>
      </c>
      <c r="BW54" s="285">
        <f>IF(ISBLANK('Hoja De Calculo'!BX$13),'Credit issuance TYA'!BW54-('Credit issuance TYA'!$AH$21*'Credit issuance TYA'!$B$2),IF('Hoja De Calculo'!BX$16&lt;'Hoja De Calculo'!BW$16,0,'Credit issuance TYA'!BW54-('Credit issuance TYA'!$AH$21*'Credit issuance TYA'!$B$2)))</f>
        <v>0</v>
      </c>
      <c r="BX54" s="285">
        <f>IF(ISBLANK('Hoja De Calculo'!BY$13),'Credit issuance TYA'!BX54-('Credit issuance TYA'!$AH$21*'Credit issuance TYA'!$B$2),IF('Hoja De Calculo'!BY$16&lt;'Hoja De Calculo'!BX$16,0,'Credit issuance TYA'!BX54-('Credit issuance TYA'!$AH$21*'Credit issuance TYA'!$B$2)))</f>
        <v>0</v>
      </c>
      <c r="BY54" s="285">
        <f>IF(ISBLANK('Hoja De Calculo'!BZ$13),'Credit issuance TYA'!BY54-('Credit issuance TYA'!$AH$21*'Credit issuance TYA'!$B$2),IF('Hoja De Calculo'!BZ$16&lt;'Hoja De Calculo'!BY$16,0,'Credit issuance TYA'!BY54-('Credit issuance TYA'!$AH$21*'Credit issuance TYA'!$B$2)))</f>
        <v>0</v>
      </c>
      <c r="BZ54" s="285">
        <f>IF(ISBLANK('Hoja De Calculo'!CA$13),'Credit issuance TYA'!BZ54-('Credit issuance TYA'!$AH$21*'Credit issuance TYA'!$B$2),IF('Hoja De Calculo'!CA$16&lt;'Hoja De Calculo'!BZ$16,0,'Credit issuance TYA'!BZ54-('Credit issuance TYA'!$AH$21*'Credit issuance TYA'!$B$2)))</f>
        <v>0</v>
      </c>
      <c r="CA54" s="285">
        <f>IF(ISBLANK('Hoja De Calculo'!CB$13),'Credit issuance TYA'!CA54-('Credit issuance TYA'!$AH$21*'Credit issuance TYA'!$B$2),IF('Hoja De Calculo'!CB$16&lt;'Hoja De Calculo'!CA$16,0,'Credit issuance TYA'!CA54-('Credit issuance TYA'!$AH$21*'Credit issuance TYA'!$B$2)))</f>
        <v>0</v>
      </c>
      <c r="CB54" s="285">
        <f>IF(ISBLANK('Hoja De Calculo'!CC$13),'Credit issuance TYA'!CB54-('Credit issuance TYA'!$AH$21*'Credit issuance TYA'!$B$2),IF('Hoja De Calculo'!CC$16&lt;'Hoja De Calculo'!CB$16,0,'Credit issuance TYA'!CB54-('Credit issuance TYA'!$AH$21*'Credit issuance TYA'!$B$2)))</f>
        <v>0</v>
      </c>
      <c r="CC54" s="285">
        <f>IF(ISBLANK('Hoja De Calculo'!CD$13),'Credit issuance TYA'!CC54-('Credit issuance TYA'!$AH$21*'Credit issuance TYA'!$B$2),IF('Hoja De Calculo'!CD$16&lt;'Hoja De Calculo'!CC$16,0,'Credit issuance TYA'!CC54-('Credit issuance TYA'!$AH$21*'Credit issuance TYA'!$B$2)))</f>
        <v>0</v>
      </c>
      <c r="CD54" s="285">
        <f>IF(ISBLANK('Hoja De Calculo'!CE$13),'Credit issuance TYA'!CD54-('Credit issuance TYA'!$AH$21*'Credit issuance TYA'!$B$2),IF('Hoja De Calculo'!CE$16&lt;'Hoja De Calculo'!CD$16,0,'Credit issuance TYA'!CD54-('Credit issuance TYA'!$AH$21*'Credit issuance TYA'!$B$2)))</f>
        <v>0</v>
      </c>
      <c r="CE54" s="285">
        <f>IF(ISBLANK('Hoja De Calculo'!CF$13),'Credit issuance TYA'!CE54-('Credit issuance TYA'!$AH$21*'Credit issuance TYA'!$B$2),IF('Hoja De Calculo'!CF$16&lt;'Hoja De Calculo'!CE$16,0,'Credit issuance TYA'!CE54-('Credit issuance TYA'!$AH$21*'Credit issuance TYA'!$B$2)))</f>
        <v>0</v>
      </c>
      <c r="CF54" s="285">
        <f>IF(ISBLANK('Hoja De Calculo'!CG$13),'Credit issuance TYA'!CF54-('Credit issuance TYA'!$AH$21*'Credit issuance TYA'!$B$2),IF('Hoja De Calculo'!CG$16&lt;'Hoja De Calculo'!CF$16,0,'Credit issuance TYA'!CF54-('Credit issuance TYA'!$AH$21*'Credit issuance TYA'!$B$2)))</f>
        <v>0</v>
      </c>
      <c r="CG54" s="285">
        <f>IF(ISBLANK('Hoja De Calculo'!CH$13),'Credit issuance TYA'!CG54-('Credit issuance TYA'!$AH$21*'Credit issuance TYA'!$B$2),IF('Hoja De Calculo'!CH$16&lt;'Hoja De Calculo'!CG$16,0,'Credit issuance TYA'!CG54-('Credit issuance TYA'!$AH$21*'Credit issuance TYA'!$B$2)))</f>
        <v>0</v>
      </c>
      <c r="CH54" s="285">
        <f>IF(ISBLANK('Hoja De Calculo'!CI$13),'Credit issuance TYA'!CH54-('Credit issuance TYA'!$AH$21*'Credit issuance TYA'!$B$2),IF('Hoja De Calculo'!CI$16&lt;'Hoja De Calculo'!CH$16,0,'Credit issuance TYA'!CH54-('Credit issuance TYA'!$AH$21*'Credit issuance TYA'!$B$2)))</f>
        <v>0</v>
      </c>
      <c r="CI54" s="285">
        <f>IF(ISBLANK('Hoja De Calculo'!CJ$13),'Credit issuance TYA'!CI54-('Credit issuance TYA'!$AH$21*'Credit issuance TYA'!$B$2),IF('Hoja De Calculo'!CJ$16&lt;'Hoja De Calculo'!CI$16,0,'Credit issuance TYA'!CI54-('Credit issuance TYA'!$AH$21*'Credit issuance TYA'!$B$2)))</f>
        <v>0</v>
      </c>
      <c r="CJ54" s="285">
        <f>IF(ISBLANK('Hoja De Calculo'!CK$13),'Credit issuance TYA'!CJ54-('Credit issuance TYA'!$AH$21*'Credit issuance TYA'!$B$2),IF('Hoja De Calculo'!CK$16&lt;'Hoja De Calculo'!CJ$16,0,'Credit issuance TYA'!CJ54-('Credit issuance TYA'!$AH$21*'Credit issuance TYA'!$B$2)))</f>
        <v>0</v>
      </c>
      <c r="CK54" s="285">
        <f>IF(ISBLANK('Hoja De Calculo'!CL$13),'Credit issuance TYA'!CK54-('Credit issuance TYA'!$AH$21*'Credit issuance TYA'!$B$2),IF('Hoja De Calculo'!CL$16&lt;'Hoja De Calculo'!CK$16,0,'Credit issuance TYA'!CK54-('Credit issuance TYA'!$AH$21*'Credit issuance TYA'!$B$2)))</f>
        <v>0</v>
      </c>
      <c r="CL54" s="285">
        <f>IF(ISBLANK('Hoja De Calculo'!CM$13),'Credit issuance TYA'!CL54-('Credit issuance TYA'!$AH$21*'Credit issuance TYA'!$B$2),IF('Hoja De Calculo'!CM$16&lt;'Hoja De Calculo'!CL$16,0,'Credit issuance TYA'!CL54-('Credit issuance TYA'!$AH$21*'Credit issuance TYA'!$B$2)))</f>
        <v>0</v>
      </c>
      <c r="CM54" s="285">
        <f>IF(ISBLANK('Hoja De Calculo'!CN$13),'Credit issuance TYA'!CM54-('Credit issuance TYA'!$AH$21*'Credit issuance TYA'!$B$2),IF('Hoja De Calculo'!CN$16&lt;'Hoja De Calculo'!CM$16,0,'Credit issuance TYA'!CM54-('Credit issuance TYA'!$AH$21*'Credit issuance TYA'!$B$2)))</f>
        <v>0</v>
      </c>
      <c r="CN54" s="285">
        <f>IF(ISBLANK('Hoja De Calculo'!CO$13),'Credit issuance TYA'!CN54-('Credit issuance TYA'!$AH$21*'Credit issuance TYA'!$B$2),IF('Hoja De Calculo'!CO$16&lt;'Hoja De Calculo'!CN$16,0,'Credit issuance TYA'!CN54-('Credit issuance TYA'!$AH$21*'Credit issuance TYA'!$B$2)))</f>
        <v>0</v>
      </c>
      <c r="CO54" s="285">
        <f>IF(ISBLANK('Hoja De Calculo'!CP$13),'Credit issuance TYA'!CO54-('Credit issuance TYA'!$AH$21*'Credit issuance TYA'!$B$2),IF('Hoja De Calculo'!CP$16&lt;'Hoja De Calculo'!CO$16,0,'Credit issuance TYA'!CO54-('Credit issuance TYA'!$AH$21*'Credit issuance TYA'!$B$2)))</f>
        <v>0</v>
      </c>
      <c r="CP54" s="285">
        <f>IF(ISBLANK('Hoja De Calculo'!CQ$13),'Credit issuance TYA'!CP54-('Credit issuance TYA'!$AH$21*'Credit issuance TYA'!$B$2),IF('Hoja De Calculo'!CQ$16&lt;'Hoja De Calculo'!CP$16,0,'Credit issuance TYA'!CP54-('Credit issuance TYA'!$AH$21*'Credit issuance TYA'!$B$2)))</f>
        <v>0</v>
      </c>
      <c r="CQ54" s="285">
        <f>IF(ISBLANK('Hoja De Calculo'!CR$13),'Credit issuance TYA'!CQ54-('Credit issuance TYA'!$AH$21*'Credit issuance TYA'!$B$2),IF('Hoja De Calculo'!CR$16&lt;'Hoja De Calculo'!CQ$16,0,'Credit issuance TYA'!CQ54-('Credit issuance TYA'!$AH$21*'Credit issuance TYA'!$B$2)))</f>
        <v>0</v>
      </c>
      <c r="CR54" s="285">
        <f>IF(ISBLANK('Hoja De Calculo'!CS$13),'Credit issuance TYA'!CR54-('Credit issuance TYA'!$AH$21*'Credit issuance TYA'!$B$2),IF('Hoja De Calculo'!CS$16&lt;'Hoja De Calculo'!CR$16,0,'Credit issuance TYA'!CR54-('Credit issuance TYA'!$AH$21*'Credit issuance TYA'!$B$2)))</f>
        <v>0</v>
      </c>
      <c r="CS54" s="285">
        <f>IF(ISBLANK('Hoja De Calculo'!CT$13),'Credit issuance TYA'!CS54-('Credit issuance TYA'!$AH$21*'Credit issuance TYA'!$B$2),IF('Hoja De Calculo'!CT$16&lt;'Hoja De Calculo'!CS$16,0,'Credit issuance TYA'!CS54-('Credit issuance TYA'!$AH$21*'Credit issuance TYA'!$B$2)))</f>
        <v>0</v>
      </c>
      <c r="CT54" s="285">
        <f>IF(ISBLANK('Hoja De Calculo'!CU$13),'Credit issuance TYA'!CT54-('Credit issuance TYA'!$AH$21*'Credit issuance TYA'!$B$2),IF('Hoja De Calculo'!CU$16&lt;'Hoja De Calculo'!CT$16,0,'Credit issuance TYA'!CT54-('Credit issuance TYA'!$AH$21*'Credit issuance TYA'!$B$2)))</f>
        <v>0</v>
      </c>
      <c r="CU54" s="285">
        <f>IF(ISBLANK('Hoja De Calculo'!CV$13),'Credit issuance TYA'!CU54-('Credit issuance TYA'!$AH$21*'Credit issuance TYA'!$B$2),IF('Hoja De Calculo'!CV$16&lt;'Hoja De Calculo'!CU$16,0,'Credit issuance TYA'!CU54-('Credit issuance TYA'!$AH$21*'Credit issuance TYA'!$B$2)))</f>
        <v>0</v>
      </c>
      <c r="CV54" s="285">
        <f>IF(ISBLANK('Hoja De Calculo'!CW$13),'Credit issuance TYA'!CV54-('Credit issuance TYA'!$AH$21*'Credit issuance TYA'!$B$2),IF('Hoja De Calculo'!CW$16&lt;'Hoja De Calculo'!CV$16,0,'Credit issuance TYA'!CV54-('Credit issuance TYA'!$AH$21*'Credit issuance TYA'!$B$2)))</f>
        <v>0</v>
      </c>
      <c r="CW54" s="285">
        <f>IF(ISBLANK('Hoja De Calculo'!CX$13),'Credit issuance TYA'!CW54-('Credit issuance TYA'!$AH$21*'Credit issuance TYA'!$B$2),IF('Hoja De Calculo'!CX$16&lt;'Hoja De Calculo'!CW$16,0,'Credit issuance TYA'!CW54-('Credit issuance TYA'!$AH$21*'Credit issuance TYA'!$B$2)))</f>
        <v>0</v>
      </c>
    </row>
    <row r="55" spans="1:101" x14ac:dyDescent="0.25">
      <c r="A55" t="s">
        <v>192</v>
      </c>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85">
        <f>'Credit issuance TYA'!AI55-('Credit issuance TYA'!$AI$21*'Credit issuance TYA'!$B$2)</f>
        <v>0</v>
      </c>
      <c r="AJ55" s="285">
        <f>IF(ISBLANK('Hoja De Calculo'!AK$13),'Credit issuance TYA'!AJ55-('Credit issuance TYA'!$AI$21*'Credit issuance TYA'!$B$2),IF('Hoja De Calculo'!AK$16&lt;'Hoja De Calculo'!AJ$16,0,'Credit issuance TYA'!AJ55-('Credit issuance TYA'!$AI$21*'Credit issuance TYA'!$B$2)))</f>
        <v>0</v>
      </c>
      <c r="AK55" s="285">
        <f>IF(ISBLANK('Hoja De Calculo'!AL$13),'Credit issuance TYA'!AK55-('Credit issuance TYA'!$AI$21*'Credit issuance TYA'!$B$2),IF('Hoja De Calculo'!AL$16&lt;'Hoja De Calculo'!AK$16,0,'Credit issuance TYA'!AK55-('Credit issuance TYA'!$AI$21*'Credit issuance TYA'!$B$2)))</f>
        <v>0</v>
      </c>
      <c r="AL55" s="285">
        <f>IF(ISBLANK('Hoja De Calculo'!AM$13),'Credit issuance TYA'!AL55-('Credit issuance TYA'!$AI$21*'Credit issuance TYA'!$B$2),IF('Hoja De Calculo'!AM$16&lt;'Hoja De Calculo'!AL$16,0,'Credit issuance TYA'!AL55-('Credit issuance TYA'!$AI$21*'Credit issuance TYA'!$B$2)))</f>
        <v>0</v>
      </c>
      <c r="AM55" s="285">
        <f>IF(ISBLANK('Hoja De Calculo'!AN$13),'Credit issuance TYA'!AM55-('Credit issuance TYA'!$AI$21*'Credit issuance TYA'!$B$2),IF('Hoja De Calculo'!AN$16&lt;'Hoja De Calculo'!AM$16,0,'Credit issuance TYA'!AM55-('Credit issuance TYA'!$AI$21*'Credit issuance TYA'!$B$2)))</f>
        <v>0</v>
      </c>
      <c r="AN55" s="285">
        <f>IF(ISBLANK('Hoja De Calculo'!AO$13),'Credit issuance TYA'!AN55-('Credit issuance TYA'!$AI$21*'Credit issuance TYA'!$B$2),IF('Hoja De Calculo'!AO$16&lt;'Hoja De Calculo'!AN$16,0,'Credit issuance TYA'!AN55-('Credit issuance TYA'!$AI$21*'Credit issuance TYA'!$B$2)))</f>
        <v>0</v>
      </c>
      <c r="AO55" s="285">
        <f>IF(ISBLANK('Hoja De Calculo'!AP$13),'Credit issuance TYA'!AO55-('Credit issuance TYA'!$AI$21*'Credit issuance TYA'!$B$2),IF('Hoja De Calculo'!AP$16&lt;'Hoja De Calculo'!AO$16,0,'Credit issuance TYA'!AO55-('Credit issuance TYA'!$AI$21*'Credit issuance TYA'!$B$2)))</f>
        <v>0</v>
      </c>
      <c r="AP55" s="285">
        <f>IF(ISBLANK('Hoja De Calculo'!AQ$13),'Credit issuance TYA'!AP55-('Credit issuance TYA'!$AI$21*'Credit issuance TYA'!$B$2),IF('Hoja De Calculo'!AQ$16&lt;'Hoja De Calculo'!AP$16,0,'Credit issuance TYA'!AP55-('Credit issuance TYA'!$AI$21*'Credit issuance TYA'!$B$2)))</f>
        <v>0</v>
      </c>
      <c r="AQ55" s="285">
        <f>IF(ISBLANK('Hoja De Calculo'!AR$13),'Credit issuance TYA'!AQ55-('Credit issuance TYA'!$AI$21*'Credit issuance TYA'!$B$2),IF('Hoja De Calculo'!AR$16&lt;'Hoja De Calculo'!AQ$16,0,'Credit issuance TYA'!AQ55-('Credit issuance TYA'!$AI$21*'Credit issuance TYA'!$B$2)))</f>
        <v>0</v>
      </c>
      <c r="AR55" s="285">
        <f>IF(ISBLANK('Hoja De Calculo'!AS$13),'Credit issuance TYA'!AR55-('Credit issuance TYA'!$AI$21*'Credit issuance TYA'!$B$2),IF('Hoja De Calculo'!AS$16&lt;'Hoja De Calculo'!AR$16,0,'Credit issuance TYA'!AR55-('Credit issuance TYA'!$AI$21*'Credit issuance TYA'!$B$2)))</f>
        <v>0</v>
      </c>
      <c r="AS55" s="285">
        <f>IF(ISBLANK('Hoja De Calculo'!AT$13),'Credit issuance TYA'!AS55-('Credit issuance TYA'!$AI$21*'Credit issuance TYA'!$B$2),IF('Hoja De Calculo'!AT$16&lt;'Hoja De Calculo'!AS$16,0,'Credit issuance TYA'!AS55-('Credit issuance TYA'!$AI$21*'Credit issuance TYA'!$B$2)))</f>
        <v>0</v>
      </c>
      <c r="AT55" s="285">
        <f>IF(ISBLANK('Hoja De Calculo'!AU$13),'Credit issuance TYA'!AT55-('Credit issuance TYA'!$AI$21*'Credit issuance TYA'!$B$2),IF('Hoja De Calculo'!AU$16&lt;'Hoja De Calculo'!AT$16,0,'Credit issuance TYA'!AT55-('Credit issuance TYA'!$AI$21*'Credit issuance TYA'!$B$2)))</f>
        <v>0</v>
      </c>
      <c r="AU55" s="285">
        <f>IF(ISBLANK('Hoja De Calculo'!AV$13),'Credit issuance TYA'!AU55-('Credit issuance TYA'!$AI$21*'Credit issuance TYA'!$B$2),IF('Hoja De Calculo'!AV$16&lt;'Hoja De Calculo'!AU$16,0,'Credit issuance TYA'!AU55-('Credit issuance TYA'!$AI$21*'Credit issuance TYA'!$B$2)))</f>
        <v>0</v>
      </c>
      <c r="AV55" s="285">
        <f>IF(ISBLANK('Hoja De Calculo'!AW$13),'Credit issuance TYA'!AV55-('Credit issuance TYA'!$AI$21*'Credit issuance TYA'!$B$2),IF('Hoja De Calculo'!AW$16&lt;'Hoja De Calculo'!AV$16,0,'Credit issuance TYA'!AV55-('Credit issuance TYA'!$AI$21*'Credit issuance TYA'!$B$2)))</f>
        <v>0</v>
      </c>
      <c r="AW55" s="285">
        <f>IF(ISBLANK('Hoja De Calculo'!AX$13),'Credit issuance TYA'!AW55-('Credit issuance TYA'!$AI$21*'Credit issuance TYA'!$B$2),IF('Hoja De Calculo'!AX$16&lt;'Hoja De Calculo'!AW$16,0,'Credit issuance TYA'!AW55-('Credit issuance TYA'!$AI$21*'Credit issuance TYA'!$B$2)))</f>
        <v>0</v>
      </c>
      <c r="AX55" s="285">
        <f>IF(ISBLANK('Hoja De Calculo'!AY$13),'Credit issuance TYA'!AX55-('Credit issuance TYA'!$AI$21*'Credit issuance TYA'!$B$2),IF('Hoja De Calculo'!AY$16&lt;'Hoja De Calculo'!AX$16,0,'Credit issuance TYA'!AX55-('Credit issuance TYA'!$AI$21*'Credit issuance TYA'!$B$2)))</f>
        <v>0</v>
      </c>
      <c r="AY55" s="285">
        <f>IF(ISBLANK('Hoja De Calculo'!AZ$13),'Credit issuance TYA'!AY55-('Credit issuance TYA'!$AI$21*'Credit issuance TYA'!$B$2),IF('Hoja De Calculo'!AZ$16&lt;'Hoja De Calculo'!AY$16,0,'Credit issuance TYA'!AY55-('Credit issuance TYA'!$AI$21*'Credit issuance TYA'!$B$2)))</f>
        <v>0</v>
      </c>
      <c r="AZ55" s="285">
        <f>IF(ISBLANK('Hoja De Calculo'!BA$13),'Credit issuance TYA'!AZ55-('Credit issuance TYA'!$AI$21*'Credit issuance TYA'!$B$2),IF('Hoja De Calculo'!BA$16&lt;'Hoja De Calculo'!AZ$16,0,'Credit issuance TYA'!AZ55-('Credit issuance TYA'!$AI$21*'Credit issuance TYA'!$B$2)))</f>
        <v>0</v>
      </c>
      <c r="BA55" s="285">
        <f>IF(ISBLANK('Hoja De Calculo'!BB$13),'Credit issuance TYA'!BA55-('Credit issuance TYA'!$AI$21*'Credit issuance TYA'!$B$2),IF('Hoja De Calculo'!BB$16&lt;'Hoja De Calculo'!BA$16,0,'Credit issuance TYA'!BA55-('Credit issuance TYA'!$AI$21*'Credit issuance TYA'!$B$2)))</f>
        <v>0</v>
      </c>
      <c r="BB55" s="285">
        <f>IF(ISBLANK('Hoja De Calculo'!BC$13),'Credit issuance TYA'!BB55-('Credit issuance TYA'!$AI$21*'Credit issuance TYA'!$B$2),IF('Hoja De Calculo'!BC$16&lt;'Hoja De Calculo'!BB$16,0,'Credit issuance TYA'!BB55-('Credit issuance TYA'!$AI$21*'Credit issuance TYA'!$B$2)))</f>
        <v>0</v>
      </c>
      <c r="BC55" s="285">
        <f>IF(ISBLANK('Hoja De Calculo'!BD$13),'Credit issuance TYA'!BC55-('Credit issuance TYA'!$AI$21*'Credit issuance TYA'!$B$2),IF('Hoja De Calculo'!BD$16&lt;'Hoja De Calculo'!BC$16,0,'Credit issuance TYA'!BC55-('Credit issuance TYA'!$AI$21*'Credit issuance TYA'!$B$2)))</f>
        <v>0</v>
      </c>
      <c r="BD55" s="285">
        <f>IF(ISBLANK('Hoja De Calculo'!BE$13),'Credit issuance TYA'!BD55-('Credit issuance TYA'!$AI$21*'Credit issuance TYA'!$B$2),IF('Hoja De Calculo'!BE$16&lt;'Hoja De Calculo'!BD$16,0,'Credit issuance TYA'!BD55-('Credit issuance TYA'!$AI$21*'Credit issuance TYA'!$B$2)))</f>
        <v>0</v>
      </c>
      <c r="BE55" s="285">
        <f>IF(ISBLANK('Hoja De Calculo'!BF$13),'Credit issuance TYA'!BE55-('Credit issuance TYA'!$AI$21*'Credit issuance TYA'!$B$2),IF('Hoja De Calculo'!BF$16&lt;'Hoja De Calculo'!BE$16,0,'Credit issuance TYA'!BE55-('Credit issuance TYA'!$AI$21*'Credit issuance TYA'!$B$2)))</f>
        <v>0</v>
      </c>
      <c r="BF55" s="285">
        <f>IF(ISBLANK('Hoja De Calculo'!BG$13),'Credit issuance TYA'!BF55-('Credit issuance TYA'!$AI$21*'Credit issuance TYA'!$B$2),IF('Hoja De Calculo'!BG$16&lt;'Hoja De Calculo'!BF$16,0,'Credit issuance TYA'!BF55-('Credit issuance TYA'!$AI$21*'Credit issuance TYA'!$B$2)))</f>
        <v>0</v>
      </c>
      <c r="BG55" s="285">
        <f>IF(ISBLANK('Hoja De Calculo'!BH$13),'Credit issuance TYA'!BG55-('Credit issuance TYA'!$AI$21*'Credit issuance TYA'!$B$2),IF('Hoja De Calculo'!BH$16&lt;'Hoja De Calculo'!BG$16,0,'Credit issuance TYA'!BG55-('Credit issuance TYA'!$AI$21*'Credit issuance TYA'!$B$2)))</f>
        <v>0</v>
      </c>
      <c r="BH55" s="285">
        <f>IF(ISBLANK('Hoja De Calculo'!BI$13),'Credit issuance TYA'!BH55-('Credit issuance TYA'!$AI$21*'Credit issuance TYA'!$B$2),IF('Hoja De Calculo'!BI$16&lt;'Hoja De Calculo'!BH$16,0,'Credit issuance TYA'!BH55-('Credit issuance TYA'!$AI$21*'Credit issuance TYA'!$B$2)))</f>
        <v>0</v>
      </c>
      <c r="BI55" s="285">
        <f>IF(ISBLANK('Hoja De Calculo'!BJ$13),'Credit issuance TYA'!BI55-('Credit issuance TYA'!$AI$21*'Credit issuance TYA'!$B$2),IF('Hoja De Calculo'!BJ$16&lt;'Hoja De Calculo'!BI$16,0,'Credit issuance TYA'!BI55-('Credit issuance TYA'!$AI$21*'Credit issuance TYA'!$B$2)))</f>
        <v>0</v>
      </c>
      <c r="BJ55" s="285">
        <f>IF(ISBLANK('Hoja De Calculo'!BK$13),'Credit issuance TYA'!BJ55-('Credit issuance TYA'!$AI$21*'Credit issuance TYA'!$B$2),IF('Hoja De Calculo'!BK$16&lt;'Hoja De Calculo'!BJ$16,0,'Credit issuance TYA'!BJ55-('Credit issuance TYA'!$AI$21*'Credit issuance TYA'!$B$2)))</f>
        <v>0</v>
      </c>
      <c r="BK55" s="285">
        <f>IF(ISBLANK('Hoja De Calculo'!BL$13),'Credit issuance TYA'!BK55-('Credit issuance TYA'!$AI$21*'Credit issuance TYA'!$B$2),IF('Hoja De Calculo'!BL$16&lt;'Hoja De Calculo'!BK$16,0,'Credit issuance TYA'!BK55-('Credit issuance TYA'!$AI$21*'Credit issuance TYA'!$B$2)))</f>
        <v>0</v>
      </c>
      <c r="BL55" s="285">
        <f>IF(ISBLANK('Hoja De Calculo'!BM$13),'Credit issuance TYA'!BL55-('Credit issuance TYA'!$AI$21*'Credit issuance TYA'!$B$2),IF('Hoja De Calculo'!BM$16&lt;'Hoja De Calculo'!BL$16,0,'Credit issuance TYA'!BL55-('Credit issuance TYA'!$AI$21*'Credit issuance TYA'!$B$2)))</f>
        <v>0</v>
      </c>
      <c r="BM55" s="285">
        <f>IF(ISBLANK('Hoja De Calculo'!BN$13),'Credit issuance TYA'!BM55-('Credit issuance TYA'!$AI$21*'Credit issuance TYA'!$B$2),IF('Hoja De Calculo'!BN$16&lt;'Hoja De Calculo'!BM$16,0,'Credit issuance TYA'!BM55-('Credit issuance TYA'!$AI$21*'Credit issuance TYA'!$B$2)))</f>
        <v>0</v>
      </c>
      <c r="BN55" s="285">
        <f>IF(ISBLANK('Hoja De Calculo'!BO$13),'Credit issuance TYA'!BN55-('Credit issuance TYA'!$AI$21*'Credit issuance TYA'!$B$2),IF('Hoja De Calculo'!BO$16&lt;'Hoja De Calculo'!BN$16,0,'Credit issuance TYA'!BN55-('Credit issuance TYA'!$AI$21*'Credit issuance TYA'!$B$2)))</f>
        <v>0</v>
      </c>
      <c r="BO55" s="285">
        <f>IF(ISBLANK('Hoja De Calculo'!BP$13),'Credit issuance TYA'!BO55-('Credit issuance TYA'!$AI$21*'Credit issuance TYA'!$B$2),IF('Hoja De Calculo'!BP$16&lt;'Hoja De Calculo'!BO$16,0,'Credit issuance TYA'!BO55-('Credit issuance TYA'!$AI$21*'Credit issuance TYA'!$B$2)))</f>
        <v>0</v>
      </c>
      <c r="BP55" s="285">
        <f>IF(ISBLANK('Hoja De Calculo'!BQ$13),'Credit issuance TYA'!BP55-('Credit issuance TYA'!$AI$21*'Credit issuance TYA'!$B$2),IF('Hoja De Calculo'!BQ$16&lt;'Hoja De Calculo'!BP$16,0,'Credit issuance TYA'!BP55-('Credit issuance TYA'!$AI$21*'Credit issuance TYA'!$B$2)))</f>
        <v>0</v>
      </c>
      <c r="BQ55" s="285">
        <f>IF(ISBLANK('Hoja De Calculo'!BR$13),'Credit issuance TYA'!BQ55-('Credit issuance TYA'!$AI$21*'Credit issuance TYA'!$B$2),IF('Hoja De Calculo'!BR$16&lt;'Hoja De Calculo'!BQ$16,0,'Credit issuance TYA'!BQ55-('Credit issuance TYA'!$AI$21*'Credit issuance TYA'!$B$2)))</f>
        <v>0</v>
      </c>
      <c r="BR55" s="285">
        <f>IF(ISBLANK('Hoja De Calculo'!BS$13),'Credit issuance TYA'!BR55-('Credit issuance TYA'!$AI$21*'Credit issuance TYA'!$B$2),IF('Hoja De Calculo'!BS$16&lt;'Hoja De Calculo'!BR$16,0,'Credit issuance TYA'!BR55-('Credit issuance TYA'!$AI$21*'Credit issuance TYA'!$B$2)))</f>
        <v>0</v>
      </c>
      <c r="BS55" s="285">
        <f>IF(ISBLANK('Hoja De Calculo'!BT$13),'Credit issuance TYA'!BS55-('Credit issuance TYA'!$AI$21*'Credit issuance TYA'!$B$2),IF('Hoja De Calculo'!BT$16&lt;'Hoja De Calculo'!BS$16,0,'Credit issuance TYA'!BS55-('Credit issuance TYA'!$AI$21*'Credit issuance TYA'!$B$2)))</f>
        <v>0</v>
      </c>
      <c r="BT55" s="285">
        <f>IF(ISBLANK('Hoja De Calculo'!BU$13),'Credit issuance TYA'!BT55-('Credit issuance TYA'!$AI$21*'Credit issuance TYA'!$B$2),IF('Hoja De Calculo'!BU$16&lt;'Hoja De Calculo'!BT$16,0,'Credit issuance TYA'!BT55-('Credit issuance TYA'!$AI$21*'Credit issuance TYA'!$B$2)))</f>
        <v>0</v>
      </c>
      <c r="BU55" s="285">
        <f>IF(ISBLANK('Hoja De Calculo'!BV$13),'Credit issuance TYA'!BU55-('Credit issuance TYA'!$AI$21*'Credit issuance TYA'!$B$2),IF('Hoja De Calculo'!BV$16&lt;'Hoja De Calculo'!BU$16,0,'Credit issuance TYA'!BU55-('Credit issuance TYA'!$AI$21*'Credit issuance TYA'!$B$2)))</f>
        <v>0</v>
      </c>
      <c r="BV55" s="285">
        <f>IF(ISBLANK('Hoja De Calculo'!BW$13),'Credit issuance TYA'!BV55-('Credit issuance TYA'!$AI$21*'Credit issuance TYA'!$B$2),IF('Hoja De Calculo'!BW$16&lt;'Hoja De Calculo'!BV$16,0,'Credit issuance TYA'!BV55-('Credit issuance TYA'!$AI$21*'Credit issuance TYA'!$B$2)))</f>
        <v>0</v>
      </c>
      <c r="BW55" s="285">
        <f>IF(ISBLANK('Hoja De Calculo'!BX$13),'Credit issuance TYA'!BW55-('Credit issuance TYA'!$AI$21*'Credit issuance TYA'!$B$2),IF('Hoja De Calculo'!BX$16&lt;'Hoja De Calculo'!BW$16,0,'Credit issuance TYA'!BW55-('Credit issuance TYA'!$AI$21*'Credit issuance TYA'!$B$2)))</f>
        <v>0</v>
      </c>
      <c r="BX55" s="285">
        <f>IF(ISBLANK('Hoja De Calculo'!BY$13),'Credit issuance TYA'!BX55-('Credit issuance TYA'!$AI$21*'Credit issuance TYA'!$B$2),IF('Hoja De Calculo'!BY$16&lt;'Hoja De Calculo'!BX$16,0,'Credit issuance TYA'!BX55-('Credit issuance TYA'!$AI$21*'Credit issuance TYA'!$B$2)))</f>
        <v>0</v>
      </c>
      <c r="BY55" s="285">
        <f>IF(ISBLANK('Hoja De Calculo'!BZ$13),'Credit issuance TYA'!BY55-('Credit issuance TYA'!$AI$21*'Credit issuance TYA'!$B$2),IF('Hoja De Calculo'!BZ$16&lt;'Hoja De Calculo'!BY$16,0,'Credit issuance TYA'!BY55-('Credit issuance TYA'!$AI$21*'Credit issuance TYA'!$B$2)))</f>
        <v>0</v>
      </c>
      <c r="BZ55" s="285">
        <f>IF(ISBLANK('Hoja De Calculo'!CA$13),'Credit issuance TYA'!BZ55-('Credit issuance TYA'!$AI$21*'Credit issuance TYA'!$B$2),IF('Hoja De Calculo'!CA$16&lt;'Hoja De Calculo'!BZ$16,0,'Credit issuance TYA'!BZ55-('Credit issuance TYA'!$AI$21*'Credit issuance TYA'!$B$2)))</f>
        <v>0</v>
      </c>
      <c r="CA55" s="285">
        <f>IF(ISBLANK('Hoja De Calculo'!CB$13),'Credit issuance TYA'!CA55-('Credit issuance TYA'!$AI$21*'Credit issuance TYA'!$B$2),IF('Hoja De Calculo'!CB$16&lt;'Hoja De Calculo'!CA$16,0,'Credit issuance TYA'!CA55-('Credit issuance TYA'!$AI$21*'Credit issuance TYA'!$B$2)))</f>
        <v>0</v>
      </c>
      <c r="CB55" s="285">
        <f>IF(ISBLANK('Hoja De Calculo'!CC$13),'Credit issuance TYA'!CB55-('Credit issuance TYA'!$AI$21*'Credit issuance TYA'!$B$2),IF('Hoja De Calculo'!CC$16&lt;'Hoja De Calculo'!CB$16,0,'Credit issuance TYA'!CB55-('Credit issuance TYA'!$AI$21*'Credit issuance TYA'!$B$2)))</f>
        <v>0</v>
      </c>
      <c r="CC55" s="285">
        <f>IF(ISBLANK('Hoja De Calculo'!CD$13),'Credit issuance TYA'!CC55-('Credit issuance TYA'!$AI$21*'Credit issuance TYA'!$B$2),IF('Hoja De Calculo'!CD$16&lt;'Hoja De Calculo'!CC$16,0,'Credit issuance TYA'!CC55-('Credit issuance TYA'!$AI$21*'Credit issuance TYA'!$B$2)))</f>
        <v>0</v>
      </c>
      <c r="CD55" s="285">
        <f>IF(ISBLANK('Hoja De Calculo'!CE$13),'Credit issuance TYA'!CD55-('Credit issuance TYA'!$AI$21*'Credit issuance TYA'!$B$2),IF('Hoja De Calculo'!CE$16&lt;'Hoja De Calculo'!CD$16,0,'Credit issuance TYA'!CD55-('Credit issuance TYA'!$AI$21*'Credit issuance TYA'!$B$2)))</f>
        <v>0</v>
      </c>
      <c r="CE55" s="285">
        <f>IF(ISBLANK('Hoja De Calculo'!CF$13),'Credit issuance TYA'!CE55-('Credit issuance TYA'!$AI$21*'Credit issuance TYA'!$B$2),IF('Hoja De Calculo'!CF$16&lt;'Hoja De Calculo'!CE$16,0,'Credit issuance TYA'!CE55-('Credit issuance TYA'!$AI$21*'Credit issuance TYA'!$B$2)))</f>
        <v>0</v>
      </c>
      <c r="CF55" s="285">
        <f>IF(ISBLANK('Hoja De Calculo'!CG$13),'Credit issuance TYA'!CF55-('Credit issuance TYA'!$AI$21*'Credit issuance TYA'!$B$2),IF('Hoja De Calculo'!CG$16&lt;'Hoja De Calculo'!CF$16,0,'Credit issuance TYA'!CF55-('Credit issuance TYA'!$AI$21*'Credit issuance TYA'!$B$2)))</f>
        <v>0</v>
      </c>
      <c r="CG55" s="285">
        <f>IF(ISBLANK('Hoja De Calculo'!CH$13),'Credit issuance TYA'!CG55-('Credit issuance TYA'!$AI$21*'Credit issuance TYA'!$B$2),IF('Hoja De Calculo'!CH$16&lt;'Hoja De Calculo'!CG$16,0,'Credit issuance TYA'!CG55-('Credit issuance TYA'!$AI$21*'Credit issuance TYA'!$B$2)))</f>
        <v>0</v>
      </c>
      <c r="CH55" s="285">
        <f>IF(ISBLANK('Hoja De Calculo'!CI$13),'Credit issuance TYA'!CH55-('Credit issuance TYA'!$AI$21*'Credit issuance TYA'!$B$2),IF('Hoja De Calculo'!CI$16&lt;'Hoja De Calculo'!CH$16,0,'Credit issuance TYA'!CH55-('Credit issuance TYA'!$AI$21*'Credit issuance TYA'!$B$2)))</f>
        <v>0</v>
      </c>
      <c r="CI55" s="285">
        <f>IF(ISBLANK('Hoja De Calculo'!CJ$13),'Credit issuance TYA'!CI55-('Credit issuance TYA'!$AI$21*'Credit issuance TYA'!$B$2),IF('Hoja De Calculo'!CJ$16&lt;'Hoja De Calculo'!CI$16,0,'Credit issuance TYA'!CI55-('Credit issuance TYA'!$AI$21*'Credit issuance TYA'!$B$2)))</f>
        <v>0</v>
      </c>
      <c r="CJ55" s="285">
        <f>IF(ISBLANK('Hoja De Calculo'!CK$13),'Credit issuance TYA'!CJ55-('Credit issuance TYA'!$AI$21*'Credit issuance TYA'!$B$2),IF('Hoja De Calculo'!CK$16&lt;'Hoja De Calculo'!CJ$16,0,'Credit issuance TYA'!CJ55-('Credit issuance TYA'!$AI$21*'Credit issuance TYA'!$B$2)))</f>
        <v>0</v>
      </c>
      <c r="CK55" s="285">
        <f>IF(ISBLANK('Hoja De Calculo'!CL$13),'Credit issuance TYA'!CK55-('Credit issuance TYA'!$AI$21*'Credit issuance TYA'!$B$2),IF('Hoja De Calculo'!CL$16&lt;'Hoja De Calculo'!CK$16,0,'Credit issuance TYA'!CK55-('Credit issuance TYA'!$AI$21*'Credit issuance TYA'!$B$2)))</f>
        <v>0</v>
      </c>
      <c r="CL55" s="285">
        <f>IF(ISBLANK('Hoja De Calculo'!CM$13),'Credit issuance TYA'!CL55-('Credit issuance TYA'!$AI$21*'Credit issuance TYA'!$B$2),IF('Hoja De Calculo'!CM$16&lt;'Hoja De Calculo'!CL$16,0,'Credit issuance TYA'!CL55-('Credit issuance TYA'!$AI$21*'Credit issuance TYA'!$B$2)))</f>
        <v>0</v>
      </c>
      <c r="CM55" s="285">
        <f>IF(ISBLANK('Hoja De Calculo'!CN$13),'Credit issuance TYA'!CM55-('Credit issuance TYA'!$AI$21*'Credit issuance TYA'!$B$2),IF('Hoja De Calculo'!CN$16&lt;'Hoja De Calculo'!CM$16,0,'Credit issuance TYA'!CM55-('Credit issuance TYA'!$AI$21*'Credit issuance TYA'!$B$2)))</f>
        <v>0</v>
      </c>
      <c r="CN55" s="285">
        <f>IF(ISBLANK('Hoja De Calculo'!CO$13),'Credit issuance TYA'!CN55-('Credit issuance TYA'!$AI$21*'Credit issuance TYA'!$B$2),IF('Hoja De Calculo'!CO$16&lt;'Hoja De Calculo'!CN$16,0,'Credit issuance TYA'!CN55-('Credit issuance TYA'!$AI$21*'Credit issuance TYA'!$B$2)))</f>
        <v>0</v>
      </c>
      <c r="CO55" s="285">
        <f>IF(ISBLANK('Hoja De Calculo'!CP$13),'Credit issuance TYA'!CO55-('Credit issuance TYA'!$AI$21*'Credit issuance TYA'!$B$2),IF('Hoja De Calculo'!CP$16&lt;'Hoja De Calculo'!CO$16,0,'Credit issuance TYA'!CO55-('Credit issuance TYA'!$AI$21*'Credit issuance TYA'!$B$2)))</f>
        <v>0</v>
      </c>
      <c r="CP55" s="285">
        <f>IF(ISBLANK('Hoja De Calculo'!CQ$13),'Credit issuance TYA'!CP55-('Credit issuance TYA'!$AI$21*'Credit issuance TYA'!$B$2),IF('Hoja De Calculo'!CQ$16&lt;'Hoja De Calculo'!CP$16,0,'Credit issuance TYA'!CP55-('Credit issuance TYA'!$AI$21*'Credit issuance TYA'!$B$2)))</f>
        <v>0</v>
      </c>
      <c r="CQ55" s="285">
        <f>IF(ISBLANK('Hoja De Calculo'!CR$13),'Credit issuance TYA'!CQ55-('Credit issuance TYA'!$AI$21*'Credit issuance TYA'!$B$2),IF('Hoja De Calculo'!CR$16&lt;'Hoja De Calculo'!CQ$16,0,'Credit issuance TYA'!CQ55-('Credit issuance TYA'!$AI$21*'Credit issuance TYA'!$B$2)))</f>
        <v>0</v>
      </c>
      <c r="CR55" s="285">
        <f>IF(ISBLANK('Hoja De Calculo'!CS$13),'Credit issuance TYA'!CR55-('Credit issuance TYA'!$AI$21*'Credit issuance TYA'!$B$2),IF('Hoja De Calculo'!CS$16&lt;'Hoja De Calculo'!CR$16,0,'Credit issuance TYA'!CR55-('Credit issuance TYA'!$AI$21*'Credit issuance TYA'!$B$2)))</f>
        <v>0</v>
      </c>
      <c r="CS55" s="285">
        <f>IF(ISBLANK('Hoja De Calculo'!CT$13),'Credit issuance TYA'!CS55-('Credit issuance TYA'!$AI$21*'Credit issuance TYA'!$B$2),IF('Hoja De Calculo'!CT$16&lt;'Hoja De Calculo'!CS$16,0,'Credit issuance TYA'!CS55-('Credit issuance TYA'!$AI$21*'Credit issuance TYA'!$B$2)))</f>
        <v>0</v>
      </c>
      <c r="CT55" s="285">
        <f>IF(ISBLANK('Hoja De Calculo'!CU$13),'Credit issuance TYA'!CT55-('Credit issuance TYA'!$AI$21*'Credit issuance TYA'!$B$2),IF('Hoja De Calculo'!CU$16&lt;'Hoja De Calculo'!CT$16,0,'Credit issuance TYA'!CT55-('Credit issuance TYA'!$AI$21*'Credit issuance TYA'!$B$2)))</f>
        <v>0</v>
      </c>
      <c r="CU55" s="285">
        <f>IF(ISBLANK('Hoja De Calculo'!CV$13),'Credit issuance TYA'!CU55-('Credit issuance TYA'!$AI$21*'Credit issuance TYA'!$B$2),IF('Hoja De Calculo'!CV$16&lt;'Hoja De Calculo'!CU$16,0,'Credit issuance TYA'!CU55-('Credit issuance TYA'!$AI$21*'Credit issuance TYA'!$B$2)))</f>
        <v>0</v>
      </c>
      <c r="CV55" s="285">
        <f>IF(ISBLANK('Hoja De Calculo'!CW$13),'Credit issuance TYA'!CV55-('Credit issuance TYA'!$AI$21*'Credit issuance TYA'!$B$2),IF('Hoja De Calculo'!CW$16&lt;'Hoja De Calculo'!CV$16,0,'Credit issuance TYA'!CV55-('Credit issuance TYA'!$AI$21*'Credit issuance TYA'!$B$2)))</f>
        <v>0</v>
      </c>
      <c r="CW55" s="285">
        <f>IF(ISBLANK('Hoja De Calculo'!CX$13),'Credit issuance TYA'!CW55-('Credit issuance TYA'!$AI$21*'Credit issuance TYA'!$B$2),IF('Hoja De Calculo'!CX$16&lt;'Hoja De Calculo'!CW$16,0,'Credit issuance TYA'!CW55-('Credit issuance TYA'!$AI$21*'Credit issuance TYA'!$B$2)))</f>
        <v>0</v>
      </c>
    </row>
    <row r="56" spans="1:101" x14ac:dyDescent="0.25">
      <c r="A56" t="s">
        <v>193</v>
      </c>
      <c r="C56" s="263"/>
      <c r="D56" s="263"/>
      <c r="E56" s="263"/>
      <c r="F56" s="263"/>
      <c r="G56" s="263"/>
      <c r="H56" s="263"/>
      <c r="I56" s="263"/>
      <c r="J56" s="263"/>
      <c r="K56" s="263"/>
      <c r="L56" s="263"/>
      <c r="M56" s="263"/>
      <c r="N56" s="263"/>
      <c r="O56" s="263"/>
      <c r="P56" s="263"/>
      <c r="Q56" s="263"/>
      <c r="R56" s="263"/>
      <c r="S56" s="263"/>
      <c r="T56" s="263"/>
      <c r="U56" s="263"/>
      <c r="V56" s="263"/>
      <c r="W56" s="263"/>
      <c r="X56" s="263"/>
      <c r="Y56" s="263"/>
      <c r="Z56" s="263"/>
      <c r="AA56" s="263"/>
      <c r="AB56" s="263"/>
      <c r="AC56" s="263"/>
      <c r="AD56" s="263"/>
      <c r="AE56" s="263"/>
      <c r="AF56" s="263"/>
      <c r="AG56" s="263"/>
      <c r="AH56" s="263"/>
      <c r="AI56" s="263"/>
      <c r="AJ56" s="285">
        <f>'Credit issuance TYA'!AJ56-('Credit issuance TYA'!$AJ$21*'Credit issuance TYA'!$B$2)</f>
        <v>0</v>
      </c>
      <c r="AK56" s="285">
        <f>IF(ISBLANK('Hoja De Calculo'!AL$13),'Credit issuance TYA'!AK56-('Credit issuance TYA'!$AJ$21*'Credit issuance TYA'!$B$2),IF('Hoja De Calculo'!AL$16&lt;'Hoja De Calculo'!AK$16,0,'Credit issuance TYA'!AK56-('Credit issuance TYA'!$AJ$21*'Credit issuance TYA'!$B$2)))</f>
        <v>0</v>
      </c>
      <c r="AL56" s="285">
        <f>IF(ISBLANK('Hoja De Calculo'!AM$13),'Credit issuance TYA'!AL56-('Credit issuance TYA'!$AJ$21*'Credit issuance TYA'!$B$2),IF('Hoja De Calculo'!AM$16&lt;'Hoja De Calculo'!AL$16,0,'Credit issuance TYA'!AL56-('Credit issuance TYA'!$AJ$21*'Credit issuance TYA'!$B$2)))</f>
        <v>0</v>
      </c>
      <c r="AM56" s="285">
        <f>IF(ISBLANK('Hoja De Calculo'!AN$13),'Credit issuance TYA'!AM56-('Credit issuance TYA'!$AJ$21*'Credit issuance TYA'!$B$2),IF('Hoja De Calculo'!AN$16&lt;'Hoja De Calculo'!AM$16,0,'Credit issuance TYA'!AM56-('Credit issuance TYA'!$AJ$21*'Credit issuance TYA'!$B$2)))</f>
        <v>0</v>
      </c>
      <c r="AN56" s="285">
        <f>IF(ISBLANK('Hoja De Calculo'!AO$13),'Credit issuance TYA'!AN56-('Credit issuance TYA'!$AJ$21*'Credit issuance TYA'!$B$2),IF('Hoja De Calculo'!AO$16&lt;'Hoja De Calculo'!AN$16,0,'Credit issuance TYA'!AN56-('Credit issuance TYA'!$AJ$21*'Credit issuance TYA'!$B$2)))</f>
        <v>0</v>
      </c>
      <c r="AO56" s="285">
        <f>IF(ISBLANK('Hoja De Calculo'!AP$13),'Credit issuance TYA'!AO56-('Credit issuance TYA'!$AJ$21*'Credit issuance TYA'!$B$2),IF('Hoja De Calculo'!AP$16&lt;'Hoja De Calculo'!AO$16,0,'Credit issuance TYA'!AO56-('Credit issuance TYA'!$AJ$21*'Credit issuance TYA'!$B$2)))</f>
        <v>0</v>
      </c>
      <c r="AP56" s="285">
        <f>IF(ISBLANK('Hoja De Calculo'!AQ$13),'Credit issuance TYA'!AP56-('Credit issuance TYA'!$AJ$21*'Credit issuance TYA'!$B$2),IF('Hoja De Calculo'!AQ$16&lt;'Hoja De Calculo'!AP$16,0,'Credit issuance TYA'!AP56-('Credit issuance TYA'!$AJ$21*'Credit issuance TYA'!$B$2)))</f>
        <v>0</v>
      </c>
      <c r="AQ56" s="285">
        <f>IF(ISBLANK('Hoja De Calculo'!AR$13),'Credit issuance TYA'!AQ56-('Credit issuance TYA'!$AJ$21*'Credit issuance TYA'!$B$2),IF('Hoja De Calculo'!AR$16&lt;'Hoja De Calculo'!AQ$16,0,'Credit issuance TYA'!AQ56-('Credit issuance TYA'!$AJ$21*'Credit issuance TYA'!$B$2)))</f>
        <v>0</v>
      </c>
      <c r="AR56" s="285">
        <f>IF(ISBLANK('Hoja De Calculo'!AS$13),'Credit issuance TYA'!AR56-('Credit issuance TYA'!$AJ$21*'Credit issuance TYA'!$B$2),IF('Hoja De Calculo'!AS$16&lt;'Hoja De Calculo'!AR$16,0,'Credit issuance TYA'!AR56-('Credit issuance TYA'!$AJ$21*'Credit issuance TYA'!$B$2)))</f>
        <v>0</v>
      </c>
      <c r="AS56" s="285">
        <f>IF(ISBLANK('Hoja De Calculo'!AT$13),'Credit issuance TYA'!AS56-('Credit issuance TYA'!$AJ$21*'Credit issuance TYA'!$B$2),IF('Hoja De Calculo'!AT$16&lt;'Hoja De Calculo'!AS$16,0,'Credit issuance TYA'!AS56-('Credit issuance TYA'!$AJ$21*'Credit issuance TYA'!$B$2)))</f>
        <v>0</v>
      </c>
      <c r="AT56" s="285">
        <f>IF(ISBLANK('Hoja De Calculo'!AU$13),'Credit issuance TYA'!AT56-('Credit issuance TYA'!$AJ$21*'Credit issuance TYA'!$B$2),IF('Hoja De Calculo'!AU$16&lt;'Hoja De Calculo'!AT$16,0,'Credit issuance TYA'!AT56-('Credit issuance TYA'!$AJ$21*'Credit issuance TYA'!$B$2)))</f>
        <v>0</v>
      </c>
      <c r="AU56" s="285">
        <f>IF(ISBLANK('Hoja De Calculo'!AV$13),'Credit issuance TYA'!AU56-('Credit issuance TYA'!$AJ$21*'Credit issuance TYA'!$B$2),IF('Hoja De Calculo'!AV$16&lt;'Hoja De Calculo'!AU$16,0,'Credit issuance TYA'!AU56-('Credit issuance TYA'!$AJ$21*'Credit issuance TYA'!$B$2)))</f>
        <v>0</v>
      </c>
      <c r="AV56" s="285">
        <f>IF(ISBLANK('Hoja De Calculo'!AW$13),'Credit issuance TYA'!AV56-('Credit issuance TYA'!$AJ$21*'Credit issuance TYA'!$B$2),IF('Hoja De Calculo'!AW$16&lt;'Hoja De Calculo'!AV$16,0,'Credit issuance TYA'!AV56-('Credit issuance TYA'!$AJ$21*'Credit issuance TYA'!$B$2)))</f>
        <v>0</v>
      </c>
      <c r="AW56" s="285">
        <f>IF(ISBLANK('Hoja De Calculo'!AX$13),'Credit issuance TYA'!AW56-('Credit issuance TYA'!$AJ$21*'Credit issuance TYA'!$B$2),IF('Hoja De Calculo'!AX$16&lt;'Hoja De Calculo'!AW$16,0,'Credit issuance TYA'!AW56-('Credit issuance TYA'!$AJ$21*'Credit issuance TYA'!$B$2)))</f>
        <v>0</v>
      </c>
      <c r="AX56" s="285">
        <f>IF(ISBLANK('Hoja De Calculo'!AY$13),'Credit issuance TYA'!AX56-('Credit issuance TYA'!$AJ$21*'Credit issuance TYA'!$B$2),IF('Hoja De Calculo'!AY$16&lt;'Hoja De Calculo'!AX$16,0,'Credit issuance TYA'!AX56-('Credit issuance TYA'!$AJ$21*'Credit issuance TYA'!$B$2)))</f>
        <v>0</v>
      </c>
      <c r="AY56" s="285">
        <f>IF(ISBLANK('Hoja De Calculo'!AZ$13),'Credit issuance TYA'!AY56-('Credit issuance TYA'!$AJ$21*'Credit issuance TYA'!$B$2),IF('Hoja De Calculo'!AZ$16&lt;'Hoja De Calculo'!AY$16,0,'Credit issuance TYA'!AY56-('Credit issuance TYA'!$AJ$21*'Credit issuance TYA'!$B$2)))</f>
        <v>0</v>
      </c>
      <c r="AZ56" s="285">
        <f>IF(ISBLANK('Hoja De Calculo'!BA$13),'Credit issuance TYA'!AZ56-('Credit issuance TYA'!$AJ$21*'Credit issuance TYA'!$B$2),IF('Hoja De Calculo'!BA$16&lt;'Hoja De Calculo'!AZ$16,0,'Credit issuance TYA'!AZ56-('Credit issuance TYA'!$AJ$21*'Credit issuance TYA'!$B$2)))</f>
        <v>0</v>
      </c>
      <c r="BA56" s="285">
        <f>IF(ISBLANK('Hoja De Calculo'!BB$13),'Credit issuance TYA'!BA56-('Credit issuance TYA'!$AJ$21*'Credit issuance TYA'!$B$2),IF('Hoja De Calculo'!BB$16&lt;'Hoja De Calculo'!BA$16,0,'Credit issuance TYA'!BA56-('Credit issuance TYA'!$AJ$21*'Credit issuance TYA'!$B$2)))</f>
        <v>0</v>
      </c>
      <c r="BB56" s="285">
        <f>IF(ISBLANK('Hoja De Calculo'!BC$13),'Credit issuance TYA'!BB56-('Credit issuance TYA'!$AJ$21*'Credit issuance TYA'!$B$2),IF('Hoja De Calculo'!BC$16&lt;'Hoja De Calculo'!BB$16,0,'Credit issuance TYA'!BB56-('Credit issuance TYA'!$AJ$21*'Credit issuance TYA'!$B$2)))</f>
        <v>0</v>
      </c>
      <c r="BC56" s="285">
        <f>IF(ISBLANK('Hoja De Calculo'!BD$13),'Credit issuance TYA'!BC56-('Credit issuance TYA'!$AJ$21*'Credit issuance TYA'!$B$2),IF('Hoja De Calculo'!BD$16&lt;'Hoja De Calculo'!BC$16,0,'Credit issuance TYA'!BC56-('Credit issuance TYA'!$AJ$21*'Credit issuance TYA'!$B$2)))</f>
        <v>0</v>
      </c>
      <c r="BD56" s="285">
        <f>IF(ISBLANK('Hoja De Calculo'!BE$13),'Credit issuance TYA'!BD56-('Credit issuance TYA'!$AJ$21*'Credit issuance TYA'!$B$2),IF('Hoja De Calculo'!BE$16&lt;'Hoja De Calculo'!BD$16,0,'Credit issuance TYA'!BD56-('Credit issuance TYA'!$AJ$21*'Credit issuance TYA'!$B$2)))</f>
        <v>0</v>
      </c>
      <c r="BE56" s="285">
        <f>IF(ISBLANK('Hoja De Calculo'!BF$13),'Credit issuance TYA'!BE56-('Credit issuance TYA'!$AJ$21*'Credit issuance TYA'!$B$2),IF('Hoja De Calculo'!BF$16&lt;'Hoja De Calculo'!BE$16,0,'Credit issuance TYA'!BE56-('Credit issuance TYA'!$AJ$21*'Credit issuance TYA'!$B$2)))</f>
        <v>0</v>
      </c>
      <c r="BF56" s="285">
        <f>IF(ISBLANK('Hoja De Calculo'!BG$13),'Credit issuance TYA'!BF56-('Credit issuance TYA'!$AJ$21*'Credit issuance TYA'!$B$2),IF('Hoja De Calculo'!BG$16&lt;'Hoja De Calculo'!BF$16,0,'Credit issuance TYA'!BF56-('Credit issuance TYA'!$AJ$21*'Credit issuance TYA'!$B$2)))</f>
        <v>0</v>
      </c>
      <c r="BG56" s="285">
        <f>IF(ISBLANK('Hoja De Calculo'!BH$13),'Credit issuance TYA'!BG56-('Credit issuance TYA'!$AJ$21*'Credit issuance TYA'!$B$2),IF('Hoja De Calculo'!BH$16&lt;'Hoja De Calculo'!BG$16,0,'Credit issuance TYA'!BG56-('Credit issuance TYA'!$AJ$21*'Credit issuance TYA'!$B$2)))</f>
        <v>0</v>
      </c>
      <c r="BH56" s="285">
        <f>IF(ISBLANK('Hoja De Calculo'!BI$13),'Credit issuance TYA'!BH56-('Credit issuance TYA'!$AJ$21*'Credit issuance TYA'!$B$2),IF('Hoja De Calculo'!BI$16&lt;'Hoja De Calculo'!BH$16,0,'Credit issuance TYA'!BH56-('Credit issuance TYA'!$AJ$21*'Credit issuance TYA'!$B$2)))</f>
        <v>0</v>
      </c>
      <c r="BI56" s="285">
        <f>IF(ISBLANK('Hoja De Calculo'!BJ$13),'Credit issuance TYA'!BI56-('Credit issuance TYA'!$AJ$21*'Credit issuance TYA'!$B$2),IF('Hoja De Calculo'!BJ$16&lt;'Hoja De Calculo'!BI$16,0,'Credit issuance TYA'!BI56-('Credit issuance TYA'!$AJ$21*'Credit issuance TYA'!$B$2)))</f>
        <v>0</v>
      </c>
      <c r="BJ56" s="285">
        <f>IF(ISBLANK('Hoja De Calculo'!BK$13),'Credit issuance TYA'!BJ56-('Credit issuance TYA'!$AJ$21*'Credit issuance TYA'!$B$2),IF('Hoja De Calculo'!BK$16&lt;'Hoja De Calculo'!BJ$16,0,'Credit issuance TYA'!BJ56-('Credit issuance TYA'!$AJ$21*'Credit issuance TYA'!$B$2)))</f>
        <v>0</v>
      </c>
      <c r="BK56" s="285">
        <f>IF(ISBLANK('Hoja De Calculo'!BL$13),'Credit issuance TYA'!BK56-('Credit issuance TYA'!$AJ$21*'Credit issuance TYA'!$B$2),IF('Hoja De Calculo'!BL$16&lt;'Hoja De Calculo'!BK$16,0,'Credit issuance TYA'!BK56-('Credit issuance TYA'!$AJ$21*'Credit issuance TYA'!$B$2)))</f>
        <v>0</v>
      </c>
      <c r="BL56" s="285">
        <f>IF(ISBLANK('Hoja De Calculo'!BM$13),'Credit issuance TYA'!BL56-('Credit issuance TYA'!$AJ$21*'Credit issuance TYA'!$B$2),IF('Hoja De Calculo'!BM$16&lt;'Hoja De Calculo'!BL$16,0,'Credit issuance TYA'!BL56-('Credit issuance TYA'!$AJ$21*'Credit issuance TYA'!$B$2)))</f>
        <v>0</v>
      </c>
      <c r="BM56" s="285">
        <f>IF(ISBLANK('Hoja De Calculo'!BN$13),'Credit issuance TYA'!BM56-('Credit issuance TYA'!$AJ$21*'Credit issuance TYA'!$B$2),IF('Hoja De Calculo'!BN$16&lt;'Hoja De Calculo'!BM$16,0,'Credit issuance TYA'!BM56-('Credit issuance TYA'!$AJ$21*'Credit issuance TYA'!$B$2)))</f>
        <v>0</v>
      </c>
      <c r="BN56" s="285">
        <f>IF(ISBLANK('Hoja De Calculo'!BO$13),'Credit issuance TYA'!BN56-('Credit issuance TYA'!$AJ$21*'Credit issuance TYA'!$B$2),IF('Hoja De Calculo'!BO$16&lt;'Hoja De Calculo'!BN$16,0,'Credit issuance TYA'!BN56-('Credit issuance TYA'!$AJ$21*'Credit issuance TYA'!$B$2)))</f>
        <v>0</v>
      </c>
      <c r="BO56" s="285">
        <f>IF(ISBLANK('Hoja De Calculo'!BP$13),'Credit issuance TYA'!BO56-('Credit issuance TYA'!$AJ$21*'Credit issuance TYA'!$B$2),IF('Hoja De Calculo'!BP$16&lt;'Hoja De Calculo'!BO$16,0,'Credit issuance TYA'!BO56-('Credit issuance TYA'!$AJ$21*'Credit issuance TYA'!$B$2)))</f>
        <v>0</v>
      </c>
      <c r="BP56" s="285">
        <f>IF(ISBLANK('Hoja De Calculo'!BQ$13),'Credit issuance TYA'!BP56-('Credit issuance TYA'!$AJ$21*'Credit issuance TYA'!$B$2),IF('Hoja De Calculo'!BQ$16&lt;'Hoja De Calculo'!BP$16,0,'Credit issuance TYA'!BP56-('Credit issuance TYA'!$AJ$21*'Credit issuance TYA'!$B$2)))</f>
        <v>0</v>
      </c>
      <c r="BQ56" s="285">
        <f>IF(ISBLANK('Hoja De Calculo'!BR$13),'Credit issuance TYA'!BQ56-('Credit issuance TYA'!$AJ$21*'Credit issuance TYA'!$B$2),IF('Hoja De Calculo'!BR$16&lt;'Hoja De Calculo'!BQ$16,0,'Credit issuance TYA'!BQ56-('Credit issuance TYA'!$AJ$21*'Credit issuance TYA'!$B$2)))</f>
        <v>0</v>
      </c>
      <c r="BR56" s="285">
        <f>IF(ISBLANK('Hoja De Calculo'!BS$13),'Credit issuance TYA'!BR56-('Credit issuance TYA'!$AJ$21*'Credit issuance TYA'!$B$2),IF('Hoja De Calculo'!BS$16&lt;'Hoja De Calculo'!BR$16,0,'Credit issuance TYA'!BR56-('Credit issuance TYA'!$AJ$21*'Credit issuance TYA'!$B$2)))</f>
        <v>0</v>
      </c>
      <c r="BS56" s="285">
        <f>IF(ISBLANK('Hoja De Calculo'!BT$13),'Credit issuance TYA'!BS56-('Credit issuance TYA'!$AJ$21*'Credit issuance TYA'!$B$2),IF('Hoja De Calculo'!BT$16&lt;'Hoja De Calculo'!BS$16,0,'Credit issuance TYA'!BS56-('Credit issuance TYA'!$AJ$21*'Credit issuance TYA'!$B$2)))</f>
        <v>0</v>
      </c>
      <c r="BT56" s="285">
        <f>IF(ISBLANK('Hoja De Calculo'!BU$13),'Credit issuance TYA'!BT56-('Credit issuance TYA'!$AJ$21*'Credit issuance TYA'!$B$2),IF('Hoja De Calculo'!BU$16&lt;'Hoja De Calculo'!BT$16,0,'Credit issuance TYA'!BT56-('Credit issuance TYA'!$AJ$21*'Credit issuance TYA'!$B$2)))</f>
        <v>0</v>
      </c>
      <c r="BU56" s="285">
        <f>IF(ISBLANK('Hoja De Calculo'!BV$13),'Credit issuance TYA'!BU56-('Credit issuance TYA'!$AJ$21*'Credit issuance TYA'!$B$2),IF('Hoja De Calculo'!BV$16&lt;'Hoja De Calculo'!BU$16,0,'Credit issuance TYA'!BU56-('Credit issuance TYA'!$AJ$21*'Credit issuance TYA'!$B$2)))</f>
        <v>0</v>
      </c>
      <c r="BV56" s="285">
        <f>IF(ISBLANK('Hoja De Calculo'!BW$13),'Credit issuance TYA'!BV56-('Credit issuance TYA'!$AJ$21*'Credit issuance TYA'!$B$2),IF('Hoja De Calculo'!BW$16&lt;'Hoja De Calculo'!BV$16,0,'Credit issuance TYA'!BV56-('Credit issuance TYA'!$AJ$21*'Credit issuance TYA'!$B$2)))</f>
        <v>0</v>
      </c>
      <c r="BW56" s="285">
        <f>IF(ISBLANK('Hoja De Calculo'!BX$13),'Credit issuance TYA'!BW56-('Credit issuance TYA'!$AJ$21*'Credit issuance TYA'!$B$2),IF('Hoja De Calculo'!BX$16&lt;'Hoja De Calculo'!BW$16,0,'Credit issuance TYA'!BW56-('Credit issuance TYA'!$AJ$21*'Credit issuance TYA'!$B$2)))</f>
        <v>0</v>
      </c>
      <c r="BX56" s="285">
        <f>IF(ISBLANK('Hoja De Calculo'!BY$13),'Credit issuance TYA'!BX56-('Credit issuance TYA'!$AJ$21*'Credit issuance TYA'!$B$2),IF('Hoja De Calculo'!BY$16&lt;'Hoja De Calculo'!BX$16,0,'Credit issuance TYA'!BX56-('Credit issuance TYA'!$AJ$21*'Credit issuance TYA'!$B$2)))</f>
        <v>0</v>
      </c>
      <c r="BY56" s="285">
        <f>IF(ISBLANK('Hoja De Calculo'!BZ$13),'Credit issuance TYA'!BY56-('Credit issuance TYA'!$AJ$21*'Credit issuance TYA'!$B$2),IF('Hoja De Calculo'!BZ$16&lt;'Hoja De Calculo'!BY$16,0,'Credit issuance TYA'!BY56-('Credit issuance TYA'!$AJ$21*'Credit issuance TYA'!$B$2)))</f>
        <v>0</v>
      </c>
      <c r="BZ56" s="285">
        <f>IF(ISBLANK('Hoja De Calculo'!CA$13),'Credit issuance TYA'!BZ56-('Credit issuance TYA'!$AJ$21*'Credit issuance TYA'!$B$2),IF('Hoja De Calculo'!CA$16&lt;'Hoja De Calculo'!BZ$16,0,'Credit issuance TYA'!BZ56-('Credit issuance TYA'!$AJ$21*'Credit issuance TYA'!$B$2)))</f>
        <v>0</v>
      </c>
      <c r="CA56" s="285">
        <f>IF(ISBLANK('Hoja De Calculo'!CB$13),'Credit issuance TYA'!CA56-('Credit issuance TYA'!$AJ$21*'Credit issuance TYA'!$B$2),IF('Hoja De Calculo'!CB$16&lt;'Hoja De Calculo'!CA$16,0,'Credit issuance TYA'!CA56-('Credit issuance TYA'!$AJ$21*'Credit issuance TYA'!$B$2)))</f>
        <v>0</v>
      </c>
      <c r="CB56" s="285">
        <f>IF(ISBLANK('Hoja De Calculo'!CC$13),'Credit issuance TYA'!CB56-('Credit issuance TYA'!$AJ$21*'Credit issuance TYA'!$B$2),IF('Hoja De Calculo'!CC$16&lt;'Hoja De Calculo'!CB$16,0,'Credit issuance TYA'!CB56-('Credit issuance TYA'!$AJ$21*'Credit issuance TYA'!$B$2)))</f>
        <v>0</v>
      </c>
      <c r="CC56" s="285">
        <f>IF(ISBLANK('Hoja De Calculo'!CD$13),'Credit issuance TYA'!CC56-('Credit issuance TYA'!$AJ$21*'Credit issuance TYA'!$B$2),IF('Hoja De Calculo'!CD$16&lt;'Hoja De Calculo'!CC$16,0,'Credit issuance TYA'!CC56-('Credit issuance TYA'!$AJ$21*'Credit issuance TYA'!$B$2)))</f>
        <v>0</v>
      </c>
      <c r="CD56" s="285">
        <f>IF(ISBLANK('Hoja De Calculo'!CE$13),'Credit issuance TYA'!CD56-('Credit issuance TYA'!$AJ$21*'Credit issuance TYA'!$B$2),IF('Hoja De Calculo'!CE$16&lt;'Hoja De Calculo'!CD$16,0,'Credit issuance TYA'!CD56-('Credit issuance TYA'!$AJ$21*'Credit issuance TYA'!$B$2)))</f>
        <v>0</v>
      </c>
      <c r="CE56" s="285">
        <f>IF(ISBLANK('Hoja De Calculo'!CF$13),'Credit issuance TYA'!CE56-('Credit issuance TYA'!$AJ$21*'Credit issuance TYA'!$B$2),IF('Hoja De Calculo'!CF$16&lt;'Hoja De Calculo'!CE$16,0,'Credit issuance TYA'!CE56-('Credit issuance TYA'!$AJ$21*'Credit issuance TYA'!$B$2)))</f>
        <v>0</v>
      </c>
      <c r="CF56" s="285">
        <f>IF(ISBLANK('Hoja De Calculo'!CG$13),'Credit issuance TYA'!CF56-('Credit issuance TYA'!$AJ$21*'Credit issuance TYA'!$B$2),IF('Hoja De Calculo'!CG$16&lt;'Hoja De Calculo'!CF$16,0,'Credit issuance TYA'!CF56-('Credit issuance TYA'!$AJ$21*'Credit issuance TYA'!$B$2)))</f>
        <v>0</v>
      </c>
      <c r="CG56" s="285">
        <f>IF(ISBLANK('Hoja De Calculo'!CH$13),'Credit issuance TYA'!CG56-('Credit issuance TYA'!$AJ$21*'Credit issuance TYA'!$B$2),IF('Hoja De Calculo'!CH$16&lt;'Hoja De Calculo'!CG$16,0,'Credit issuance TYA'!CG56-('Credit issuance TYA'!$AJ$21*'Credit issuance TYA'!$B$2)))</f>
        <v>0</v>
      </c>
      <c r="CH56" s="285">
        <f>IF(ISBLANK('Hoja De Calculo'!CI$13),'Credit issuance TYA'!CH56-('Credit issuance TYA'!$AJ$21*'Credit issuance TYA'!$B$2),IF('Hoja De Calculo'!CI$16&lt;'Hoja De Calculo'!CH$16,0,'Credit issuance TYA'!CH56-('Credit issuance TYA'!$AJ$21*'Credit issuance TYA'!$B$2)))</f>
        <v>0</v>
      </c>
      <c r="CI56" s="285">
        <f>IF(ISBLANK('Hoja De Calculo'!CJ$13),'Credit issuance TYA'!CI56-('Credit issuance TYA'!$AJ$21*'Credit issuance TYA'!$B$2),IF('Hoja De Calculo'!CJ$16&lt;'Hoja De Calculo'!CI$16,0,'Credit issuance TYA'!CI56-('Credit issuance TYA'!$AJ$21*'Credit issuance TYA'!$B$2)))</f>
        <v>0</v>
      </c>
      <c r="CJ56" s="285">
        <f>IF(ISBLANK('Hoja De Calculo'!CK$13),'Credit issuance TYA'!CJ56-('Credit issuance TYA'!$AJ$21*'Credit issuance TYA'!$B$2),IF('Hoja De Calculo'!CK$16&lt;'Hoja De Calculo'!CJ$16,0,'Credit issuance TYA'!CJ56-('Credit issuance TYA'!$AJ$21*'Credit issuance TYA'!$B$2)))</f>
        <v>0</v>
      </c>
      <c r="CK56" s="285">
        <f>IF(ISBLANK('Hoja De Calculo'!CL$13),'Credit issuance TYA'!CK56-('Credit issuance TYA'!$AJ$21*'Credit issuance TYA'!$B$2),IF('Hoja De Calculo'!CL$16&lt;'Hoja De Calculo'!CK$16,0,'Credit issuance TYA'!CK56-('Credit issuance TYA'!$AJ$21*'Credit issuance TYA'!$B$2)))</f>
        <v>0</v>
      </c>
      <c r="CL56" s="285">
        <f>IF(ISBLANK('Hoja De Calculo'!CM$13),'Credit issuance TYA'!CL56-('Credit issuance TYA'!$AJ$21*'Credit issuance TYA'!$B$2),IF('Hoja De Calculo'!CM$16&lt;'Hoja De Calculo'!CL$16,0,'Credit issuance TYA'!CL56-('Credit issuance TYA'!$AJ$21*'Credit issuance TYA'!$B$2)))</f>
        <v>0</v>
      </c>
      <c r="CM56" s="285">
        <f>IF(ISBLANK('Hoja De Calculo'!CN$13),'Credit issuance TYA'!CM56-('Credit issuance TYA'!$AJ$21*'Credit issuance TYA'!$B$2),IF('Hoja De Calculo'!CN$16&lt;'Hoja De Calculo'!CM$16,0,'Credit issuance TYA'!CM56-('Credit issuance TYA'!$AJ$21*'Credit issuance TYA'!$B$2)))</f>
        <v>0</v>
      </c>
      <c r="CN56" s="285">
        <f>IF(ISBLANK('Hoja De Calculo'!CO$13),'Credit issuance TYA'!CN56-('Credit issuance TYA'!$AJ$21*'Credit issuance TYA'!$B$2),IF('Hoja De Calculo'!CO$16&lt;'Hoja De Calculo'!CN$16,0,'Credit issuance TYA'!CN56-('Credit issuance TYA'!$AJ$21*'Credit issuance TYA'!$B$2)))</f>
        <v>0</v>
      </c>
      <c r="CO56" s="285">
        <f>IF(ISBLANK('Hoja De Calculo'!CP$13),'Credit issuance TYA'!CO56-('Credit issuance TYA'!$AJ$21*'Credit issuance TYA'!$B$2),IF('Hoja De Calculo'!CP$16&lt;'Hoja De Calculo'!CO$16,0,'Credit issuance TYA'!CO56-('Credit issuance TYA'!$AJ$21*'Credit issuance TYA'!$B$2)))</f>
        <v>0</v>
      </c>
      <c r="CP56" s="285">
        <f>IF(ISBLANK('Hoja De Calculo'!CQ$13),'Credit issuance TYA'!CP56-('Credit issuance TYA'!$AJ$21*'Credit issuance TYA'!$B$2),IF('Hoja De Calculo'!CQ$16&lt;'Hoja De Calculo'!CP$16,0,'Credit issuance TYA'!CP56-('Credit issuance TYA'!$AJ$21*'Credit issuance TYA'!$B$2)))</f>
        <v>0</v>
      </c>
      <c r="CQ56" s="285">
        <f>IF(ISBLANK('Hoja De Calculo'!CR$13),'Credit issuance TYA'!CQ56-('Credit issuance TYA'!$AJ$21*'Credit issuance TYA'!$B$2),IF('Hoja De Calculo'!CR$16&lt;'Hoja De Calculo'!CQ$16,0,'Credit issuance TYA'!CQ56-('Credit issuance TYA'!$AJ$21*'Credit issuance TYA'!$B$2)))</f>
        <v>0</v>
      </c>
      <c r="CR56" s="285">
        <f>IF(ISBLANK('Hoja De Calculo'!CS$13),'Credit issuance TYA'!CR56-('Credit issuance TYA'!$AJ$21*'Credit issuance TYA'!$B$2),IF('Hoja De Calculo'!CS$16&lt;'Hoja De Calculo'!CR$16,0,'Credit issuance TYA'!CR56-('Credit issuance TYA'!$AJ$21*'Credit issuance TYA'!$B$2)))</f>
        <v>0</v>
      </c>
      <c r="CS56" s="285">
        <f>IF(ISBLANK('Hoja De Calculo'!CT$13),'Credit issuance TYA'!CS56-('Credit issuance TYA'!$AJ$21*'Credit issuance TYA'!$B$2),IF('Hoja De Calculo'!CT$16&lt;'Hoja De Calculo'!CS$16,0,'Credit issuance TYA'!CS56-('Credit issuance TYA'!$AJ$21*'Credit issuance TYA'!$B$2)))</f>
        <v>0</v>
      </c>
      <c r="CT56" s="285">
        <f>IF(ISBLANK('Hoja De Calculo'!CU$13),'Credit issuance TYA'!CT56-('Credit issuance TYA'!$AJ$21*'Credit issuance TYA'!$B$2),IF('Hoja De Calculo'!CU$16&lt;'Hoja De Calculo'!CT$16,0,'Credit issuance TYA'!CT56-('Credit issuance TYA'!$AJ$21*'Credit issuance TYA'!$B$2)))</f>
        <v>0</v>
      </c>
      <c r="CU56" s="285">
        <f>IF(ISBLANK('Hoja De Calculo'!CV$13),'Credit issuance TYA'!CU56-('Credit issuance TYA'!$AJ$21*'Credit issuance TYA'!$B$2),IF('Hoja De Calculo'!CV$16&lt;'Hoja De Calculo'!CU$16,0,'Credit issuance TYA'!CU56-('Credit issuance TYA'!$AJ$21*'Credit issuance TYA'!$B$2)))</f>
        <v>0</v>
      </c>
      <c r="CV56" s="285">
        <f>IF(ISBLANK('Hoja De Calculo'!CW$13),'Credit issuance TYA'!CV56-('Credit issuance TYA'!$AJ$21*'Credit issuance TYA'!$B$2),IF('Hoja De Calculo'!CW$16&lt;'Hoja De Calculo'!CV$16,0,'Credit issuance TYA'!CV56-('Credit issuance TYA'!$AJ$21*'Credit issuance TYA'!$B$2)))</f>
        <v>0</v>
      </c>
      <c r="CW56" s="285">
        <f>IF(ISBLANK('Hoja De Calculo'!CX$13),'Credit issuance TYA'!CW56-('Credit issuance TYA'!$AJ$21*'Credit issuance TYA'!$B$2),IF('Hoja De Calculo'!CX$16&lt;'Hoja De Calculo'!CW$16,0,'Credit issuance TYA'!CW56-('Credit issuance TYA'!$AJ$21*'Credit issuance TYA'!$B$2)))</f>
        <v>0</v>
      </c>
    </row>
    <row r="57" spans="1:101" x14ac:dyDescent="0.25">
      <c r="A57" t="s">
        <v>194</v>
      </c>
      <c r="B57" s="263"/>
      <c r="C57" s="263"/>
      <c r="D57" s="263"/>
      <c r="E57" s="263"/>
      <c r="F57" s="263"/>
      <c r="G57" s="263"/>
      <c r="H57" s="263"/>
      <c r="I57" s="263"/>
      <c r="J57" s="263"/>
      <c r="K57" s="263"/>
      <c r="L57" s="263"/>
      <c r="M57" s="263"/>
      <c r="N57" s="263"/>
      <c r="O57" s="263"/>
      <c r="P57" s="263"/>
      <c r="Q57" s="263"/>
      <c r="R57" s="263"/>
      <c r="S57" s="263"/>
      <c r="T57" s="263"/>
      <c r="U57" s="263"/>
      <c r="V57" s="263"/>
      <c r="W57" s="263"/>
      <c r="X57" s="263"/>
      <c r="Y57" s="263"/>
      <c r="Z57" s="263"/>
      <c r="AA57" s="263"/>
      <c r="AB57" s="263"/>
      <c r="AC57" s="263"/>
      <c r="AD57" s="263"/>
      <c r="AE57" s="263"/>
      <c r="AF57" s="263"/>
      <c r="AG57" s="263"/>
      <c r="AH57" s="263"/>
      <c r="AI57" s="263"/>
      <c r="AJ57" s="263"/>
      <c r="AK57" s="285">
        <f>'Credit issuance TYA'!AK57-('Credit issuance TYA'!$AK$21*'Credit issuance TYA'!$B$2)</f>
        <v>0</v>
      </c>
      <c r="AL57" s="285">
        <f>IF(ISBLANK('Hoja De Calculo'!AM$13),'Credit issuance TYA'!AL57-('Credit issuance TYA'!$AK$21*'Credit issuance TYA'!$B$2),IF('Hoja De Calculo'!AM$16&lt;'Hoja De Calculo'!AL$16,0,'Credit issuance TYA'!AL57-('Credit issuance TYA'!$AK$21*'Credit issuance TYA'!$B$2)))</f>
        <v>0</v>
      </c>
      <c r="AM57" s="285">
        <f>IF(ISBLANK('Hoja De Calculo'!AN$13),'Credit issuance TYA'!AM57-('Credit issuance TYA'!$AK$21*'Credit issuance TYA'!$B$2),IF('Hoja De Calculo'!AN$16&lt;'Hoja De Calculo'!AM$16,0,'Credit issuance TYA'!AM57-('Credit issuance TYA'!$AK$21*'Credit issuance TYA'!$B$2)))</f>
        <v>0</v>
      </c>
      <c r="AN57" s="285">
        <f>IF(ISBLANK('Hoja De Calculo'!AO$13),'Credit issuance TYA'!AN57-('Credit issuance TYA'!$AK$21*'Credit issuance TYA'!$B$2),IF('Hoja De Calculo'!AO$16&lt;'Hoja De Calculo'!AN$16,0,'Credit issuance TYA'!AN57-('Credit issuance TYA'!$AK$21*'Credit issuance TYA'!$B$2)))</f>
        <v>0</v>
      </c>
      <c r="AO57" s="285">
        <f>IF(ISBLANK('Hoja De Calculo'!AP$13),'Credit issuance TYA'!AO57-('Credit issuance TYA'!$AK$21*'Credit issuance TYA'!$B$2),IF('Hoja De Calculo'!AP$16&lt;'Hoja De Calculo'!AO$16,0,'Credit issuance TYA'!AO57-('Credit issuance TYA'!$AK$21*'Credit issuance TYA'!$B$2)))</f>
        <v>0</v>
      </c>
      <c r="AP57" s="285">
        <f>IF(ISBLANK('Hoja De Calculo'!AQ$13),'Credit issuance TYA'!AP57-('Credit issuance TYA'!$AK$21*'Credit issuance TYA'!$B$2),IF('Hoja De Calculo'!AQ$16&lt;'Hoja De Calculo'!AP$16,0,'Credit issuance TYA'!AP57-('Credit issuance TYA'!$AK$21*'Credit issuance TYA'!$B$2)))</f>
        <v>0</v>
      </c>
      <c r="AQ57" s="285">
        <f>IF(ISBLANK('Hoja De Calculo'!AR$13),'Credit issuance TYA'!AQ57-('Credit issuance TYA'!$AK$21*'Credit issuance TYA'!$B$2),IF('Hoja De Calculo'!AR$16&lt;'Hoja De Calculo'!AQ$16,0,'Credit issuance TYA'!AQ57-('Credit issuance TYA'!$AK$21*'Credit issuance TYA'!$B$2)))</f>
        <v>0</v>
      </c>
      <c r="AR57" s="285">
        <f>IF(ISBLANK('Hoja De Calculo'!AS$13),'Credit issuance TYA'!AR57-('Credit issuance TYA'!$AK$21*'Credit issuance TYA'!$B$2),IF('Hoja De Calculo'!AS$16&lt;'Hoja De Calculo'!AR$16,0,'Credit issuance TYA'!AR57-('Credit issuance TYA'!$AK$21*'Credit issuance TYA'!$B$2)))</f>
        <v>0</v>
      </c>
      <c r="AS57" s="285">
        <f>IF(ISBLANK('Hoja De Calculo'!AT$13),'Credit issuance TYA'!AS57-('Credit issuance TYA'!$AK$21*'Credit issuance TYA'!$B$2),IF('Hoja De Calculo'!AT$16&lt;'Hoja De Calculo'!AS$16,0,'Credit issuance TYA'!AS57-('Credit issuance TYA'!$AK$21*'Credit issuance TYA'!$B$2)))</f>
        <v>0</v>
      </c>
      <c r="AT57" s="285">
        <f>IF(ISBLANK('Hoja De Calculo'!AU$13),'Credit issuance TYA'!AT57-('Credit issuance TYA'!$AK$21*'Credit issuance TYA'!$B$2),IF('Hoja De Calculo'!AU$16&lt;'Hoja De Calculo'!AT$16,0,'Credit issuance TYA'!AT57-('Credit issuance TYA'!$AK$21*'Credit issuance TYA'!$B$2)))</f>
        <v>0</v>
      </c>
      <c r="AU57" s="285">
        <f>IF(ISBLANK('Hoja De Calculo'!AV$13),'Credit issuance TYA'!AU57-('Credit issuance TYA'!$AK$21*'Credit issuance TYA'!$B$2),IF('Hoja De Calculo'!AV$16&lt;'Hoja De Calculo'!AU$16,0,'Credit issuance TYA'!AU57-('Credit issuance TYA'!$AK$21*'Credit issuance TYA'!$B$2)))</f>
        <v>0</v>
      </c>
      <c r="AV57" s="285">
        <f>IF(ISBLANK('Hoja De Calculo'!AW$13),'Credit issuance TYA'!AV57-('Credit issuance TYA'!$AK$21*'Credit issuance TYA'!$B$2),IF('Hoja De Calculo'!AW$16&lt;'Hoja De Calculo'!AV$16,0,'Credit issuance TYA'!AV57-('Credit issuance TYA'!$AK$21*'Credit issuance TYA'!$B$2)))</f>
        <v>0</v>
      </c>
      <c r="AW57" s="285">
        <f>IF(ISBLANK('Hoja De Calculo'!AX$13),'Credit issuance TYA'!AW57-('Credit issuance TYA'!$AK$21*'Credit issuance TYA'!$B$2),IF('Hoja De Calculo'!AX$16&lt;'Hoja De Calculo'!AW$16,0,'Credit issuance TYA'!AW57-('Credit issuance TYA'!$AK$21*'Credit issuance TYA'!$B$2)))</f>
        <v>0</v>
      </c>
      <c r="AX57" s="285">
        <f>IF(ISBLANK('Hoja De Calculo'!AY$13),'Credit issuance TYA'!AX57-('Credit issuance TYA'!$AK$21*'Credit issuance TYA'!$B$2),IF('Hoja De Calculo'!AY$16&lt;'Hoja De Calculo'!AX$16,0,'Credit issuance TYA'!AX57-('Credit issuance TYA'!$AK$21*'Credit issuance TYA'!$B$2)))</f>
        <v>0</v>
      </c>
      <c r="AY57" s="285">
        <f>IF(ISBLANK('Hoja De Calculo'!AZ$13),'Credit issuance TYA'!AY57-('Credit issuance TYA'!$AK$21*'Credit issuance TYA'!$B$2),IF('Hoja De Calculo'!AZ$16&lt;'Hoja De Calculo'!AY$16,0,'Credit issuance TYA'!AY57-('Credit issuance TYA'!$AK$21*'Credit issuance TYA'!$B$2)))</f>
        <v>0</v>
      </c>
      <c r="AZ57" s="285">
        <f>IF(ISBLANK('Hoja De Calculo'!BA$13),'Credit issuance TYA'!AZ57-('Credit issuance TYA'!$AK$21*'Credit issuance TYA'!$B$2),IF('Hoja De Calculo'!BA$16&lt;'Hoja De Calculo'!AZ$16,0,'Credit issuance TYA'!AZ57-('Credit issuance TYA'!$AK$21*'Credit issuance TYA'!$B$2)))</f>
        <v>0</v>
      </c>
      <c r="BA57" s="285">
        <f>IF(ISBLANK('Hoja De Calculo'!BB$13),'Credit issuance TYA'!BA57-('Credit issuance TYA'!$AK$21*'Credit issuance TYA'!$B$2),IF('Hoja De Calculo'!BB$16&lt;'Hoja De Calculo'!BA$16,0,'Credit issuance TYA'!BA57-('Credit issuance TYA'!$AK$21*'Credit issuance TYA'!$B$2)))</f>
        <v>0</v>
      </c>
      <c r="BB57" s="285">
        <f>IF(ISBLANK('Hoja De Calculo'!BC$13),'Credit issuance TYA'!BB57-('Credit issuance TYA'!$AK$21*'Credit issuance TYA'!$B$2),IF('Hoja De Calculo'!BC$16&lt;'Hoja De Calculo'!BB$16,0,'Credit issuance TYA'!BB57-('Credit issuance TYA'!$AK$21*'Credit issuance TYA'!$B$2)))</f>
        <v>0</v>
      </c>
      <c r="BC57" s="285">
        <f>IF(ISBLANK('Hoja De Calculo'!BD$13),'Credit issuance TYA'!BC57-('Credit issuance TYA'!$AK$21*'Credit issuance TYA'!$B$2),IF('Hoja De Calculo'!BD$16&lt;'Hoja De Calculo'!BC$16,0,'Credit issuance TYA'!BC57-('Credit issuance TYA'!$AK$21*'Credit issuance TYA'!$B$2)))</f>
        <v>0</v>
      </c>
      <c r="BD57" s="285">
        <f>IF(ISBLANK('Hoja De Calculo'!BE$13),'Credit issuance TYA'!BD57-('Credit issuance TYA'!$AK$21*'Credit issuance TYA'!$B$2),IF('Hoja De Calculo'!BE$16&lt;'Hoja De Calculo'!BD$16,0,'Credit issuance TYA'!BD57-('Credit issuance TYA'!$AK$21*'Credit issuance TYA'!$B$2)))</f>
        <v>0</v>
      </c>
      <c r="BE57" s="285">
        <f>IF(ISBLANK('Hoja De Calculo'!BF$13),'Credit issuance TYA'!BE57-('Credit issuance TYA'!$AK$21*'Credit issuance TYA'!$B$2),IF('Hoja De Calculo'!BF$16&lt;'Hoja De Calculo'!BE$16,0,'Credit issuance TYA'!BE57-('Credit issuance TYA'!$AK$21*'Credit issuance TYA'!$B$2)))</f>
        <v>0</v>
      </c>
      <c r="BF57" s="285">
        <f>IF(ISBLANK('Hoja De Calculo'!BG$13),'Credit issuance TYA'!BF57-('Credit issuance TYA'!$AK$21*'Credit issuance TYA'!$B$2),IF('Hoja De Calculo'!BG$16&lt;'Hoja De Calculo'!BF$16,0,'Credit issuance TYA'!BF57-('Credit issuance TYA'!$AK$21*'Credit issuance TYA'!$B$2)))</f>
        <v>0</v>
      </c>
      <c r="BG57" s="285">
        <f>IF(ISBLANK('Hoja De Calculo'!BH$13),'Credit issuance TYA'!BG57-('Credit issuance TYA'!$AK$21*'Credit issuance TYA'!$B$2),IF('Hoja De Calculo'!BH$16&lt;'Hoja De Calculo'!BG$16,0,'Credit issuance TYA'!BG57-('Credit issuance TYA'!$AK$21*'Credit issuance TYA'!$B$2)))</f>
        <v>0</v>
      </c>
      <c r="BH57" s="285">
        <f>IF(ISBLANK('Hoja De Calculo'!BI$13),'Credit issuance TYA'!BH57-('Credit issuance TYA'!$AK$21*'Credit issuance TYA'!$B$2),IF('Hoja De Calculo'!BI$16&lt;'Hoja De Calculo'!BH$16,0,'Credit issuance TYA'!BH57-('Credit issuance TYA'!$AK$21*'Credit issuance TYA'!$B$2)))</f>
        <v>0</v>
      </c>
      <c r="BI57" s="285">
        <f>IF(ISBLANK('Hoja De Calculo'!BJ$13),'Credit issuance TYA'!BI57-('Credit issuance TYA'!$AK$21*'Credit issuance TYA'!$B$2),IF('Hoja De Calculo'!BJ$16&lt;'Hoja De Calculo'!BI$16,0,'Credit issuance TYA'!BI57-('Credit issuance TYA'!$AK$21*'Credit issuance TYA'!$B$2)))</f>
        <v>0</v>
      </c>
      <c r="BJ57" s="285">
        <f>IF(ISBLANK('Hoja De Calculo'!BK$13),'Credit issuance TYA'!BJ57-('Credit issuance TYA'!$AK$21*'Credit issuance TYA'!$B$2),IF('Hoja De Calculo'!BK$16&lt;'Hoja De Calculo'!BJ$16,0,'Credit issuance TYA'!BJ57-('Credit issuance TYA'!$AK$21*'Credit issuance TYA'!$B$2)))</f>
        <v>0</v>
      </c>
      <c r="BK57" s="285">
        <f>IF(ISBLANK('Hoja De Calculo'!BL$13),'Credit issuance TYA'!BK57-('Credit issuance TYA'!$AK$21*'Credit issuance TYA'!$B$2),IF('Hoja De Calculo'!BL$16&lt;'Hoja De Calculo'!BK$16,0,'Credit issuance TYA'!BK57-('Credit issuance TYA'!$AK$21*'Credit issuance TYA'!$B$2)))</f>
        <v>0</v>
      </c>
      <c r="BL57" s="285">
        <f>IF(ISBLANK('Hoja De Calculo'!BM$13),'Credit issuance TYA'!BL57-('Credit issuance TYA'!$AK$21*'Credit issuance TYA'!$B$2),IF('Hoja De Calculo'!BM$16&lt;'Hoja De Calculo'!BL$16,0,'Credit issuance TYA'!BL57-('Credit issuance TYA'!$AK$21*'Credit issuance TYA'!$B$2)))</f>
        <v>0</v>
      </c>
      <c r="BM57" s="285">
        <f>IF(ISBLANK('Hoja De Calculo'!BN$13),'Credit issuance TYA'!BM57-('Credit issuance TYA'!$AK$21*'Credit issuance TYA'!$B$2),IF('Hoja De Calculo'!BN$16&lt;'Hoja De Calculo'!BM$16,0,'Credit issuance TYA'!BM57-('Credit issuance TYA'!$AK$21*'Credit issuance TYA'!$B$2)))</f>
        <v>0</v>
      </c>
      <c r="BN57" s="285">
        <f>IF(ISBLANK('Hoja De Calculo'!BO$13),'Credit issuance TYA'!BN57-('Credit issuance TYA'!$AK$21*'Credit issuance TYA'!$B$2),IF('Hoja De Calculo'!BO$16&lt;'Hoja De Calculo'!BN$16,0,'Credit issuance TYA'!BN57-('Credit issuance TYA'!$AK$21*'Credit issuance TYA'!$B$2)))</f>
        <v>0</v>
      </c>
      <c r="BO57" s="285">
        <f>IF(ISBLANK('Hoja De Calculo'!BP$13),'Credit issuance TYA'!BO57-('Credit issuance TYA'!$AK$21*'Credit issuance TYA'!$B$2),IF('Hoja De Calculo'!BP$16&lt;'Hoja De Calculo'!BO$16,0,'Credit issuance TYA'!BO57-('Credit issuance TYA'!$AK$21*'Credit issuance TYA'!$B$2)))</f>
        <v>0</v>
      </c>
      <c r="BP57" s="285">
        <f>IF(ISBLANK('Hoja De Calculo'!BQ$13),'Credit issuance TYA'!BP57-('Credit issuance TYA'!$AK$21*'Credit issuance TYA'!$B$2),IF('Hoja De Calculo'!BQ$16&lt;'Hoja De Calculo'!BP$16,0,'Credit issuance TYA'!BP57-('Credit issuance TYA'!$AK$21*'Credit issuance TYA'!$B$2)))</f>
        <v>0</v>
      </c>
      <c r="BQ57" s="285">
        <f>IF(ISBLANK('Hoja De Calculo'!BR$13),'Credit issuance TYA'!BQ57-('Credit issuance TYA'!$AK$21*'Credit issuance TYA'!$B$2),IF('Hoja De Calculo'!BR$16&lt;'Hoja De Calculo'!BQ$16,0,'Credit issuance TYA'!BQ57-('Credit issuance TYA'!$AK$21*'Credit issuance TYA'!$B$2)))</f>
        <v>0</v>
      </c>
      <c r="BR57" s="285">
        <f>IF(ISBLANK('Hoja De Calculo'!BS$13),'Credit issuance TYA'!BR57-('Credit issuance TYA'!$AK$21*'Credit issuance TYA'!$B$2),IF('Hoja De Calculo'!BS$16&lt;'Hoja De Calculo'!BR$16,0,'Credit issuance TYA'!BR57-('Credit issuance TYA'!$AK$21*'Credit issuance TYA'!$B$2)))</f>
        <v>0</v>
      </c>
      <c r="BS57" s="285">
        <f>IF(ISBLANK('Hoja De Calculo'!BT$13),'Credit issuance TYA'!BS57-('Credit issuance TYA'!$AK$21*'Credit issuance TYA'!$B$2),IF('Hoja De Calculo'!BT$16&lt;'Hoja De Calculo'!BS$16,0,'Credit issuance TYA'!BS57-('Credit issuance TYA'!$AK$21*'Credit issuance TYA'!$B$2)))</f>
        <v>0</v>
      </c>
      <c r="BT57" s="285">
        <f>IF(ISBLANK('Hoja De Calculo'!BU$13),'Credit issuance TYA'!BT57-('Credit issuance TYA'!$AK$21*'Credit issuance TYA'!$B$2),IF('Hoja De Calculo'!BU$16&lt;'Hoja De Calculo'!BT$16,0,'Credit issuance TYA'!BT57-('Credit issuance TYA'!$AK$21*'Credit issuance TYA'!$B$2)))</f>
        <v>0</v>
      </c>
      <c r="BU57" s="285">
        <f>IF(ISBLANK('Hoja De Calculo'!BV$13),'Credit issuance TYA'!BU57-('Credit issuance TYA'!$AK$21*'Credit issuance TYA'!$B$2),IF('Hoja De Calculo'!BV$16&lt;'Hoja De Calculo'!BU$16,0,'Credit issuance TYA'!BU57-('Credit issuance TYA'!$AK$21*'Credit issuance TYA'!$B$2)))</f>
        <v>0</v>
      </c>
      <c r="BV57" s="285">
        <f>IF(ISBLANK('Hoja De Calculo'!BW$13),'Credit issuance TYA'!BV57-('Credit issuance TYA'!$AK$21*'Credit issuance TYA'!$B$2),IF('Hoja De Calculo'!BW$16&lt;'Hoja De Calculo'!BV$16,0,'Credit issuance TYA'!BV57-('Credit issuance TYA'!$AK$21*'Credit issuance TYA'!$B$2)))</f>
        <v>0</v>
      </c>
      <c r="BW57" s="285">
        <f>IF(ISBLANK('Hoja De Calculo'!BX$13),'Credit issuance TYA'!BW57-('Credit issuance TYA'!$AK$21*'Credit issuance TYA'!$B$2),IF('Hoja De Calculo'!BX$16&lt;'Hoja De Calculo'!BW$16,0,'Credit issuance TYA'!BW57-('Credit issuance TYA'!$AK$21*'Credit issuance TYA'!$B$2)))</f>
        <v>0</v>
      </c>
      <c r="BX57" s="285">
        <f>IF(ISBLANK('Hoja De Calculo'!BY$13),'Credit issuance TYA'!BX57-('Credit issuance TYA'!$AK$21*'Credit issuance TYA'!$B$2),IF('Hoja De Calculo'!BY$16&lt;'Hoja De Calculo'!BX$16,0,'Credit issuance TYA'!BX57-('Credit issuance TYA'!$AK$21*'Credit issuance TYA'!$B$2)))</f>
        <v>0</v>
      </c>
      <c r="BY57" s="285">
        <f>IF(ISBLANK('Hoja De Calculo'!BZ$13),'Credit issuance TYA'!BY57-('Credit issuance TYA'!$AK$21*'Credit issuance TYA'!$B$2),IF('Hoja De Calculo'!BZ$16&lt;'Hoja De Calculo'!BY$16,0,'Credit issuance TYA'!BY57-('Credit issuance TYA'!$AK$21*'Credit issuance TYA'!$B$2)))</f>
        <v>0</v>
      </c>
      <c r="BZ57" s="285">
        <f>IF(ISBLANK('Hoja De Calculo'!CA$13),'Credit issuance TYA'!BZ57-('Credit issuance TYA'!$AK$21*'Credit issuance TYA'!$B$2),IF('Hoja De Calculo'!CA$16&lt;'Hoja De Calculo'!BZ$16,0,'Credit issuance TYA'!BZ57-('Credit issuance TYA'!$AK$21*'Credit issuance TYA'!$B$2)))</f>
        <v>0</v>
      </c>
      <c r="CA57" s="285">
        <f>IF(ISBLANK('Hoja De Calculo'!CB$13),'Credit issuance TYA'!CA57-('Credit issuance TYA'!$AK$21*'Credit issuance TYA'!$B$2),IF('Hoja De Calculo'!CB$16&lt;'Hoja De Calculo'!CA$16,0,'Credit issuance TYA'!CA57-('Credit issuance TYA'!$AK$21*'Credit issuance TYA'!$B$2)))</f>
        <v>0</v>
      </c>
      <c r="CB57" s="285">
        <f>IF(ISBLANK('Hoja De Calculo'!CC$13),'Credit issuance TYA'!CB57-('Credit issuance TYA'!$AK$21*'Credit issuance TYA'!$B$2),IF('Hoja De Calculo'!CC$16&lt;'Hoja De Calculo'!CB$16,0,'Credit issuance TYA'!CB57-('Credit issuance TYA'!$AK$21*'Credit issuance TYA'!$B$2)))</f>
        <v>0</v>
      </c>
      <c r="CC57" s="285">
        <f>IF(ISBLANK('Hoja De Calculo'!CD$13),'Credit issuance TYA'!CC57-('Credit issuance TYA'!$AK$21*'Credit issuance TYA'!$B$2),IF('Hoja De Calculo'!CD$16&lt;'Hoja De Calculo'!CC$16,0,'Credit issuance TYA'!CC57-('Credit issuance TYA'!$AK$21*'Credit issuance TYA'!$B$2)))</f>
        <v>0</v>
      </c>
      <c r="CD57" s="285">
        <f>IF(ISBLANK('Hoja De Calculo'!CE$13),'Credit issuance TYA'!CD57-('Credit issuance TYA'!$AK$21*'Credit issuance TYA'!$B$2),IF('Hoja De Calculo'!CE$16&lt;'Hoja De Calculo'!CD$16,0,'Credit issuance TYA'!CD57-('Credit issuance TYA'!$AK$21*'Credit issuance TYA'!$B$2)))</f>
        <v>0</v>
      </c>
      <c r="CE57" s="285">
        <f>IF(ISBLANK('Hoja De Calculo'!CF$13),'Credit issuance TYA'!CE57-('Credit issuance TYA'!$AK$21*'Credit issuance TYA'!$B$2),IF('Hoja De Calculo'!CF$16&lt;'Hoja De Calculo'!CE$16,0,'Credit issuance TYA'!CE57-('Credit issuance TYA'!$AK$21*'Credit issuance TYA'!$B$2)))</f>
        <v>0</v>
      </c>
      <c r="CF57" s="285">
        <f>IF(ISBLANK('Hoja De Calculo'!CG$13),'Credit issuance TYA'!CF57-('Credit issuance TYA'!$AK$21*'Credit issuance TYA'!$B$2),IF('Hoja De Calculo'!CG$16&lt;'Hoja De Calculo'!CF$16,0,'Credit issuance TYA'!CF57-('Credit issuance TYA'!$AK$21*'Credit issuance TYA'!$B$2)))</f>
        <v>0</v>
      </c>
      <c r="CG57" s="285">
        <f>IF(ISBLANK('Hoja De Calculo'!CH$13),'Credit issuance TYA'!CG57-('Credit issuance TYA'!$AK$21*'Credit issuance TYA'!$B$2),IF('Hoja De Calculo'!CH$16&lt;'Hoja De Calculo'!CG$16,0,'Credit issuance TYA'!CG57-('Credit issuance TYA'!$AK$21*'Credit issuance TYA'!$B$2)))</f>
        <v>0</v>
      </c>
      <c r="CH57" s="285">
        <f>IF(ISBLANK('Hoja De Calculo'!CI$13),'Credit issuance TYA'!CH57-('Credit issuance TYA'!$AK$21*'Credit issuance TYA'!$B$2),IF('Hoja De Calculo'!CI$16&lt;'Hoja De Calculo'!CH$16,0,'Credit issuance TYA'!CH57-('Credit issuance TYA'!$AK$21*'Credit issuance TYA'!$B$2)))</f>
        <v>0</v>
      </c>
      <c r="CI57" s="285">
        <f>IF(ISBLANK('Hoja De Calculo'!CJ$13),'Credit issuance TYA'!CI57-('Credit issuance TYA'!$AK$21*'Credit issuance TYA'!$B$2),IF('Hoja De Calculo'!CJ$16&lt;'Hoja De Calculo'!CI$16,0,'Credit issuance TYA'!CI57-('Credit issuance TYA'!$AK$21*'Credit issuance TYA'!$B$2)))</f>
        <v>0</v>
      </c>
      <c r="CJ57" s="285">
        <f>IF(ISBLANK('Hoja De Calculo'!CK$13),'Credit issuance TYA'!CJ57-('Credit issuance TYA'!$AK$21*'Credit issuance TYA'!$B$2),IF('Hoja De Calculo'!CK$16&lt;'Hoja De Calculo'!CJ$16,0,'Credit issuance TYA'!CJ57-('Credit issuance TYA'!$AK$21*'Credit issuance TYA'!$B$2)))</f>
        <v>0</v>
      </c>
      <c r="CK57" s="285">
        <f>IF(ISBLANK('Hoja De Calculo'!CL$13),'Credit issuance TYA'!CK57-('Credit issuance TYA'!$AK$21*'Credit issuance TYA'!$B$2),IF('Hoja De Calculo'!CL$16&lt;'Hoja De Calculo'!CK$16,0,'Credit issuance TYA'!CK57-('Credit issuance TYA'!$AK$21*'Credit issuance TYA'!$B$2)))</f>
        <v>0</v>
      </c>
      <c r="CL57" s="285">
        <f>IF(ISBLANK('Hoja De Calculo'!CM$13),'Credit issuance TYA'!CL57-('Credit issuance TYA'!$AK$21*'Credit issuance TYA'!$B$2),IF('Hoja De Calculo'!CM$16&lt;'Hoja De Calculo'!CL$16,0,'Credit issuance TYA'!CL57-('Credit issuance TYA'!$AK$21*'Credit issuance TYA'!$B$2)))</f>
        <v>0</v>
      </c>
      <c r="CM57" s="285">
        <f>IF(ISBLANK('Hoja De Calculo'!CN$13),'Credit issuance TYA'!CM57-('Credit issuance TYA'!$AK$21*'Credit issuance TYA'!$B$2),IF('Hoja De Calculo'!CN$16&lt;'Hoja De Calculo'!CM$16,0,'Credit issuance TYA'!CM57-('Credit issuance TYA'!$AK$21*'Credit issuance TYA'!$B$2)))</f>
        <v>0</v>
      </c>
      <c r="CN57" s="285">
        <f>IF(ISBLANK('Hoja De Calculo'!CO$13),'Credit issuance TYA'!CN57-('Credit issuance TYA'!$AK$21*'Credit issuance TYA'!$B$2),IF('Hoja De Calculo'!CO$16&lt;'Hoja De Calculo'!CN$16,0,'Credit issuance TYA'!CN57-('Credit issuance TYA'!$AK$21*'Credit issuance TYA'!$B$2)))</f>
        <v>0</v>
      </c>
      <c r="CO57" s="285">
        <f>IF(ISBLANK('Hoja De Calculo'!CP$13),'Credit issuance TYA'!CO57-('Credit issuance TYA'!$AK$21*'Credit issuance TYA'!$B$2),IF('Hoja De Calculo'!CP$16&lt;'Hoja De Calculo'!CO$16,0,'Credit issuance TYA'!CO57-('Credit issuance TYA'!$AK$21*'Credit issuance TYA'!$B$2)))</f>
        <v>0</v>
      </c>
      <c r="CP57" s="285">
        <f>IF(ISBLANK('Hoja De Calculo'!CQ$13),'Credit issuance TYA'!CP57-('Credit issuance TYA'!$AK$21*'Credit issuance TYA'!$B$2),IF('Hoja De Calculo'!CQ$16&lt;'Hoja De Calculo'!CP$16,0,'Credit issuance TYA'!CP57-('Credit issuance TYA'!$AK$21*'Credit issuance TYA'!$B$2)))</f>
        <v>0</v>
      </c>
      <c r="CQ57" s="285">
        <f>IF(ISBLANK('Hoja De Calculo'!CR$13),'Credit issuance TYA'!CQ57-('Credit issuance TYA'!$AK$21*'Credit issuance TYA'!$B$2),IF('Hoja De Calculo'!CR$16&lt;'Hoja De Calculo'!CQ$16,0,'Credit issuance TYA'!CQ57-('Credit issuance TYA'!$AK$21*'Credit issuance TYA'!$B$2)))</f>
        <v>0</v>
      </c>
      <c r="CR57" s="285">
        <f>IF(ISBLANK('Hoja De Calculo'!CS$13),'Credit issuance TYA'!CR57-('Credit issuance TYA'!$AK$21*'Credit issuance TYA'!$B$2),IF('Hoja De Calculo'!CS$16&lt;'Hoja De Calculo'!CR$16,0,'Credit issuance TYA'!CR57-('Credit issuance TYA'!$AK$21*'Credit issuance TYA'!$B$2)))</f>
        <v>0</v>
      </c>
      <c r="CS57" s="285">
        <f>IF(ISBLANK('Hoja De Calculo'!CT$13),'Credit issuance TYA'!CS57-('Credit issuance TYA'!$AK$21*'Credit issuance TYA'!$B$2),IF('Hoja De Calculo'!CT$16&lt;'Hoja De Calculo'!CS$16,0,'Credit issuance TYA'!CS57-('Credit issuance TYA'!$AK$21*'Credit issuance TYA'!$B$2)))</f>
        <v>0</v>
      </c>
      <c r="CT57" s="285">
        <f>IF(ISBLANK('Hoja De Calculo'!CU$13),'Credit issuance TYA'!CT57-('Credit issuance TYA'!$AK$21*'Credit issuance TYA'!$B$2),IF('Hoja De Calculo'!CU$16&lt;'Hoja De Calculo'!CT$16,0,'Credit issuance TYA'!CT57-('Credit issuance TYA'!$AK$21*'Credit issuance TYA'!$B$2)))</f>
        <v>0</v>
      </c>
      <c r="CU57" s="285">
        <f>IF(ISBLANK('Hoja De Calculo'!CV$13),'Credit issuance TYA'!CU57-('Credit issuance TYA'!$AK$21*'Credit issuance TYA'!$B$2),IF('Hoja De Calculo'!CV$16&lt;'Hoja De Calculo'!CU$16,0,'Credit issuance TYA'!CU57-('Credit issuance TYA'!$AK$21*'Credit issuance TYA'!$B$2)))</f>
        <v>0</v>
      </c>
      <c r="CV57" s="285">
        <f>IF(ISBLANK('Hoja De Calculo'!CW$13),'Credit issuance TYA'!CV57-('Credit issuance TYA'!$AK$21*'Credit issuance TYA'!$B$2),IF('Hoja De Calculo'!CW$16&lt;'Hoja De Calculo'!CV$16,0,'Credit issuance TYA'!CV57-('Credit issuance TYA'!$AK$21*'Credit issuance TYA'!$B$2)))</f>
        <v>0</v>
      </c>
      <c r="CW57" s="285">
        <f>IF(ISBLANK('Hoja De Calculo'!CX$13),'Credit issuance TYA'!CW57-('Credit issuance TYA'!$AK$21*'Credit issuance TYA'!$B$2),IF('Hoja De Calculo'!CX$16&lt;'Hoja De Calculo'!CW$16,0,'Credit issuance TYA'!CW57-('Credit issuance TYA'!$AK$21*'Credit issuance TYA'!$B$2)))</f>
        <v>0</v>
      </c>
    </row>
    <row r="58" spans="1:101" x14ac:dyDescent="0.25">
      <c r="A58" t="s">
        <v>195</v>
      </c>
      <c r="B58" s="263"/>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85">
        <f>'Credit issuance TYA'!AL58-('Credit issuance TYA'!$AL$21*'Credit issuance TYA'!$B$2)</f>
        <v>0</v>
      </c>
      <c r="AM58" s="285">
        <f>IF(ISBLANK('Hoja De Calculo'!AN$13),'Credit issuance TYA'!AM58-('Credit issuance TYA'!$AL$21*'Credit issuance TYA'!$B$2),IF('Hoja De Calculo'!AN$16&lt;'Hoja De Calculo'!AM$16,0,'Credit issuance TYA'!AM58-('Credit issuance TYA'!$AL$21*'Credit issuance TYA'!$B$2)))</f>
        <v>0</v>
      </c>
      <c r="AN58" s="285">
        <f>IF(ISBLANK('Hoja De Calculo'!AO$13),'Credit issuance TYA'!AN58-('Credit issuance TYA'!$AL$21*'Credit issuance TYA'!$B$2),IF('Hoja De Calculo'!AO$16&lt;'Hoja De Calculo'!AN$16,0,'Credit issuance TYA'!AN58-('Credit issuance TYA'!$AL$21*'Credit issuance TYA'!$B$2)))</f>
        <v>0</v>
      </c>
      <c r="AO58" s="285">
        <f>IF(ISBLANK('Hoja De Calculo'!AP$13),'Credit issuance TYA'!AO58-('Credit issuance TYA'!$AL$21*'Credit issuance TYA'!$B$2),IF('Hoja De Calculo'!AP$16&lt;'Hoja De Calculo'!AO$16,0,'Credit issuance TYA'!AO58-('Credit issuance TYA'!$AL$21*'Credit issuance TYA'!$B$2)))</f>
        <v>0</v>
      </c>
      <c r="AP58" s="285">
        <f>IF(ISBLANK('Hoja De Calculo'!AQ$13),'Credit issuance TYA'!AP58-('Credit issuance TYA'!$AL$21*'Credit issuance TYA'!$B$2),IF('Hoja De Calculo'!AQ$16&lt;'Hoja De Calculo'!AP$16,0,'Credit issuance TYA'!AP58-('Credit issuance TYA'!$AL$21*'Credit issuance TYA'!$B$2)))</f>
        <v>0</v>
      </c>
      <c r="AQ58" s="285">
        <f>IF(ISBLANK('Hoja De Calculo'!AR$13),'Credit issuance TYA'!AQ58-('Credit issuance TYA'!$AL$21*'Credit issuance TYA'!$B$2),IF('Hoja De Calculo'!AR$16&lt;'Hoja De Calculo'!AQ$16,0,'Credit issuance TYA'!AQ58-('Credit issuance TYA'!$AL$21*'Credit issuance TYA'!$B$2)))</f>
        <v>0</v>
      </c>
      <c r="AR58" s="285">
        <f>IF(ISBLANK('Hoja De Calculo'!AS$13),'Credit issuance TYA'!AR58-('Credit issuance TYA'!$AL$21*'Credit issuance TYA'!$B$2),IF('Hoja De Calculo'!AS$16&lt;'Hoja De Calculo'!AR$16,0,'Credit issuance TYA'!AR58-('Credit issuance TYA'!$AL$21*'Credit issuance TYA'!$B$2)))</f>
        <v>0</v>
      </c>
      <c r="AS58" s="285">
        <f>IF(ISBLANK('Hoja De Calculo'!AT$13),'Credit issuance TYA'!AS58-('Credit issuance TYA'!$AL$21*'Credit issuance TYA'!$B$2),IF('Hoja De Calculo'!AT$16&lt;'Hoja De Calculo'!AS$16,0,'Credit issuance TYA'!AS58-('Credit issuance TYA'!$AL$21*'Credit issuance TYA'!$B$2)))</f>
        <v>0</v>
      </c>
      <c r="AT58" s="285">
        <f>IF(ISBLANK('Hoja De Calculo'!AU$13),'Credit issuance TYA'!AT58-('Credit issuance TYA'!$AL$21*'Credit issuance TYA'!$B$2),IF('Hoja De Calculo'!AU$16&lt;'Hoja De Calculo'!AT$16,0,'Credit issuance TYA'!AT58-('Credit issuance TYA'!$AL$21*'Credit issuance TYA'!$B$2)))</f>
        <v>0</v>
      </c>
      <c r="AU58" s="285">
        <f>IF(ISBLANK('Hoja De Calculo'!AV$13),'Credit issuance TYA'!AU58-('Credit issuance TYA'!$AL$21*'Credit issuance TYA'!$B$2),IF('Hoja De Calculo'!AV$16&lt;'Hoja De Calculo'!AU$16,0,'Credit issuance TYA'!AU58-('Credit issuance TYA'!$AL$21*'Credit issuance TYA'!$B$2)))</f>
        <v>0</v>
      </c>
      <c r="AV58" s="285">
        <f>IF(ISBLANK('Hoja De Calculo'!AW$13),'Credit issuance TYA'!AV58-('Credit issuance TYA'!$AL$21*'Credit issuance TYA'!$B$2),IF('Hoja De Calculo'!AW$16&lt;'Hoja De Calculo'!AV$16,0,'Credit issuance TYA'!AV58-('Credit issuance TYA'!$AL$21*'Credit issuance TYA'!$B$2)))</f>
        <v>0</v>
      </c>
      <c r="AW58" s="285">
        <f>IF(ISBLANK('Hoja De Calculo'!AX$13),'Credit issuance TYA'!AW58-('Credit issuance TYA'!$AL$21*'Credit issuance TYA'!$B$2),IF('Hoja De Calculo'!AX$16&lt;'Hoja De Calculo'!AW$16,0,'Credit issuance TYA'!AW58-('Credit issuance TYA'!$AL$21*'Credit issuance TYA'!$B$2)))</f>
        <v>0</v>
      </c>
      <c r="AX58" s="285">
        <f>IF(ISBLANK('Hoja De Calculo'!AY$13),'Credit issuance TYA'!AX58-('Credit issuance TYA'!$AL$21*'Credit issuance TYA'!$B$2),IF('Hoja De Calculo'!AY$16&lt;'Hoja De Calculo'!AX$16,0,'Credit issuance TYA'!AX58-('Credit issuance TYA'!$AL$21*'Credit issuance TYA'!$B$2)))</f>
        <v>0</v>
      </c>
      <c r="AY58" s="285">
        <f>IF(ISBLANK('Hoja De Calculo'!AZ$13),'Credit issuance TYA'!AY58-('Credit issuance TYA'!$AL$21*'Credit issuance TYA'!$B$2),IF('Hoja De Calculo'!AZ$16&lt;'Hoja De Calculo'!AY$16,0,'Credit issuance TYA'!AY58-('Credit issuance TYA'!$AL$21*'Credit issuance TYA'!$B$2)))</f>
        <v>0</v>
      </c>
      <c r="AZ58" s="285">
        <f>IF(ISBLANK('Hoja De Calculo'!BA$13),'Credit issuance TYA'!AZ58-('Credit issuance TYA'!$AL$21*'Credit issuance TYA'!$B$2),IF('Hoja De Calculo'!BA$16&lt;'Hoja De Calculo'!AZ$16,0,'Credit issuance TYA'!AZ58-('Credit issuance TYA'!$AL$21*'Credit issuance TYA'!$B$2)))</f>
        <v>0</v>
      </c>
      <c r="BA58" s="285">
        <f>IF(ISBLANK('Hoja De Calculo'!BB$13),'Credit issuance TYA'!BA58-('Credit issuance TYA'!$AL$21*'Credit issuance TYA'!$B$2),IF('Hoja De Calculo'!BB$16&lt;'Hoja De Calculo'!BA$16,0,'Credit issuance TYA'!BA58-('Credit issuance TYA'!$AL$21*'Credit issuance TYA'!$B$2)))</f>
        <v>0</v>
      </c>
      <c r="BB58" s="285">
        <f>IF(ISBLANK('Hoja De Calculo'!BC$13),'Credit issuance TYA'!BB58-('Credit issuance TYA'!$AL$21*'Credit issuance TYA'!$B$2),IF('Hoja De Calculo'!BC$16&lt;'Hoja De Calculo'!BB$16,0,'Credit issuance TYA'!BB58-('Credit issuance TYA'!$AL$21*'Credit issuance TYA'!$B$2)))</f>
        <v>0</v>
      </c>
      <c r="BC58" s="285">
        <f>IF(ISBLANK('Hoja De Calculo'!BD$13),'Credit issuance TYA'!BC58-('Credit issuance TYA'!$AL$21*'Credit issuance TYA'!$B$2),IF('Hoja De Calculo'!BD$16&lt;'Hoja De Calculo'!BC$16,0,'Credit issuance TYA'!BC58-('Credit issuance TYA'!$AL$21*'Credit issuance TYA'!$B$2)))</f>
        <v>0</v>
      </c>
      <c r="BD58" s="285">
        <f>IF(ISBLANK('Hoja De Calculo'!BE$13),'Credit issuance TYA'!BD58-('Credit issuance TYA'!$AL$21*'Credit issuance TYA'!$B$2),IF('Hoja De Calculo'!BE$16&lt;'Hoja De Calculo'!BD$16,0,'Credit issuance TYA'!BD58-('Credit issuance TYA'!$AL$21*'Credit issuance TYA'!$B$2)))</f>
        <v>0</v>
      </c>
      <c r="BE58" s="285">
        <f>IF(ISBLANK('Hoja De Calculo'!BF$13),'Credit issuance TYA'!BE58-('Credit issuance TYA'!$AL$21*'Credit issuance TYA'!$B$2),IF('Hoja De Calculo'!BF$16&lt;'Hoja De Calculo'!BE$16,0,'Credit issuance TYA'!BE58-('Credit issuance TYA'!$AL$21*'Credit issuance TYA'!$B$2)))</f>
        <v>0</v>
      </c>
      <c r="BF58" s="285">
        <f>IF(ISBLANK('Hoja De Calculo'!BG$13),'Credit issuance TYA'!BF58-('Credit issuance TYA'!$AL$21*'Credit issuance TYA'!$B$2),IF('Hoja De Calculo'!BG$16&lt;'Hoja De Calculo'!BF$16,0,'Credit issuance TYA'!BF58-('Credit issuance TYA'!$AL$21*'Credit issuance TYA'!$B$2)))</f>
        <v>0</v>
      </c>
      <c r="BG58" s="285">
        <f>IF(ISBLANK('Hoja De Calculo'!BH$13),'Credit issuance TYA'!BG58-('Credit issuance TYA'!$AL$21*'Credit issuance TYA'!$B$2),IF('Hoja De Calculo'!BH$16&lt;'Hoja De Calculo'!BG$16,0,'Credit issuance TYA'!BG58-('Credit issuance TYA'!$AL$21*'Credit issuance TYA'!$B$2)))</f>
        <v>0</v>
      </c>
      <c r="BH58" s="285">
        <f>IF(ISBLANK('Hoja De Calculo'!BI$13),'Credit issuance TYA'!BH58-('Credit issuance TYA'!$AL$21*'Credit issuance TYA'!$B$2),IF('Hoja De Calculo'!BI$16&lt;'Hoja De Calculo'!BH$16,0,'Credit issuance TYA'!BH58-('Credit issuance TYA'!$AL$21*'Credit issuance TYA'!$B$2)))</f>
        <v>0</v>
      </c>
      <c r="BI58" s="285">
        <f>IF(ISBLANK('Hoja De Calculo'!BJ$13),'Credit issuance TYA'!BI58-('Credit issuance TYA'!$AL$21*'Credit issuance TYA'!$B$2),IF('Hoja De Calculo'!BJ$16&lt;'Hoja De Calculo'!BI$16,0,'Credit issuance TYA'!BI58-('Credit issuance TYA'!$AL$21*'Credit issuance TYA'!$B$2)))</f>
        <v>0</v>
      </c>
      <c r="BJ58" s="285">
        <f>IF(ISBLANK('Hoja De Calculo'!BK$13),'Credit issuance TYA'!BJ58-('Credit issuance TYA'!$AL$21*'Credit issuance TYA'!$B$2),IF('Hoja De Calculo'!BK$16&lt;'Hoja De Calculo'!BJ$16,0,'Credit issuance TYA'!BJ58-('Credit issuance TYA'!$AL$21*'Credit issuance TYA'!$B$2)))</f>
        <v>0</v>
      </c>
      <c r="BK58" s="285">
        <f>IF(ISBLANK('Hoja De Calculo'!BL$13),'Credit issuance TYA'!BK58-('Credit issuance TYA'!$AL$21*'Credit issuance TYA'!$B$2),IF('Hoja De Calculo'!BL$16&lt;'Hoja De Calculo'!BK$16,0,'Credit issuance TYA'!BK58-('Credit issuance TYA'!$AL$21*'Credit issuance TYA'!$B$2)))</f>
        <v>0</v>
      </c>
      <c r="BL58" s="285">
        <f>IF(ISBLANK('Hoja De Calculo'!BM$13),'Credit issuance TYA'!BL58-('Credit issuance TYA'!$AL$21*'Credit issuance TYA'!$B$2),IF('Hoja De Calculo'!BM$16&lt;'Hoja De Calculo'!BL$16,0,'Credit issuance TYA'!BL58-('Credit issuance TYA'!$AL$21*'Credit issuance TYA'!$B$2)))</f>
        <v>0</v>
      </c>
      <c r="BM58" s="285">
        <f>IF(ISBLANK('Hoja De Calculo'!BN$13),'Credit issuance TYA'!BM58-('Credit issuance TYA'!$AL$21*'Credit issuance TYA'!$B$2),IF('Hoja De Calculo'!BN$16&lt;'Hoja De Calculo'!BM$16,0,'Credit issuance TYA'!BM58-('Credit issuance TYA'!$AL$21*'Credit issuance TYA'!$B$2)))</f>
        <v>0</v>
      </c>
      <c r="BN58" s="285">
        <f>IF(ISBLANK('Hoja De Calculo'!BO$13),'Credit issuance TYA'!BN58-('Credit issuance TYA'!$AL$21*'Credit issuance TYA'!$B$2),IF('Hoja De Calculo'!BO$16&lt;'Hoja De Calculo'!BN$16,0,'Credit issuance TYA'!BN58-('Credit issuance TYA'!$AL$21*'Credit issuance TYA'!$B$2)))</f>
        <v>0</v>
      </c>
      <c r="BO58" s="285">
        <f>IF(ISBLANK('Hoja De Calculo'!BP$13),'Credit issuance TYA'!BO58-('Credit issuance TYA'!$AL$21*'Credit issuance TYA'!$B$2),IF('Hoja De Calculo'!BP$16&lt;'Hoja De Calculo'!BO$16,0,'Credit issuance TYA'!BO58-('Credit issuance TYA'!$AL$21*'Credit issuance TYA'!$B$2)))</f>
        <v>0</v>
      </c>
      <c r="BP58" s="285">
        <f>IF(ISBLANK('Hoja De Calculo'!BQ$13),'Credit issuance TYA'!BP58-('Credit issuance TYA'!$AL$21*'Credit issuance TYA'!$B$2),IF('Hoja De Calculo'!BQ$16&lt;'Hoja De Calculo'!BP$16,0,'Credit issuance TYA'!BP58-('Credit issuance TYA'!$AL$21*'Credit issuance TYA'!$B$2)))</f>
        <v>0</v>
      </c>
      <c r="BQ58" s="285">
        <f>IF(ISBLANK('Hoja De Calculo'!BR$13),'Credit issuance TYA'!BQ58-('Credit issuance TYA'!$AL$21*'Credit issuance TYA'!$B$2),IF('Hoja De Calculo'!BR$16&lt;'Hoja De Calculo'!BQ$16,0,'Credit issuance TYA'!BQ58-('Credit issuance TYA'!$AL$21*'Credit issuance TYA'!$B$2)))</f>
        <v>0</v>
      </c>
      <c r="BR58" s="285">
        <f>IF(ISBLANK('Hoja De Calculo'!BS$13),'Credit issuance TYA'!BR58-('Credit issuance TYA'!$AL$21*'Credit issuance TYA'!$B$2),IF('Hoja De Calculo'!BS$16&lt;'Hoja De Calculo'!BR$16,0,'Credit issuance TYA'!BR58-('Credit issuance TYA'!$AL$21*'Credit issuance TYA'!$B$2)))</f>
        <v>0</v>
      </c>
      <c r="BS58" s="285">
        <f>IF(ISBLANK('Hoja De Calculo'!BT$13),'Credit issuance TYA'!BS58-('Credit issuance TYA'!$AL$21*'Credit issuance TYA'!$B$2),IF('Hoja De Calculo'!BT$16&lt;'Hoja De Calculo'!BS$16,0,'Credit issuance TYA'!BS58-('Credit issuance TYA'!$AL$21*'Credit issuance TYA'!$B$2)))</f>
        <v>0</v>
      </c>
      <c r="BT58" s="285">
        <f>IF(ISBLANK('Hoja De Calculo'!BU$13),'Credit issuance TYA'!BT58-('Credit issuance TYA'!$AL$21*'Credit issuance TYA'!$B$2),IF('Hoja De Calculo'!BU$16&lt;'Hoja De Calculo'!BT$16,0,'Credit issuance TYA'!BT58-('Credit issuance TYA'!$AL$21*'Credit issuance TYA'!$B$2)))</f>
        <v>0</v>
      </c>
      <c r="BU58" s="285">
        <f>IF(ISBLANK('Hoja De Calculo'!BV$13),'Credit issuance TYA'!BU58-('Credit issuance TYA'!$AL$21*'Credit issuance TYA'!$B$2),IF('Hoja De Calculo'!BV$16&lt;'Hoja De Calculo'!BU$16,0,'Credit issuance TYA'!BU58-('Credit issuance TYA'!$AL$21*'Credit issuance TYA'!$B$2)))</f>
        <v>0</v>
      </c>
      <c r="BV58" s="285">
        <f>IF(ISBLANK('Hoja De Calculo'!BW$13),'Credit issuance TYA'!BV58-('Credit issuance TYA'!$AL$21*'Credit issuance TYA'!$B$2),IF('Hoja De Calculo'!BW$16&lt;'Hoja De Calculo'!BV$16,0,'Credit issuance TYA'!BV58-('Credit issuance TYA'!$AL$21*'Credit issuance TYA'!$B$2)))</f>
        <v>0</v>
      </c>
      <c r="BW58" s="285">
        <f>IF(ISBLANK('Hoja De Calculo'!BX$13),'Credit issuance TYA'!BW58-('Credit issuance TYA'!$AL$21*'Credit issuance TYA'!$B$2),IF('Hoja De Calculo'!BX$16&lt;'Hoja De Calculo'!BW$16,0,'Credit issuance TYA'!BW58-('Credit issuance TYA'!$AL$21*'Credit issuance TYA'!$B$2)))</f>
        <v>0</v>
      </c>
      <c r="BX58" s="285">
        <f>IF(ISBLANK('Hoja De Calculo'!BY$13),'Credit issuance TYA'!BX58-('Credit issuance TYA'!$AL$21*'Credit issuance TYA'!$B$2),IF('Hoja De Calculo'!BY$16&lt;'Hoja De Calculo'!BX$16,0,'Credit issuance TYA'!BX58-('Credit issuance TYA'!$AL$21*'Credit issuance TYA'!$B$2)))</f>
        <v>0</v>
      </c>
      <c r="BY58" s="285">
        <f>IF(ISBLANK('Hoja De Calculo'!BZ$13),'Credit issuance TYA'!BY58-('Credit issuance TYA'!$AL$21*'Credit issuance TYA'!$B$2),IF('Hoja De Calculo'!BZ$16&lt;'Hoja De Calculo'!BY$16,0,'Credit issuance TYA'!BY58-('Credit issuance TYA'!$AL$21*'Credit issuance TYA'!$B$2)))</f>
        <v>0</v>
      </c>
      <c r="BZ58" s="285">
        <f>IF(ISBLANK('Hoja De Calculo'!CA$13),'Credit issuance TYA'!BZ58-('Credit issuance TYA'!$AL$21*'Credit issuance TYA'!$B$2),IF('Hoja De Calculo'!CA$16&lt;'Hoja De Calculo'!BZ$16,0,'Credit issuance TYA'!BZ58-('Credit issuance TYA'!$AL$21*'Credit issuance TYA'!$B$2)))</f>
        <v>0</v>
      </c>
      <c r="CA58" s="285">
        <f>IF(ISBLANK('Hoja De Calculo'!CB$13),'Credit issuance TYA'!CA58-('Credit issuance TYA'!$AL$21*'Credit issuance TYA'!$B$2),IF('Hoja De Calculo'!CB$16&lt;'Hoja De Calculo'!CA$16,0,'Credit issuance TYA'!CA58-('Credit issuance TYA'!$AL$21*'Credit issuance TYA'!$B$2)))</f>
        <v>0</v>
      </c>
      <c r="CB58" s="285">
        <f>IF(ISBLANK('Hoja De Calculo'!CC$13),'Credit issuance TYA'!CB58-('Credit issuance TYA'!$AL$21*'Credit issuance TYA'!$B$2),IF('Hoja De Calculo'!CC$16&lt;'Hoja De Calculo'!CB$16,0,'Credit issuance TYA'!CB58-('Credit issuance TYA'!$AL$21*'Credit issuance TYA'!$B$2)))</f>
        <v>0</v>
      </c>
      <c r="CC58" s="285">
        <f>IF(ISBLANK('Hoja De Calculo'!CD$13),'Credit issuance TYA'!CC58-('Credit issuance TYA'!$AL$21*'Credit issuance TYA'!$B$2),IF('Hoja De Calculo'!CD$16&lt;'Hoja De Calculo'!CC$16,0,'Credit issuance TYA'!CC58-('Credit issuance TYA'!$AL$21*'Credit issuance TYA'!$B$2)))</f>
        <v>0</v>
      </c>
      <c r="CD58" s="285">
        <f>IF(ISBLANK('Hoja De Calculo'!CE$13),'Credit issuance TYA'!CD58-('Credit issuance TYA'!$AL$21*'Credit issuance TYA'!$B$2),IF('Hoja De Calculo'!CE$16&lt;'Hoja De Calculo'!CD$16,0,'Credit issuance TYA'!CD58-('Credit issuance TYA'!$AL$21*'Credit issuance TYA'!$B$2)))</f>
        <v>0</v>
      </c>
      <c r="CE58" s="285">
        <f>IF(ISBLANK('Hoja De Calculo'!CF$13),'Credit issuance TYA'!CE58-('Credit issuance TYA'!$AL$21*'Credit issuance TYA'!$B$2),IF('Hoja De Calculo'!CF$16&lt;'Hoja De Calculo'!CE$16,0,'Credit issuance TYA'!CE58-('Credit issuance TYA'!$AL$21*'Credit issuance TYA'!$B$2)))</f>
        <v>0</v>
      </c>
      <c r="CF58" s="285">
        <f>IF(ISBLANK('Hoja De Calculo'!CG$13),'Credit issuance TYA'!CF58-('Credit issuance TYA'!$AL$21*'Credit issuance TYA'!$B$2),IF('Hoja De Calculo'!CG$16&lt;'Hoja De Calculo'!CF$16,0,'Credit issuance TYA'!CF58-('Credit issuance TYA'!$AL$21*'Credit issuance TYA'!$B$2)))</f>
        <v>0</v>
      </c>
      <c r="CG58" s="285">
        <f>IF(ISBLANK('Hoja De Calculo'!CH$13),'Credit issuance TYA'!CG58-('Credit issuance TYA'!$AL$21*'Credit issuance TYA'!$B$2),IF('Hoja De Calculo'!CH$16&lt;'Hoja De Calculo'!CG$16,0,'Credit issuance TYA'!CG58-('Credit issuance TYA'!$AL$21*'Credit issuance TYA'!$B$2)))</f>
        <v>0</v>
      </c>
      <c r="CH58" s="285">
        <f>IF(ISBLANK('Hoja De Calculo'!CI$13),'Credit issuance TYA'!CH58-('Credit issuance TYA'!$AL$21*'Credit issuance TYA'!$B$2),IF('Hoja De Calculo'!CI$16&lt;'Hoja De Calculo'!CH$16,0,'Credit issuance TYA'!CH58-('Credit issuance TYA'!$AL$21*'Credit issuance TYA'!$B$2)))</f>
        <v>0</v>
      </c>
      <c r="CI58" s="285">
        <f>IF(ISBLANK('Hoja De Calculo'!CJ$13),'Credit issuance TYA'!CI58-('Credit issuance TYA'!$AL$21*'Credit issuance TYA'!$B$2),IF('Hoja De Calculo'!CJ$16&lt;'Hoja De Calculo'!CI$16,0,'Credit issuance TYA'!CI58-('Credit issuance TYA'!$AL$21*'Credit issuance TYA'!$B$2)))</f>
        <v>0</v>
      </c>
      <c r="CJ58" s="285">
        <f>IF(ISBLANK('Hoja De Calculo'!CK$13),'Credit issuance TYA'!CJ58-('Credit issuance TYA'!$AL$21*'Credit issuance TYA'!$B$2),IF('Hoja De Calculo'!CK$16&lt;'Hoja De Calculo'!CJ$16,0,'Credit issuance TYA'!CJ58-('Credit issuance TYA'!$AL$21*'Credit issuance TYA'!$B$2)))</f>
        <v>0</v>
      </c>
      <c r="CK58" s="285">
        <f>IF(ISBLANK('Hoja De Calculo'!CL$13),'Credit issuance TYA'!CK58-('Credit issuance TYA'!$AL$21*'Credit issuance TYA'!$B$2),IF('Hoja De Calculo'!CL$16&lt;'Hoja De Calculo'!CK$16,0,'Credit issuance TYA'!CK58-('Credit issuance TYA'!$AL$21*'Credit issuance TYA'!$B$2)))</f>
        <v>0</v>
      </c>
      <c r="CL58" s="285">
        <f>IF(ISBLANK('Hoja De Calculo'!CM$13),'Credit issuance TYA'!CL58-('Credit issuance TYA'!$AL$21*'Credit issuance TYA'!$B$2),IF('Hoja De Calculo'!CM$16&lt;'Hoja De Calculo'!CL$16,0,'Credit issuance TYA'!CL58-('Credit issuance TYA'!$AL$21*'Credit issuance TYA'!$B$2)))</f>
        <v>0</v>
      </c>
      <c r="CM58" s="285">
        <f>IF(ISBLANK('Hoja De Calculo'!CN$13),'Credit issuance TYA'!CM58-('Credit issuance TYA'!$AL$21*'Credit issuance TYA'!$B$2),IF('Hoja De Calculo'!CN$16&lt;'Hoja De Calculo'!CM$16,0,'Credit issuance TYA'!CM58-('Credit issuance TYA'!$AL$21*'Credit issuance TYA'!$B$2)))</f>
        <v>0</v>
      </c>
      <c r="CN58" s="285">
        <f>IF(ISBLANK('Hoja De Calculo'!CO$13),'Credit issuance TYA'!CN58-('Credit issuance TYA'!$AL$21*'Credit issuance TYA'!$B$2),IF('Hoja De Calculo'!CO$16&lt;'Hoja De Calculo'!CN$16,0,'Credit issuance TYA'!CN58-('Credit issuance TYA'!$AL$21*'Credit issuance TYA'!$B$2)))</f>
        <v>0</v>
      </c>
      <c r="CO58" s="285">
        <f>IF(ISBLANK('Hoja De Calculo'!CP$13),'Credit issuance TYA'!CO58-('Credit issuance TYA'!$AL$21*'Credit issuance TYA'!$B$2),IF('Hoja De Calculo'!CP$16&lt;'Hoja De Calculo'!CO$16,0,'Credit issuance TYA'!CO58-('Credit issuance TYA'!$AL$21*'Credit issuance TYA'!$B$2)))</f>
        <v>0</v>
      </c>
      <c r="CP58" s="285">
        <f>IF(ISBLANK('Hoja De Calculo'!CQ$13),'Credit issuance TYA'!CP58-('Credit issuance TYA'!$AL$21*'Credit issuance TYA'!$B$2),IF('Hoja De Calculo'!CQ$16&lt;'Hoja De Calculo'!CP$16,0,'Credit issuance TYA'!CP58-('Credit issuance TYA'!$AL$21*'Credit issuance TYA'!$B$2)))</f>
        <v>0</v>
      </c>
      <c r="CQ58" s="285">
        <f>IF(ISBLANK('Hoja De Calculo'!CR$13),'Credit issuance TYA'!CQ58-('Credit issuance TYA'!$AL$21*'Credit issuance TYA'!$B$2),IF('Hoja De Calculo'!CR$16&lt;'Hoja De Calculo'!CQ$16,0,'Credit issuance TYA'!CQ58-('Credit issuance TYA'!$AL$21*'Credit issuance TYA'!$B$2)))</f>
        <v>0</v>
      </c>
      <c r="CR58" s="285">
        <f>IF(ISBLANK('Hoja De Calculo'!CS$13),'Credit issuance TYA'!CR58-('Credit issuance TYA'!$AL$21*'Credit issuance TYA'!$B$2),IF('Hoja De Calculo'!CS$16&lt;'Hoja De Calculo'!CR$16,0,'Credit issuance TYA'!CR58-('Credit issuance TYA'!$AL$21*'Credit issuance TYA'!$B$2)))</f>
        <v>0</v>
      </c>
      <c r="CS58" s="285">
        <f>IF(ISBLANK('Hoja De Calculo'!CT$13),'Credit issuance TYA'!CS58-('Credit issuance TYA'!$AL$21*'Credit issuance TYA'!$B$2),IF('Hoja De Calculo'!CT$16&lt;'Hoja De Calculo'!CS$16,0,'Credit issuance TYA'!CS58-('Credit issuance TYA'!$AL$21*'Credit issuance TYA'!$B$2)))</f>
        <v>0</v>
      </c>
      <c r="CT58" s="285">
        <f>IF(ISBLANK('Hoja De Calculo'!CU$13),'Credit issuance TYA'!CT58-('Credit issuance TYA'!$AL$21*'Credit issuance TYA'!$B$2),IF('Hoja De Calculo'!CU$16&lt;'Hoja De Calculo'!CT$16,0,'Credit issuance TYA'!CT58-('Credit issuance TYA'!$AL$21*'Credit issuance TYA'!$B$2)))</f>
        <v>0</v>
      </c>
      <c r="CU58" s="285">
        <f>IF(ISBLANK('Hoja De Calculo'!CV$13),'Credit issuance TYA'!CU58-('Credit issuance TYA'!$AL$21*'Credit issuance TYA'!$B$2),IF('Hoja De Calculo'!CV$16&lt;'Hoja De Calculo'!CU$16,0,'Credit issuance TYA'!CU58-('Credit issuance TYA'!$AL$21*'Credit issuance TYA'!$B$2)))</f>
        <v>0</v>
      </c>
      <c r="CV58" s="285">
        <f>IF(ISBLANK('Hoja De Calculo'!CW$13),'Credit issuance TYA'!CV58-('Credit issuance TYA'!$AL$21*'Credit issuance TYA'!$B$2),IF('Hoja De Calculo'!CW$16&lt;'Hoja De Calculo'!CV$16,0,'Credit issuance TYA'!CV58-('Credit issuance TYA'!$AL$21*'Credit issuance TYA'!$B$2)))</f>
        <v>0</v>
      </c>
      <c r="CW58" s="285">
        <f>IF(ISBLANK('Hoja De Calculo'!CX$13),'Credit issuance TYA'!CW58-('Credit issuance TYA'!$AL$21*'Credit issuance TYA'!$B$2),IF('Hoja De Calculo'!CX$16&lt;'Hoja De Calculo'!CW$16,0,'Credit issuance TYA'!CW58-('Credit issuance TYA'!$AL$21*'Credit issuance TYA'!$B$2)))</f>
        <v>0</v>
      </c>
    </row>
    <row r="59" spans="1:101" x14ac:dyDescent="0.25">
      <c r="A59" t="s">
        <v>196</v>
      </c>
      <c r="B59" s="263"/>
      <c r="C59" s="263"/>
      <c r="D59" s="263"/>
      <c r="E59" s="263"/>
      <c r="F59" s="263"/>
      <c r="G59" s="263"/>
      <c r="H59" s="263"/>
      <c r="I59" s="263"/>
      <c r="J59" s="263"/>
      <c r="K59" s="263"/>
      <c r="L59" s="263"/>
      <c r="M59" s="263"/>
      <c r="N59" s="263"/>
      <c r="O59" s="263"/>
      <c r="P59" s="263"/>
      <c r="Q59" s="263"/>
      <c r="R59" s="263"/>
      <c r="S59" s="263"/>
      <c r="T59" s="263"/>
      <c r="U59" s="263"/>
      <c r="V59" s="263"/>
      <c r="W59" s="263"/>
      <c r="X59" s="263"/>
      <c r="Y59" s="263"/>
      <c r="Z59" s="263"/>
      <c r="AA59" s="263"/>
      <c r="AB59" s="263"/>
      <c r="AC59" s="263"/>
      <c r="AD59" s="263"/>
      <c r="AE59" s="263"/>
      <c r="AF59" s="263"/>
      <c r="AG59" s="263"/>
      <c r="AH59" s="263"/>
      <c r="AI59" s="263"/>
      <c r="AJ59" s="263"/>
      <c r="AK59" s="263"/>
      <c r="AL59" s="263"/>
      <c r="AM59" s="285">
        <f>'Credit issuance TYA'!AM59-('Credit issuance TYA'!$AM$21*'Credit issuance TYA'!$B$2)</f>
        <v>0</v>
      </c>
      <c r="AN59" s="285">
        <f>IF(ISBLANK('Hoja De Calculo'!AO$13),'Credit issuance TYA'!AN59-('Credit issuance TYA'!$AM$21*'Credit issuance TYA'!$B$2),IF('Hoja De Calculo'!AO$16&lt;'Hoja De Calculo'!AN$16,0,'Credit issuance TYA'!AN59-('Credit issuance TYA'!$AM$21*'Credit issuance TYA'!$B$2)))</f>
        <v>0</v>
      </c>
      <c r="AO59" s="285">
        <f>IF(ISBLANK('Hoja De Calculo'!AP$13),'Credit issuance TYA'!AO59-('Credit issuance TYA'!$AM$21*'Credit issuance TYA'!$B$2),IF('Hoja De Calculo'!AP$16&lt;'Hoja De Calculo'!AO$16,0,'Credit issuance TYA'!AO59-('Credit issuance TYA'!$AM$21*'Credit issuance TYA'!$B$2)))</f>
        <v>0</v>
      </c>
      <c r="AP59" s="285">
        <f>IF(ISBLANK('Hoja De Calculo'!AQ$13),'Credit issuance TYA'!AP59-('Credit issuance TYA'!$AM$21*'Credit issuance TYA'!$B$2),IF('Hoja De Calculo'!AQ$16&lt;'Hoja De Calculo'!AP$16,0,'Credit issuance TYA'!AP59-('Credit issuance TYA'!$AM$21*'Credit issuance TYA'!$B$2)))</f>
        <v>0</v>
      </c>
      <c r="AQ59" s="285">
        <f>IF(ISBLANK('Hoja De Calculo'!AR$13),'Credit issuance TYA'!AQ59-('Credit issuance TYA'!$AM$21*'Credit issuance TYA'!$B$2),IF('Hoja De Calculo'!AR$16&lt;'Hoja De Calculo'!AQ$16,0,'Credit issuance TYA'!AQ59-('Credit issuance TYA'!$AM$21*'Credit issuance TYA'!$B$2)))</f>
        <v>0</v>
      </c>
      <c r="AR59" s="285">
        <f>IF(ISBLANK('Hoja De Calculo'!AS$13),'Credit issuance TYA'!AR59-('Credit issuance TYA'!$AM$21*'Credit issuance TYA'!$B$2),IF('Hoja De Calculo'!AS$16&lt;'Hoja De Calculo'!AR$16,0,'Credit issuance TYA'!AR59-('Credit issuance TYA'!$AM$21*'Credit issuance TYA'!$B$2)))</f>
        <v>0</v>
      </c>
      <c r="AS59" s="285">
        <f>IF(ISBLANK('Hoja De Calculo'!AT$13),'Credit issuance TYA'!AS59-('Credit issuance TYA'!$AM$21*'Credit issuance TYA'!$B$2),IF('Hoja De Calculo'!AT$16&lt;'Hoja De Calculo'!AS$16,0,'Credit issuance TYA'!AS59-('Credit issuance TYA'!$AM$21*'Credit issuance TYA'!$B$2)))</f>
        <v>0</v>
      </c>
      <c r="AT59" s="285">
        <f>IF(ISBLANK('Hoja De Calculo'!AU$13),'Credit issuance TYA'!AT59-('Credit issuance TYA'!$AM$21*'Credit issuance TYA'!$B$2),IF('Hoja De Calculo'!AU$16&lt;'Hoja De Calculo'!AT$16,0,'Credit issuance TYA'!AT59-('Credit issuance TYA'!$AM$21*'Credit issuance TYA'!$B$2)))</f>
        <v>0</v>
      </c>
      <c r="AU59" s="285">
        <f>IF(ISBLANK('Hoja De Calculo'!AV$13),'Credit issuance TYA'!AU59-('Credit issuance TYA'!$AM$21*'Credit issuance TYA'!$B$2),IF('Hoja De Calculo'!AV$16&lt;'Hoja De Calculo'!AU$16,0,'Credit issuance TYA'!AU59-('Credit issuance TYA'!$AM$21*'Credit issuance TYA'!$B$2)))</f>
        <v>0</v>
      </c>
      <c r="AV59" s="285">
        <f>IF(ISBLANK('Hoja De Calculo'!AW$13),'Credit issuance TYA'!AV59-('Credit issuance TYA'!$AM$21*'Credit issuance TYA'!$B$2),IF('Hoja De Calculo'!AW$16&lt;'Hoja De Calculo'!AV$16,0,'Credit issuance TYA'!AV59-('Credit issuance TYA'!$AM$21*'Credit issuance TYA'!$B$2)))</f>
        <v>0</v>
      </c>
      <c r="AW59" s="285">
        <f>IF(ISBLANK('Hoja De Calculo'!AX$13),'Credit issuance TYA'!AW59-('Credit issuance TYA'!$AM$21*'Credit issuance TYA'!$B$2),IF('Hoja De Calculo'!AX$16&lt;'Hoja De Calculo'!AW$16,0,'Credit issuance TYA'!AW59-('Credit issuance TYA'!$AM$21*'Credit issuance TYA'!$B$2)))</f>
        <v>0</v>
      </c>
      <c r="AX59" s="285">
        <f>IF(ISBLANK('Hoja De Calculo'!AY$13),'Credit issuance TYA'!AX59-('Credit issuance TYA'!$AM$21*'Credit issuance TYA'!$B$2),IF('Hoja De Calculo'!AY$16&lt;'Hoja De Calculo'!AX$16,0,'Credit issuance TYA'!AX59-('Credit issuance TYA'!$AM$21*'Credit issuance TYA'!$B$2)))</f>
        <v>0</v>
      </c>
      <c r="AY59" s="285">
        <f>IF(ISBLANK('Hoja De Calculo'!AZ$13),'Credit issuance TYA'!AY59-('Credit issuance TYA'!$AM$21*'Credit issuance TYA'!$B$2),IF('Hoja De Calculo'!AZ$16&lt;'Hoja De Calculo'!AY$16,0,'Credit issuance TYA'!AY59-('Credit issuance TYA'!$AM$21*'Credit issuance TYA'!$B$2)))</f>
        <v>0</v>
      </c>
      <c r="AZ59" s="285">
        <f>IF(ISBLANK('Hoja De Calculo'!BA$13),'Credit issuance TYA'!AZ59-('Credit issuance TYA'!$AM$21*'Credit issuance TYA'!$B$2),IF('Hoja De Calculo'!BA$16&lt;'Hoja De Calculo'!AZ$16,0,'Credit issuance TYA'!AZ59-('Credit issuance TYA'!$AM$21*'Credit issuance TYA'!$B$2)))</f>
        <v>0</v>
      </c>
      <c r="BA59" s="285">
        <f>IF(ISBLANK('Hoja De Calculo'!BB$13),'Credit issuance TYA'!BA59-('Credit issuance TYA'!$AM$21*'Credit issuance TYA'!$B$2),IF('Hoja De Calculo'!BB$16&lt;'Hoja De Calculo'!BA$16,0,'Credit issuance TYA'!BA59-('Credit issuance TYA'!$AM$21*'Credit issuance TYA'!$B$2)))</f>
        <v>0</v>
      </c>
      <c r="BB59" s="285">
        <f>IF(ISBLANK('Hoja De Calculo'!BC$13),'Credit issuance TYA'!BB59-('Credit issuance TYA'!$AM$21*'Credit issuance TYA'!$B$2),IF('Hoja De Calculo'!BC$16&lt;'Hoja De Calculo'!BB$16,0,'Credit issuance TYA'!BB59-('Credit issuance TYA'!$AM$21*'Credit issuance TYA'!$B$2)))</f>
        <v>0</v>
      </c>
      <c r="BC59" s="285">
        <f>IF(ISBLANK('Hoja De Calculo'!BD$13),'Credit issuance TYA'!BC59-('Credit issuance TYA'!$AM$21*'Credit issuance TYA'!$B$2),IF('Hoja De Calculo'!BD$16&lt;'Hoja De Calculo'!BC$16,0,'Credit issuance TYA'!BC59-('Credit issuance TYA'!$AM$21*'Credit issuance TYA'!$B$2)))</f>
        <v>0</v>
      </c>
      <c r="BD59" s="285">
        <f>IF(ISBLANK('Hoja De Calculo'!BE$13),'Credit issuance TYA'!BD59-('Credit issuance TYA'!$AM$21*'Credit issuance TYA'!$B$2),IF('Hoja De Calculo'!BE$16&lt;'Hoja De Calculo'!BD$16,0,'Credit issuance TYA'!BD59-('Credit issuance TYA'!$AM$21*'Credit issuance TYA'!$B$2)))</f>
        <v>0</v>
      </c>
      <c r="BE59" s="285">
        <f>IF(ISBLANK('Hoja De Calculo'!BF$13),'Credit issuance TYA'!BE59-('Credit issuance TYA'!$AM$21*'Credit issuance TYA'!$B$2),IF('Hoja De Calculo'!BF$16&lt;'Hoja De Calculo'!BE$16,0,'Credit issuance TYA'!BE59-('Credit issuance TYA'!$AM$21*'Credit issuance TYA'!$B$2)))</f>
        <v>0</v>
      </c>
      <c r="BF59" s="285">
        <f>IF(ISBLANK('Hoja De Calculo'!BG$13),'Credit issuance TYA'!BF59-('Credit issuance TYA'!$AM$21*'Credit issuance TYA'!$B$2),IF('Hoja De Calculo'!BG$16&lt;'Hoja De Calculo'!BF$16,0,'Credit issuance TYA'!BF59-('Credit issuance TYA'!$AM$21*'Credit issuance TYA'!$B$2)))</f>
        <v>0</v>
      </c>
      <c r="BG59" s="285">
        <f>IF(ISBLANK('Hoja De Calculo'!BH$13),'Credit issuance TYA'!BG59-('Credit issuance TYA'!$AM$21*'Credit issuance TYA'!$B$2),IF('Hoja De Calculo'!BH$16&lt;'Hoja De Calculo'!BG$16,0,'Credit issuance TYA'!BG59-('Credit issuance TYA'!$AM$21*'Credit issuance TYA'!$B$2)))</f>
        <v>0</v>
      </c>
      <c r="BH59" s="285">
        <f>IF(ISBLANK('Hoja De Calculo'!BI$13),'Credit issuance TYA'!BH59-('Credit issuance TYA'!$AM$21*'Credit issuance TYA'!$B$2),IF('Hoja De Calculo'!BI$16&lt;'Hoja De Calculo'!BH$16,0,'Credit issuance TYA'!BH59-('Credit issuance TYA'!$AM$21*'Credit issuance TYA'!$B$2)))</f>
        <v>0</v>
      </c>
      <c r="BI59" s="285">
        <f>IF(ISBLANK('Hoja De Calculo'!BJ$13),'Credit issuance TYA'!BI59-('Credit issuance TYA'!$AM$21*'Credit issuance TYA'!$B$2),IF('Hoja De Calculo'!BJ$16&lt;'Hoja De Calculo'!BI$16,0,'Credit issuance TYA'!BI59-('Credit issuance TYA'!$AM$21*'Credit issuance TYA'!$B$2)))</f>
        <v>0</v>
      </c>
      <c r="BJ59" s="285">
        <f>IF(ISBLANK('Hoja De Calculo'!BK$13),'Credit issuance TYA'!BJ59-('Credit issuance TYA'!$AM$21*'Credit issuance TYA'!$B$2),IF('Hoja De Calculo'!BK$16&lt;'Hoja De Calculo'!BJ$16,0,'Credit issuance TYA'!BJ59-('Credit issuance TYA'!$AM$21*'Credit issuance TYA'!$B$2)))</f>
        <v>0</v>
      </c>
      <c r="BK59" s="285">
        <f>IF(ISBLANK('Hoja De Calculo'!BL$13),'Credit issuance TYA'!BK59-('Credit issuance TYA'!$AM$21*'Credit issuance TYA'!$B$2),IF('Hoja De Calculo'!BL$16&lt;'Hoja De Calculo'!BK$16,0,'Credit issuance TYA'!BK59-('Credit issuance TYA'!$AM$21*'Credit issuance TYA'!$B$2)))</f>
        <v>0</v>
      </c>
      <c r="BL59" s="285">
        <f>IF(ISBLANK('Hoja De Calculo'!BM$13),'Credit issuance TYA'!BL59-('Credit issuance TYA'!$AM$21*'Credit issuance TYA'!$B$2),IF('Hoja De Calculo'!BM$16&lt;'Hoja De Calculo'!BL$16,0,'Credit issuance TYA'!BL59-('Credit issuance TYA'!$AM$21*'Credit issuance TYA'!$B$2)))</f>
        <v>0</v>
      </c>
      <c r="BM59" s="285">
        <f>IF(ISBLANK('Hoja De Calculo'!BN$13),'Credit issuance TYA'!BM59-('Credit issuance TYA'!$AM$21*'Credit issuance TYA'!$B$2),IF('Hoja De Calculo'!BN$16&lt;'Hoja De Calculo'!BM$16,0,'Credit issuance TYA'!BM59-('Credit issuance TYA'!$AM$21*'Credit issuance TYA'!$B$2)))</f>
        <v>0</v>
      </c>
      <c r="BN59" s="285">
        <f>IF(ISBLANK('Hoja De Calculo'!BO$13),'Credit issuance TYA'!BN59-('Credit issuance TYA'!$AM$21*'Credit issuance TYA'!$B$2),IF('Hoja De Calculo'!BO$16&lt;'Hoja De Calculo'!BN$16,0,'Credit issuance TYA'!BN59-('Credit issuance TYA'!$AM$21*'Credit issuance TYA'!$B$2)))</f>
        <v>0</v>
      </c>
      <c r="BO59" s="285">
        <f>IF(ISBLANK('Hoja De Calculo'!BP$13),'Credit issuance TYA'!BO59-('Credit issuance TYA'!$AM$21*'Credit issuance TYA'!$B$2),IF('Hoja De Calculo'!BP$16&lt;'Hoja De Calculo'!BO$16,0,'Credit issuance TYA'!BO59-('Credit issuance TYA'!$AM$21*'Credit issuance TYA'!$B$2)))</f>
        <v>0</v>
      </c>
      <c r="BP59" s="285">
        <f>IF(ISBLANK('Hoja De Calculo'!BQ$13),'Credit issuance TYA'!BP59-('Credit issuance TYA'!$AM$21*'Credit issuance TYA'!$B$2),IF('Hoja De Calculo'!BQ$16&lt;'Hoja De Calculo'!BP$16,0,'Credit issuance TYA'!BP59-('Credit issuance TYA'!$AM$21*'Credit issuance TYA'!$B$2)))</f>
        <v>0</v>
      </c>
      <c r="BQ59" s="285">
        <f>IF(ISBLANK('Hoja De Calculo'!BR$13),'Credit issuance TYA'!BQ59-('Credit issuance TYA'!$AM$21*'Credit issuance TYA'!$B$2),IF('Hoja De Calculo'!BR$16&lt;'Hoja De Calculo'!BQ$16,0,'Credit issuance TYA'!BQ59-('Credit issuance TYA'!$AM$21*'Credit issuance TYA'!$B$2)))</f>
        <v>0</v>
      </c>
      <c r="BR59" s="285">
        <f>IF(ISBLANK('Hoja De Calculo'!BS$13),'Credit issuance TYA'!BR59-('Credit issuance TYA'!$AM$21*'Credit issuance TYA'!$B$2),IF('Hoja De Calculo'!BS$16&lt;'Hoja De Calculo'!BR$16,0,'Credit issuance TYA'!BR59-('Credit issuance TYA'!$AM$21*'Credit issuance TYA'!$B$2)))</f>
        <v>0</v>
      </c>
      <c r="BS59" s="285">
        <f>IF(ISBLANK('Hoja De Calculo'!BT$13),'Credit issuance TYA'!BS59-('Credit issuance TYA'!$AM$21*'Credit issuance TYA'!$B$2),IF('Hoja De Calculo'!BT$16&lt;'Hoja De Calculo'!BS$16,0,'Credit issuance TYA'!BS59-('Credit issuance TYA'!$AM$21*'Credit issuance TYA'!$B$2)))</f>
        <v>0</v>
      </c>
      <c r="BT59" s="285">
        <f>IF(ISBLANK('Hoja De Calculo'!BU$13),'Credit issuance TYA'!BT59-('Credit issuance TYA'!$AM$21*'Credit issuance TYA'!$B$2),IF('Hoja De Calculo'!BU$16&lt;'Hoja De Calculo'!BT$16,0,'Credit issuance TYA'!BT59-('Credit issuance TYA'!$AM$21*'Credit issuance TYA'!$B$2)))</f>
        <v>0</v>
      </c>
      <c r="BU59" s="285">
        <f>IF(ISBLANK('Hoja De Calculo'!BV$13),'Credit issuance TYA'!BU59-('Credit issuance TYA'!$AM$21*'Credit issuance TYA'!$B$2),IF('Hoja De Calculo'!BV$16&lt;'Hoja De Calculo'!BU$16,0,'Credit issuance TYA'!BU59-('Credit issuance TYA'!$AM$21*'Credit issuance TYA'!$B$2)))</f>
        <v>0</v>
      </c>
      <c r="BV59" s="285">
        <f>IF(ISBLANK('Hoja De Calculo'!BW$13),'Credit issuance TYA'!BV59-('Credit issuance TYA'!$AM$21*'Credit issuance TYA'!$B$2),IF('Hoja De Calculo'!BW$16&lt;'Hoja De Calculo'!BV$16,0,'Credit issuance TYA'!BV59-('Credit issuance TYA'!$AM$21*'Credit issuance TYA'!$B$2)))</f>
        <v>0</v>
      </c>
      <c r="BW59" s="285">
        <f>IF(ISBLANK('Hoja De Calculo'!BX$13),'Credit issuance TYA'!BW59-('Credit issuance TYA'!$AM$21*'Credit issuance TYA'!$B$2),IF('Hoja De Calculo'!BX$16&lt;'Hoja De Calculo'!BW$16,0,'Credit issuance TYA'!BW59-('Credit issuance TYA'!$AM$21*'Credit issuance TYA'!$B$2)))</f>
        <v>0</v>
      </c>
      <c r="BX59" s="285">
        <f>IF(ISBLANK('Hoja De Calculo'!BY$13),'Credit issuance TYA'!BX59-('Credit issuance TYA'!$AM$21*'Credit issuance TYA'!$B$2),IF('Hoja De Calculo'!BY$16&lt;'Hoja De Calculo'!BX$16,0,'Credit issuance TYA'!BX59-('Credit issuance TYA'!$AM$21*'Credit issuance TYA'!$B$2)))</f>
        <v>0</v>
      </c>
      <c r="BY59" s="285">
        <f>IF(ISBLANK('Hoja De Calculo'!BZ$13),'Credit issuance TYA'!BY59-('Credit issuance TYA'!$AM$21*'Credit issuance TYA'!$B$2),IF('Hoja De Calculo'!BZ$16&lt;'Hoja De Calculo'!BY$16,0,'Credit issuance TYA'!BY59-('Credit issuance TYA'!$AM$21*'Credit issuance TYA'!$B$2)))</f>
        <v>0</v>
      </c>
      <c r="BZ59" s="285">
        <f>IF(ISBLANK('Hoja De Calculo'!CA$13),'Credit issuance TYA'!BZ59-('Credit issuance TYA'!$AM$21*'Credit issuance TYA'!$B$2),IF('Hoja De Calculo'!CA$16&lt;'Hoja De Calculo'!BZ$16,0,'Credit issuance TYA'!BZ59-('Credit issuance TYA'!$AM$21*'Credit issuance TYA'!$B$2)))</f>
        <v>0</v>
      </c>
      <c r="CA59" s="285">
        <f>IF(ISBLANK('Hoja De Calculo'!CB$13),'Credit issuance TYA'!CA59-('Credit issuance TYA'!$AM$21*'Credit issuance TYA'!$B$2),IF('Hoja De Calculo'!CB$16&lt;'Hoja De Calculo'!CA$16,0,'Credit issuance TYA'!CA59-('Credit issuance TYA'!$AM$21*'Credit issuance TYA'!$B$2)))</f>
        <v>0</v>
      </c>
      <c r="CB59" s="285">
        <f>IF(ISBLANK('Hoja De Calculo'!CC$13),'Credit issuance TYA'!CB59-('Credit issuance TYA'!$AM$21*'Credit issuance TYA'!$B$2),IF('Hoja De Calculo'!CC$16&lt;'Hoja De Calculo'!CB$16,0,'Credit issuance TYA'!CB59-('Credit issuance TYA'!$AM$21*'Credit issuance TYA'!$B$2)))</f>
        <v>0</v>
      </c>
      <c r="CC59" s="285">
        <f>IF(ISBLANK('Hoja De Calculo'!CD$13),'Credit issuance TYA'!CC59-('Credit issuance TYA'!$AM$21*'Credit issuance TYA'!$B$2),IF('Hoja De Calculo'!CD$16&lt;'Hoja De Calculo'!CC$16,0,'Credit issuance TYA'!CC59-('Credit issuance TYA'!$AM$21*'Credit issuance TYA'!$B$2)))</f>
        <v>0</v>
      </c>
      <c r="CD59" s="285">
        <f>IF(ISBLANK('Hoja De Calculo'!CE$13),'Credit issuance TYA'!CD59-('Credit issuance TYA'!$AM$21*'Credit issuance TYA'!$B$2),IF('Hoja De Calculo'!CE$16&lt;'Hoja De Calculo'!CD$16,0,'Credit issuance TYA'!CD59-('Credit issuance TYA'!$AM$21*'Credit issuance TYA'!$B$2)))</f>
        <v>0</v>
      </c>
      <c r="CE59" s="285">
        <f>IF(ISBLANK('Hoja De Calculo'!CF$13),'Credit issuance TYA'!CE59-('Credit issuance TYA'!$AM$21*'Credit issuance TYA'!$B$2),IF('Hoja De Calculo'!CF$16&lt;'Hoja De Calculo'!CE$16,0,'Credit issuance TYA'!CE59-('Credit issuance TYA'!$AM$21*'Credit issuance TYA'!$B$2)))</f>
        <v>0</v>
      </c>
      <c r="CF59" s="285">
        <f>IF(ISBLANK('Hoja De Calculo'!CG$13),'Credit issuance TYA'!CF59-('Credit issuance TYA'!$AM$21*'Credit issuance TYA'!$B$2),IF('Hoja De Calculo'!CG$16&lt;'Hoja De Calculo'!CF$16,0,'Credit issuance TYA'!CF59-('Credit issuance TYA'!$AM$21*'Credit issuance TYA'!$B$2)))</f>
        <v>0</v>
      </c>
      <c r="CG59" s="285">
        <f>IF(ISBLANK('Hoja De Calculo'!CH$13),'Credit issuance TYA'!CG59-('Credit issuance TYA'!$AM$21*'Credit issuance TYA'!$B$2),IF('Hoja De Calculo'!CH$16&lt;'Hoja De Calculo'!CG$16,0,'Credit issuance TYA'!CG59-('Credit issuance TYA'!$AM$21*'Credit issuance TYA'!$B$2)))</f>
        <v>0</v>
      </c>
      <c r="CH59" s="285">
        <f>IF(ISBLANK('Hoja De Calculo'!CI$13),'Credit issuance TYA'!CH59-('Credit issuance TYA'!$AM$21*'Credit issuance TYA'!$B$2),IF('Hoja De Calculo'!CI$16&lt;'Hoja De Calculo'!CH$16,0,'Credit issuance TYA'!CH59-('Credit issuance TYA'!$AM$21*'Credit issuance TYA'!$B$2)))</f>
        <v>0</v>
      </c>
      <c r="CI59" s="285">
        <f>IF(ISBLANK('Hoja De Calculo'!CJ$13),'Credit issuance TYA'!CI59-('Credit issuance TYA'!$AM$21*'Credit issuance TYA'!$B$2),IF('Hoja De Calculo'!CJ$16&lt;'Hoja De Calculo'!CI$16,0,'Credit issuance TYA'!CI59-('Credit issuance TYA'!$AM$21*'Credit issuance TYA'!$B$2)))</f>
        <v>0</v>
      </c>
      <c r="CJ59" s="285">
        <f>IF(ISBLANK('Hoja De Calculo'!CK$13),'Credit issuance TYA'!CJ59-('Credit issuance TYA'!$AM$21*'Credit issuance TYA'!$B$2),IF('Hoja De Calculo'!CK$16&lt;'Hoja De Calculo'!CJ$16,0,'Credit issuance TYA'!CJ59-('Credit issuance TYA'!$AM$21*'Credit issuance TYA'!$B$2)))</f>
        <v>0</v>
      </c>
      <c r="CK59" s="285">
        <f>IF(ISBLANK('Hoja De Calculo'!CL$13),'Credit issuance TYA'!CK59-('Credit issuance TYA'!$AM$21*'Credit issuance TYA'!$B$2),IF('Hoja De Calculo'!CL$16&lt;'Hoja De Calculo'!CK$16,0,'Credit issuance TYA'!CK59-('Credit issuance TYA'!$AM$21*'Credit issuance TYA'!$B$2)))</f>
        <v>0</v>
      </c>
      <c r="CL59" s="285">
        <f>IF(ISBLANK('Hoja De Calculo'!CM$13),'Credit issuance TYA'!CL59-('Credit issuance TYA'!$AM$21*'Credit issuance TYA'!$B$2),IF('Hoja De Calculo'!CM$16&lt;'Hoja De Calculo'!CL$16,0,'Credit issuance TYA'!CL59-('Credit issuance TYA'!$AM$21*'Credit issuance TYA'!$B$2)))</f>
        <v>0</v>
      </c>
      <c r="CM59" s="285">
        <f>IF(ISBLANK('Hoja De Calculo'!CN$13),'Credit issuance TYA'!CM59-('Credit issuance TYA'!$AM$21*'Credit issuance TYA'!$B$2),IF('Hoja De Calculo'!CN$16&lt;'Hoja De Calculo'!CM$16,0,'Credit issuance TYA'!CM59-('Credit issuance TYA'!$AM$21*'Credit issuance TYA'!$B$2)))</f>
        <v>0</v>
      </c>
      <c r="CN59" s="285">
        <f>IF(ISBLANK('Hoja De Calculo'!CO$13),'Credit issuance TYA'!CN59-('Credit issuance TYA'!$AM$21*'Credit issuance TYA'!$B$2),IF('Hoja De Calculo'!CO$16&lt;'Hoja De Calculo'!CN$16,0,'Credit issuance TYA'!CN59-('Credit issuance TYA'!$AM$21*'Credit issuance TYA'!$B$2)))</f>
        <v>0</v>
      </c>
      <c r="CO59" s="285">
        <f>IF(ISBLANK('Hoja De Calculo'!CP$13),'Credit issuance TYA'!CO59-('Credit issuance TYA'!$AM$21*'Credit issuance TYA'!$B$2),IF('Hoja De Calculo'!CP$16&lt;'Hoja De Calculo'!CO$16,0,'Credit issuance TYA'!CO59-('Credit issuance TYA'!$AM$21*'Credit issuance TYA'!$B$2)))</f>
        <v>0</v>
      </c>
      <c r="CP59" s="285">
        <f>IF(ISBLANK('Hoja De Calculo'!CQ$13),'Credit issuance TYA'!CP59-('Credit issuance TYA'!$AM$21*'Credit issuance TYA'!$B$2),IF('Hoja De Calculo'!CQ$16&lt;'Hoja De Calculo'!CP$16,0,'Credit issuance TYA'!CP59-('Credit issuance TYA'!$AM$21*'Credit issuance TYA'!$B$2)))</f>
        <v>0</v>
      </c>
      <c r="CQ59" s="285">
        <f>IF(ISBLANK('Hoja De Calculo'!CR$13),'Credit issuance TYA'!CQ59-('Credit issuance TYA'!$AM$21*'Credit issuance TYA'!$B$2),IF('Hoja De Calculo'!CR$16&lt;'Hoja De Calculo'!CQ$16,0,'Credit issuance TYA'!CQ59-('Credit issuance TYA'!$AM$21*'Credit issuance TYA'!$B$2)))</f>
        <v>0</v>
      </c>
      <c r="CR59" s="285">
        <f>IF(ISBLANK('Hoja De Calculo'!CS$13),'Credit issuance TYA'!CR59-('Credit issuance TYA'!$AM$21*'Credit issuance TYA'!$B$2),IF('Hoja De Calculo'!CS$16&lt;'Hoja De Calculo'!CR$16,0,'Credit issuance TYA'!CR59-('Credit issuance TYA'!$AM$21*'Credit issuance TYA'!$B$2)))</f>
        <v>0</v>
      </c>
      <c r="CS59" s="285">
        <f>IF(ISBLANK('Hoja De Calculo'!CT$13),'Credit issuance TYA'!CS59-('Credit issuance TYA'!$AM$21*'Credit issuance TYA'!$B$2),IF('Hoja De Calculo'!CT$16&lt;'Hoja De Calculo'!CS$16,0,'Credit issuance TYA'!CS59-('Credit issuance TYA'!$AM$21*'Credit issuance TYA'!$B$2)))</f>
        <v>0</v>
      </c>
      <c r="CT59" s="285">
        <f>IF(ISBLANK('Hoja De Calculo'!CU$13),'Credit issuance TYA'!CT59-('Credit issuance TYA'!$AM$21*'Credit issuance TYA'!$B$2),IF('Hoja De Calculo'!CU$16&lt;'Hoja De Calculo'!CT$16,0,'Credit issuance TYA'!CT59-('Credit issuance TYA'!$AM$21*'Credit issuance TYA'!$B$2)))</f>
        <v>0</v>
      </c>
      <c r="CU59" s="285">
        <f>IF(ISBLANK('Hoja De Calculo'!CV$13),'Credit issuance TYA'!CU59-('Credit issuance TYA'!$AM$21*'Credit issuance TYA'!$B$2),IF('Hoja De Calculo'!CV$16&lt;'Hoja De Calculo'!CU$16,0,'Credit issuance TYA'!CU59-('Credit issuance TYA'!$AM$21*'Credit issuance TYA'!$B$2)))</f>
        <v>0</v>
      </c>
      <c r="CV59" s="285">
        <f>IF(ISBLANK('Hoja De Calculo'!CW$13),'Credit issuance TYA'!CV59-('Credit issuance TYA'!$AM$21*'Credit issuance TYA'!$B$2),IF('Hoja De Calculo'!CW$16&lt;'Hoja De Calculo'!CV$16,0,'Credit issuance TYA'!CV59-('Credit issuance TYA'!$AM$21*'Credit issuance TYA'!$B$2)))</f>
        <v>0</v>
      </c>
      <c r="CW59" s="285">
        <f>IF(ISBLANK('Hoja De Calculo'!CX$13),'Credit issuance TYA'!CW59-('Credit issuance TYA'!$AM$21*'Credit issuance TYA'!$B$2),IF('Hoja De Calculo'!CX$16&lt;'Hoja De Calculo'!CW$16,0,'Credit issuance TYA'!CW59-('Credit issuance TYA'!$AM$21*'Credit issuance TYA'!$B$2)))</f>
        <v>0</v>
      </c>
    </row>
    <row r="60" spans="1:101" x14ac:dyDescent="0.25">
      <c r="A60" t="s">
        <v>197</v>
      </c>
      <c r="B60" s="263"/>
      <c r="C60" s="263"/>
      <c r="D60" s="263"/>
      <c r="E60" s="263"/>
      <c r="F60" s="263"/>
      <c r="G60" s="263"/>
      <c r="H60" s="263"/>
      <c r="I60" s="263"/>
      <c r="J60" s="263"/>
      <c r="K60" s="263"/>
      <c r="L60" s="263"/>
      <c r="M60" s="263"/>
      <c r="N60" s="263"/>
      <c r="O60" s="263"/>
      <c r="P60" s="263"/>
      <c r="Q60" s="263"/>
      <c r="R60" s="263"/>
      <c r="S60" s="263"/>
      <c r="T60" s="263"/>
      <c r="U60" s="263"/>
      <c r="V60" s="263"/>
      <c r="W60" s="263"/>
      <c r="X60" s="263"/>
      <c r="Y60" s="263"/>
      <c r="Z60" s="263"/>
      <c r="AA60" s="263"/>
      <c r="AB60" s="263"/>
      <c r="AC60" s="263"/>
      <c r="AD60" s="263"/>
      <c r="AE60" s="263"/>
      <c r="AF60" s="263"/>
      <c r="AG60" s="263"/>
      <c r="AH60" s="263"/>
      <c r="AI60" s="263"/>
      <c r="AJ60" s="263"/>
      <c r="AK60" s="263"/>
      <c r="AL60" s="263"/>
      <c r="AM60" s="263"/>
      <c r="AN60" s="285">
        <f>'Credit issuance TYA'!AN60-('Credit issuance TYA'!$AN$21*'Credit issuance TYA'!$B$2)</f>
        <v>0</v>
      </c>
      <c r="AO60" s="285">
        <f>IF(ISBLANK('Hoja De Calculo'!AP$13),'Credit issuance TYA'!AO60-('Credit issuance TYA'!$AN$21*'Credit issuance TYA'!$B$2),IF('Hoja De Calculo'!AP$16&lt;'Hoja De Calculo'!AO$16,0,'Credit issuance TYA'!AO60-('Credit issuance TYA'!$AN$21*'Credit issuance TYA'!$B$2)))</f>
        <v>0</v>
      </c>
      <c r="AP60" s="285">
        <f>IF(ISBLANK('Hoja De Calculo'!AQ$13),'Credit issuance TYA'!AP60-('Credit issuance TYA'!$AN$21*'Credit issuance TYA'!$B$2),IF('Hoja De Calculo'!AQ$16&lt;'Hoja De Calculo'!AP$16,0,'Credit issuance TYA'!AP60-('Credit issuance TYA'!$AN$21*'Credit issuance TYA'!$B$2)))</f>
        <v>0</v>
      </c>
      <c r="AQ60" s="285">
        <f>IF(ISBLANK('Hoja De Calculo'!AR$13),'Credit issuance TYA'!AQ60-('Credit issuance TYA'!$AN$21*'Credit issuance TYA'!$B$2),IF('Hoja De Calculo'!AR$16&lt;'Hoja De Calculo'!AQ$16,0,'Credit issuance TYA'!AQ60-('Credit issuance TYA'!$AN$21*'Credit issuance TYA'!$B$2)))</f>
        <v>0</v>
      </c>
      <c r="AR60" s="285">
        <f>IF(ISBLANK('Hoja De Calculo'!AS$13),'Credit issuance TYA'!AR60-('Credit issuance TYA'!$AN$21*'Credit issuance TYA'!$B$2),IF('Hoja De Calculo'!AS$16&lt;'Hoja De Calculo'!AR$16,0,'Credit issuance TYA'!AR60-('Credit issuance TYA'!$AN$21*'Credit issuance TYA'!$B$2)))</f>
        <v>0</v>
      </c>
      <c r="AS60" s="285">
        <f>IF(ISBLANK('Hoja De Calculo'!AT$13),'Credit issuance TYA'!AS60-('Credit issuance TYA'!$AN$21*'Credit issuance TYA'!$B$2),IF('Hoja De Calculo'!AT$16&lt;'Hoja De Calculo'!AS$16,0,'Credit issuance TYA'!AS60-('Credit issuance TYA'!$AN$21*'Credit issuance TYA'!$B$2)))</f>
        <v>0</v>
      </c>
      <c r="AT60" s="285">
        <f>IF(ISBLANK('Hoja De Calculo'!AU$13),'Credit issuance TYA'!AT60-('Credit issuance TYA'!$AN$21*'Credit issuance TYA'!$B$2),IF('Hoja De Calculo'!AU$16&lt;'Hoja De Calculo'!AT$16,0,'Credit issuance TYA'!AT60-('Credit issuance TYA'!$AN$21*'Credit issuance TYA'!$B$2)))</f>
        <v>0</v>
      </c>
      <c r="AU60" s="285">
        <f>IF(ISBLANK('Hoja De Calculo'!AV$13),'Credit issuance TYA'!AU60-('Credit issuance TYA'!$AN$21*'Credit issuance TYA'!$B$2),IF('Hoja De Calculo'!AV$16&lt;'Hoja De Calculo'!AU$16,0,'Credit issuance TYA'!AU60-('Credit issuance TYA'!$AN$21*'Credit issuance TYA'!$B$2)))</f>
        <v>0</v>
      </c>
      <c r="AV60" s="285">
        <f>IF(ISBLANK('Hoja De Calculo'!AW$13),'Credit issuance TYA'!AV60-('Credit issuance TYA'!$AN$21*'Credit issuance TYA'!$B$2),IF('Hoja De Calculo'!AW$16&lt;'Hoja De Calculo'!AV$16,0,'Credit issuance TYA'!AV60-('Credit issuance TYA'!$AN$21*'Credit issuance TYA'!$B$2)))</f>
        <v>0</v>
      </c>
      <c r="AW60" s="285">
        <f>IF(ISBLANK('Hoja De Calculo'!AX$13),'Credit issuance TYA'!AW60-('Credit issuance TYA'!$AN$21*'Credit issuance TYA'!$B$2),IF('Hoja De Calculo'!AX$16&lt;'Hoja De Calculo'!AW$16,0,'Credit issuance TYA'!AW60-('Credit issuance TYA'!$AN$21*'Credit issuance TYA'!$B$2)))</f>
        <v>0</v>
      </c>
      <c r="AX60" s="285">
        <f>IF(ISBLANK('Hoja De Calculo'!AY$13),'Credit issuance TYA'!AX60-('Credit issuance TYA'!$AN$21*'Credit issuance TYA'!$B$2),IF('Hoja De Calculo'!AY$16&lt;'Hoja De Calculo'!AX$16,0,'Credit issuance TYA'!AX60-('Credit issuance TYA'!$AN$21*'Credit issuance TYA'!$B$2)))</f>
        <v>0</v>
      </c>
      <c r="AY60" s="285">
        <f>IF(ISBLANK('Hoja De Calculo'!AZ$13),'Credit issuance TYA'!AY60-('Credit issuance TYA'!$AN$21*'Credit issuance TYA'!$B$2),IF('Hoja De Calculo'!AZ$16&lt;'Hoja De Calculo'!AY$16,0,'Credit issuance TYA'!AY60-('Credit issuance TYA'!$AN$21*'Credit issuance TYA'!$B$2)))</f>
        <v>0</v>
      </c>
      <c r="AZ60" s="285">
        <f>IF(ISBLANK('Hoja De Calculo'!BA$13),'Credit issuance TYA'!AZ60-('Credit issuance TYA'!$AN$21*'Credit issuance TYA'!$B$2),IF('Hoja De Calculo'!BA$16&lt;'Hoja De Calculo'!AZ$16,0,'Credit issuance TYA'!AZ60-('Credit issuance TYA'!$AN$21*'Credit issuance TYA'!$B$2)))</f>
        <v>0</v>
      </c>
      <c r="BA60" s="285">
        <f>IF(ISBLANK('Hoja De Calculo'!BB$13),'Credit issuance TYA'!BA60-('Credit issuance TYA'!$AN$21*'Credit issuance TYA'!$B$2),IF('Hoja De Calculo'!BB$16&lt;'Hoja De Calculo'!BA$16,0,'Credit issuance TYA'!BA60-('Credit issuance TYA'!$AN$21*'Credit issuance TYA'!$B$2)))</f>
        <v>0</v>
      </c>
      <c r="BB60" s="285">
        <f>IF(ISBLANK('Hoja De Calculo'!BC$13),'Credit issuance TYA'!BB60-('Credit issuance TYA'!$AN$21*'Credit issuance TYA'!$B$2),IF('Hoja De Calculo'!BC$16&lt;'Hoja De Calculo'!BB$16,0,'Credit issuance TYA'!BB60-('Credit issuance TYA'!$AN$21*'Credit issuance TYA'!$B$2)))</f>
        <v>0</v>
      </c>
      <c r="BC60" s="285">
        <f>IF(ISBLANK('Hoja De Calculo'!BD$13),'Credit issuance TYA'!BC60-('Credit issuance TYA'!$AN$21*'Credit issuance TYA'!$B$2),IF('Hoja De Calculo'!BD$16&lt;'Hoja De Calculo'!BC$16,0,'Credit issuance TYA'!BC60-('Credit issuance TYA'!$AN$21*'Credit issuance TYA'!$B$2)))</f>
        <v>0</v>
      </c>
      <c r="BD60" s="285">
        <f>IF(ISBLANK('Hoja De Calculo'!BE$13),'Credit issuance TYA'!BD60-('Credit issuance TYA'!$AN$21*'Credit issuance TYA'!$B$2),IF('Hoja De Calculo'!BE$16&lt;'Hoja De Calculo'!BD$16,0,'Credit issuance TYA'!BD60-('Credit issuance TYA'!$AN$21*'Credit issuance TYA'!$B$2)))</f>
        <v>0</v>
      </c>
      <c r="BE60" s="285">
        <f>IF(ISBLANK('Hoja De Calculo'!BF$13),'Credit issuance TYA'!BE60-('Credit issuance TYA'!$AN$21*'Credit issuance TYA'!$B$2),IF('Hoja De Calculo'!BF$16&lt;'Hoja De Calculo'!BE$16,0,'Credit issuance TYA'!BE60-('Credit issuance TYA'!$AN$21*'Credit issuance TYA'!$B$2)))</f>
        <v>0</v>
      </c>
      <c r="BF60" s="285">
        <f>IF(ISBLANK('Hoja De Calculo'!BG$13),'Credit issuance TYA'!BF60-('Credit issuance TYA'!$AN$21*'Credit issuance TYA'!$B$2),IF('Hoja De Calculo'!BG$16&lt;'Hoja De Calculo'!BF$16,0,'Credit issuance TYA'!BF60-('Credit issuance TYA'!$AN$21*'Credit issuance TYA'!$B$2)))</f>
        <v>0</v>
      </c>
      <c r="BG60" s="285">
        <f>IF(ISBLANK('Hoja De Calculo'!BH$13),'Credit issuance TYA'!BG60-('Credit issuance TYA'!$AN$21*'Credit issuance TYA'!$B$2),IF('Hoja De Calculo'!BH$16&lt;'Hoja De Calculo'!BG$16,0,'Credit issuance TYA'!BG60-('Credit issuance TYA'!$AN$21*'Credit issuance TYA'!$B$2)))</f>
        <v>0</v>
      </c>
      <c r="BH60" s="285">
        <f>IF(ISBLANK('Hoja De Calculo'!BI$13),'Credit issuance TYA'!BH60-('Credit issuance TYA'!$AN$21*'Credit issuance TYA'!$B$2),IF('Hoja De Calculo'!BI$16&lt;'Hoja De Calculo'!BH$16,0,'Credit issuance TYA'!BH60-('Credit issuance TYA'!$AN$21*'Credit issuance TYA'!$B$2)))</f>
        <v>0</v>
      </c>
      <c r="BI60" s="285">
        <f>IF(ISBLANK('Hoja De Calculo'!BJ$13),'Credit issuance TYA'!BI60-('Credit issuance TYA'!$AN$21*'Credit issuance TYA'!$B$2),IF('Hoja De Calculo'!BJ$16&lt;'Hoja De Calculo'!BI$16,0,'Credit issuance TYA'!BI60-('Credit issuance TYA'!$AN$21*'Credit issuance TYA'!$B$2)))</f>
        <v>0</v>
      </c>
      <c r="BJ60" s="285">
        <f>IF(ISBLANK('Hoja De Calculo'!BK$13),'Credit issuance TYA'!BJ60-('Credit issuance TYA'!$AN$21*'Credit issuance TYA'!$B$2),IF('Hoja De Calculo'!BK$16&lt;'Hoja De Calculo'!BJ$16,0,'Credit issuance TYA'!BJ60-('Credit issuance TYA'!$AN$21*'Credit issuance TYA'!$B$2)))</f>
        <v>0</v>
      </c>
      <c r="BK60" s="285">
        <f>IF(ISBLANK('Hoja De Calculo'!BL$13),'Credit issuance TYA'!BK60-('Credit issuance TYA'!$AN$21*'Credit issuance TYA'!$B$2),IF('Hoja De Calculo'!BL$16&lt;'Hoja De Calculo'!BK$16,0,'Credit issuance TYA'!BK60-('Credit issuance TYA'!$AN$21*'Credit issuance TYA'!$B$2)))</f>
        <v>0</v>
      </c>
      <c r="BL60" s="285">
        <f>IF(ISBLANK('Hoja De Calculo'!BM$13),'Credit issuance TYA'!BL60-('Credit issuance TYA'!$AN$21*'Credit issuance TYA'!$B$2),IF('Hoja De Calculo'!BM$16&lt;'Hoja De Calculo'!BL$16,0,'Credit issuance TYA'!BL60-('Credit issuance TYA'!$AN$21*'Credit issuance TYA'!$B$2)))</f>
        <v>0</v>
      </c>
      <c r="BM60" s="285">
        <f>IF(ISBLANK('Hoja De Calculo'!BN$13),'Credit issuance TYA'!BM60-('Credit issuance TYA'!$AN$21*'Credit issuance TYA'!$B$2),IF('Hoja De Calculo'!BN$16&lt;'Hoja De Calculo'!BM$16,0,'Credit issuance TYA'!BM60-('Credit issuance TYA'!$AN$21*'Credit issuance TYA'!$B$2)))</f>
        <v>0</v>
      </c>
      <c r="BN60" s="285">
        <f>IF(ISBLANK('Hoja De Calculo'!BO$13),'Credit issuance TYA'!BN60-('Credit issuance TYA'!$AN$21*'Credit issuance TYA'!$B$2),IF('Hoja De Calculo'!BO$16&lt;'Hoja De Calculo'!BN$16,0,'Credit issuance TYA'!BN60-('Credit issuance TYA'!$AN$21*'Credit issuance TYA'!$B$2)))</f>
        <v>0</v>
      </c>
      <c r="BO60" s="285">
        <f>IF(ISBLANK('Hoja De Calculo'!BP$13),'Credit issuance TYA'!BO60-('Credit issuance TYA'!$AN$21*'Credit issuance TYA'!$B$2),IF('Hoja De Calculo'!BP$16&lt;'Hoja De Calculo'!BO$16,0,'Credit issuance TYA'!BO60-('Credit issuance TYA'!$AN$21*'Credit issuance TYA'!$B$2)))</f>
        <v>0</v>
      </c>
      <c r="BP60" s="285">
        <f>IF(ISBLANK('Hoja De Calculo'!BQ$13),'Credit issuance TYA'!BP60-('Credit issuance TYA'!$AN$21*'Credit issuance TYA'!$B$2),IF('Hoja De Calculo'!BQ$16&lt;'Hoja De Calculo'!BP$16,0,'Credit issuance TYA'!BP60-('Credit issuance TYA'!$AN$21*'Credit issuance TYA'!$B$2)))</f>
        <v>0</v>
      </c>
      <c r="BQ60" s="285">
        <f>IF(ISBLANK('Hoja De Calculo'!BR$13),'Credit issuance TYA'!BQ60-('Credit issuance TYA'!$AN$21*'Credit issuance TYA'!$B$2),IF('Hoja De Calculo'!BR$16&lt;'Hoja De Calculo'!BQ$16,0,'Credit issuance TYA'!BQ60-('Credit issuance TYA'!$AN$21*'Credit issuance TYA'!$B$2)))</f>
        <v>0</v>
      </c>
      <c r="BR60" s="285">
        <f>IF(ISBLANK('Hoja De Calculo'!BS$13),'Credit issuance TYA'!BR60-('Credit issuance TYA'!$AN$21*'Credit issuance TYA'!$B$2),IF('Hoja De Calculo'!BS$16&lt;'Hoja De Calculo'!BR$16,0,'Credit issuance TYA'!BR60-('Credit issuance TYA'!$AN$21*'Credit issuance TYA'!$B$2)))</f>
        <v>0</v>
      </c>
      <c r="BS60" s="285">
        <f>IF(ISBLANK('Hoja De Calculo'!BT$13),'Credit issuance TYA'!BS60-('Credit issuance TYA'!$AN$21*'Credit issuance TYA'!$B$2),IF('Hoja De Calculo'!BT$16&lt;'Hoja De Calculo'!BS$16,0,'Credit issuance TYA'!BS60-('Credit issuance TYA'!$AN$21*'Credit issuance TYA'!$B$2)))</f>
        <v>0</v>
      </c>
      <c r="BT60" s="285">
        <f>IF(ISBLANK('Hoja De Calculo'!BU$13),'Credit issuance TYA'!BT60-('Credit issuance TYA'!$AN$21*'Credit issuance TYA'!$B$2),IF('Hoja De Calculo'!BU$16&lt;'Hoja De Calculo'!BT$16,0,'Credit issuance TYA'!BT60-('Credit issuance TYA'!$AN$21*'Credit issuance TYA'!$B$2)))</f>
        <v>0</v>
      </c>
      <c r="BU60" s="285">
        <f>IF(ISBLANK('Hoja De Calculo'!BV$13),'Credit issuance TYA'!BU60-('Credit issuance TYA'!$AN$21*'Credit issuance TYA'!$B$2),IF('Hoja De Calculo'!BV$16&lt;'Hoja De Calculo'!BU$16,0,'Credit issuance TYA'!BU60-('Credit issuance TYA'!$AN$21*'Credit issuance TYA'!$B$2)))</f>
        <v>0</v>
      </c>
      <c r="BV60" s="285">
        <f>IF(ISBLANK('Hoja De Calculo'!BW$13),'Credit issuance TYA'!BV60-('Credit issuance TYA'!$AN$21*'Credit issuance TYA'!$B$2),IF('Hoja De Calculo'!BW$16&lt;'Hoja De Calculo'!BV$16,0,'Credit issuance TYA'!BV60-('Credit issuance TYA'!$AN$21*'Credit issuance TYA'!$B$2)))</f>
        <v>0</v>
      </c>
      <c r="BW60" s="285">
        <f>IF(ISBLANK('Hoja De Calculo'!BX$13),'Credit issuance TYA'!BW60-('Credit issuance TYA'!$AN$21*'Credit issuance TYA'!$B$2),IF('Hoja De Calculo'!BX$16&lt;'Hoja De Calculo'!BW$16,0,'Credit issuance TYA'!BW60-('Credit issuance TYA'!$AN$21*'Credit issuance TYA'!$B$2)))</f>
        <v>0</v>
      </c>
      <c r="BX60" s="285">
        <f>IF(ISBLANK('Hoja De Calculo'!BY$13),'Credit issuance TYA'!BX60-('Credit issuance TYA'!$AN$21*'Credit issuance TYA'!$B$2),IF('Hoja De Calculo'!BY$16&lt;'Hoja De Calculo'!BX$16,0,'Credit issuance TYA'!BX60-('Credit issuance TYA'!$AN$21*'Credit issuance TYA'!$B$2)))</f>
        <v>0</v>
      </c>
      <c r="BY60" s="285">
        <f>IF(ISBLANK('Hoja De Calculo'!BZ$13),'Credit issuance TYA'!BY60-('Credit issuance TYA'!$AN$21*'Credit issuance TYA'!$B$2),IF('Hoja De Calculo'!BZ$16&lt;'Hoja De Calculo'!BY$16,0,'Credit issuance TYA'!BY60-('Credit issuance TYA'!$AN$21*'Credit issuance TYA'!$B$2)))</f>
        <v>0</v>
      </c>
      <c r="BZ60" s="285">
        <f>IF(ISBLANK('Hoja De Calculo'!CA$13),'Credit issuance TYA'!BZ60-('Credit issuance TYA'!$AN$21*'Credit issuance TYA'!$B$2),IF('Hoja De Calculo'!CA$16&lt;'Hoja De Calculo'!BZ$16,0,'Credit issuance TYA'!BZ60-('Credit issuance TYA'!$AN$21*'Credit issuance TYA'!$B$2)))</f>
        <v>0</v>
      </c>
      <c r="CA60" s="285">
        <f>IF(ISBLANK('Hoja De Calculo'!CB$13),'Credit issuance TYA'!CA60-('Credit issuance TYA'!$AN$21*'Credit issuance TYA'!$B$2),IF('Hoja De Calculo'!CB$16&lt;'Hoja De Calculo'!CA$16,0,'Credit issuance TYA'!CA60-('Credit issuance TYA'!$AN$21*'Credit issuance TYA'!$B$2)))</f>
        <v>0</v>
      </c>
      <c r="CB60" s="285">
        <f>IF(ISBLANK('Hoja De Calculo'!CC$13),'Credit issuance TYA'!CB60-('Credit issuance TYA'!$AN$21*'Credit issuance TYA'!$B$2),IF('Hoja De Calculo'!CC$16&lt;'Hoja De Calculo'!CB$16,0,'Credit issuance TYA'!CB60-('Credit issuance TYA'!$AN$21*'Credit issuance TYA'!$B$2)))</f>
        <v>0</v>
      </c>
      <c r="CC60" s="285">
        <f>IF(ISBLANK('Hoja De Calculo'!CD$13),'Credit issuance TYA'!CC60-('Credit issuance TYA'!$AN$21*'Credit issuance TYA'!$B$2),IF('Hoja De Calculo'!CD$16&lt;'Hoja De Calculo'!CC$16,0,'Credit issuance TYA'!CC60-('Credit issuance TYA'!$AN$21*'Credit issuance TYA'!$B$2)))</f>
        <v>0</v>
      </c>
      <c r="CD60" s="285">
        <f>IF(ISBLANK('Hoja De Calculo'!CE$13),'Credit issuance TYA'!CD60-('Credit issuance TYA'!$AN$21*'Credit issuance TYA'!$B$2),IF('Hoja De Calculo'!CE$16&lt;'Hoja De Calculo'!CD$16,0,'Credit issuance TYA'!CD60-('Credit issuance TYA'!$AN$21*'Credit issuance TYA'!$B$2)))</f>
        <v>0</v>
      </c>
      <c r="CE60" s="285">
        <f>IF(ISBLANK('Hoja De Calculo'!CF$13),'Credit issuance TYA'!CE60-('Credit issuance TYA'!$AN$21*'Credit issuance TYA'!$B$2),IF('Hoja De Calculo'!CF$16&lt;'Hoja De Calculo'!CE$16,0,'Credit issuance TYA'!CE60-('Credit issuance TYA'!$AN$21*'Credit issuance TYA'!$B$2)))</f>
        <v>0</v>
      </c>
      <c r="CF60" s="285">
        <f>IF(ISBLANK('Hoja De Calculo'!CG$13),'Credit issuance TYA'!CF60-('Credit issuance TYA'!$AN$21*'Credit issuance TYA'!$B$2),IF('Hoja De Calculo'!CG$16&lt;'Hoja De Calculo'!CF$16,0,'Credit issuance TYA'!CF60-('Credit issuance TYA'!$AN$21*'Credit issuance TYA'!$B$2)))</f>
        <v>0</v>
      </c>
      <c r="CG60" s="285">
        <f>IF(ISBLANK('Hoja De Calculo'!CH$13),'Credit issuance TYA'!CG60-('Credit issuance TYA'!$AN$21*'Credit issuance TYA'!$B$2),IF('Hoja De Calculo'!CH$16&lt;'Hoja De Calculo'!CG$16,0,'Credit issuance TYA'!CG60-('Credit issuance TYA'!$AN$21*'Credit issuance TYA'!$B$2)))</f>
        <v>0</v>
      </c>
      <c r="CH60" s="285">
        <f>IF(ISBLANK('Hoja De Calculo'!CI$13),'Credit issuance TYA'!CH60-('Credit issuance TYA'!$AN$21*'Credit issuance TYA'!$B$2),IF('Hoja De Calculo'!CI$16&lt;'Hoja De Calculo'!CH$16,0,'Credit issuance TYA'!CH60-('Credit issuance TYA'!$AN$21*'Credit issuance TYA'!$B$2)))</f>
        <v>0</v>
      </c>
      <c r="CI60" s="285">
        <f>IF(ISBLANK('Hoja De Calculo'!CJ$13),'Credit issuance TYA'!CI60-('Credit issuance TYA'!$AN$21*'Credit issuance TYA'!$B$2),IF('Hoja De Calculo'!CJ$16&lt;'Hoja De Calculo'!CI$16,0,'Credit issuance TYA'!CI60-('Credit issuance TYA'!$AN$21*'Credit issuance TYA'!$B$2)))</f>
        <v>0</v>
      </c>
      <c r="CJ60" s="285">
        <f>IF(ISBLANK('Hoja De Calculo'!CK$13),'Credit issuance TYA'!CJ60-('Credit issuance TYA'!$AN$21*'Credit issuance TYA'!$B$2),IF('Hoja De Calculo'!CK$16&lt;'Hoja De Calculo'!CJ$16,0,'Credit issuance TYA'!CJ60-('Credit issuance TYA'!$AN$21*'Credit issuance TYA'!$B$2)))</f>
        <v>0</v>
      </c>
      <c r="CK60" s="285">
        <f>IF(ISBLANK('Hoja De Calculo'!CL$13),'Credit issuance TYA'!CK60-('Credit issuance TYA'!$AN$21*'Credit issuance TYA'!$B$2),IF('Hoja De Calculo'!CL$16&lt;'Hoja De Calculo'!CK$16,0,'Credit issuance TYA'!CK60-('Credit issuance TYA'!$AN$21*'Credit issuance TYA'!$B$2)))</f>
        <v>0</v>
      </c>
      <c r="CL60" s="285">
        <f>IF(ISBLANK('Hoja De Calculo'!CM$13),'Credit issuance TYA'!CL60-('Credit issuance TYA'!$AN$21*'Credit issuance TYA'!$B$2),IF('Hoja De Calculo'!CM$16&lt;'Hoja De Calculo'!CL$16,0,'Credit issuance TYA'!CL60-('Credit issuance TYA'!$AN$21*'Credit issuance TYA'!$B$2)))</f>
        <v>0</v>
      </c>
      <c r="CM60" s="285">
        <f>IF(ISBLANK('Hoja De Calculo'!CN$13),'Credit issuance TYA'!CM60-('Credit issuance TYA'!$AN$21*'Credit issuance TYA'!$B$2),IF('Hoja De Calculo'!CN$16&lt;'Hoja De Calculo'!CM$16,0,'Credit issuance TYA'!CM60-('Credit issuance TYA'!$AN$21*'Credit issuance TYA'!$B$2)))</f>
        <v>0</v>
      </c>
      <c r="CN60" s="285">
        <f>IF(ISBLANK('Hoja De Calculo'!CO$13),'Credit issuance TYA'!CN60-('Credit issuance TYA'!$AN$21*'Credit issuance TYA'!$B$2),IF('Hoja De Calculo'!CO$16&lt;'Hoja De Calculo'!CN$16,0,'Credit issuance TYA'!CN60-('Credit issuance TYA'!$AN$21*'Credit issuance TYA'!$B$2)))</f>
        <v>0</v>
      </c>
      <c r="CO60" s="285">
        <f>IF(ISBLANK('Hoja De Calculo'!CP$13),'Credit issuance TYA'!CO60-('Credit issuance TYA'!$AN$21*'Credit issuance TYA'!$B$2),IF('Hoja De Calculo'!CP$16&lt;'Hoja De Calculo'!CO$16,0,'Credit issuance TYA'!CO60-('Credit issuance TYA'!$AN$21*'Credit issuance TYA'!$B$2)))</f>
        <v>0</v>
      </c>
      <c r="CP60" s="285">
        <f>IF(ISBLANK('Hoja De Calculo'!CQ$13),'Credit issuance TYA'!CP60-('Credit issuance TYA'!$AN$21*'Credit issuance TYA'!$B$2),IF('Hoja De Calculo'!CQ$16&lt;'Hoja De Calculo'!CP$16,0,'Credit issuance TYA'!CP60-('Credit issuance TYA'!$AN$21*'Credit issuance TYA'!$B$2)))</f>
        <v>0</v>
      </c>
      <c r="CQ60" s="285">
        <f>IF(ISBLANK('Hoja De Calculo'!CR$13),'Credit issuance TYA'!CQ60-('Credit issuance TYA'!$AN$21*'Credit issuance TYA'!$B$2),IF('Hoja De Calculo'!CR$16&lt;'Hoja De Calculo'!CQ$16,0,'Credit issuance TYA'!CQ60-('Credit issuance TYA'!$AN$21*'Credit issuance TYA'!$B$2)))</f>
        <v>0</v>
      </c>
      <c r="CR60" s="285">
        <f>IF(ISBLANK('Hoja De Calculo'!CS$13),'Credit issuance TYA'!CR60-('Credit issuance TYA'!$AN$21*'Credit issuance TYA'!$B$2),IF('Hoja De Calculo'!CS$16&lt;'Hoja De Calculo'!CR$16,0,'Credit issuance TYA'!CR60-('Credit issuance TYA'!$AN$21*'Credit issuance TYA'!$B$2)))</f>
        <v>0</v>
      </c>
      <c r="CS60" s="285">
        <f>IF(ISBLANK('Hoja De Calculo'!CT$13),'Credit issuance TYA'!CS60-('Credit issuance TYA'!$AN$21*'Credit issuance TYA'!$B$2),IF('Hoja De Calculo'!CT$16&lt;'Hoja De Calculo'!CS$16,0,'Credit issuance TYA'!CS60-('Credit issuance TYA'!$AN$21*'Credit issuance TYA'!$B$2)))</f>
        <v>0</v>
      </c>
      <c r="CT60" s="285">
        <f>IF(ISBLANK('Hoja De Calculo'!CU$13),'Credit issuance TYA'!CT60-('Credit issuance TYA'!$AN$21*'Credit issuance TYA'!$B$2),IF('Hoja De Calculo'!CU$16&lt;'Hoja De Calculo'!CT$16,0,'Credit issuance TYA'!CT60-('Credit issuance TYA'!$AN$21*'Credit issuance TYA'!$B$2)))</f>
        <v>0</v>
      </c>
      <c r="CU60" s="285">
        <f>IF(ISBLANK('Hoja De Calculo'!CV$13),'Credit issuance TYA'!CU60-('Credit issuance TYA'!$AN$21*'Credit issuance TYA'!$B$2),IF('Hoja De Calculo'!CV$16&lt;'Hoja De Calculo'!CU$16,0,'Credit issuance TYA'!CU60-('Credit issuance TYA'!$AN$21*'Credit issuance TYA'!$B$2)))</f>
        <v>0</v>
      </c>
      <c r="CV60" s="285">
        <f>IF(ISBLANK('Hoja De Calculo'!CW$13),'Credit issuance TYA'!CV60-('Credit issuance TYA'!$AN$21*'Credit issuance TYA'!$B$2),IF('Hoja De Calculo'!CW$16&lt;'Hoja De Calculo'!CV$16,0,'Credit issuance TYA'!CV60-('Credit issuance TYA'!$AN$21*'Credit issuance TYA'!$B$2)))</f>
        <v>0</v>
      </c>
      <c r="CW60" s="285">
        <f>IF(ISBLANK('Hoja De Calculo'!CX$13),'Credit issuance TYA'!CW60-('Credit issuance TYA'!$AN$21*'Credit issuance TYA'!$B$2),IF('Hoja De Calculo'!CX$16&lt;'Hoja De Calculo'!CW$16,0,'Credit issuance TYA'!CW60-('Credit issuance TYA'!$AN$21*'Credit issuance TYA'!$B$2)))</f>
        <v>0</v>
      </c>
    </row>
    <row r="61" spans="1:101" x14ac:dyDescent="0.25">
      <c r="A61" t="s">
        <v>198</v>
      </c>
      <c r="B61" s="263"/>
      <c r="C61" s="263"/>
      <c r="D61" s="263"/>
      <c r="E61" s="263"/>
      <c r="F61" s="263"/>
      <c r="G61" s="263"/>
      <c r="H61" s="263"/>
      <c r="I61" s="263"/>
      <c r="J61" s="263"/>
      <c r="K61" s="263"/>
      <c r="L61" s="263"/>
      <c r="M61" s="263"/>
      <c r="N61" s="263"/>
      <c r="O61" s="263"/>
      <c r="P61" s="263"/>
      <c r="Q61" s="263"/>
      <c r="R61" s="263"/>
      <c r="S61" s="263"/>
      <c r="T61" s="263"/>
      <c r="U61" s="263"/>
      <c r="V61" s="263"/>
      <c r="W61" s="263"/>
      <c r="X61" s="263"/>
      <c r="Y61" s="263"/>
      <c r="Z61" s="263"/>
      <c r="AA61" s="263"/>
      <c r="AB61" s="263"/>
      <c r="AC61" s="263"/>
      <c r="AD61" s="263"/>
      <c r="AE61" s="263"/>
      <c r="AF61" s="263"/>
      <c r="AG61" s="263"/>
      <c r="AH61" s="263"/>
      <c r="AI61" s="263"/>
      <c r="AJ61" s="263"/>
      <c r="AK61" s="263"/>
      <c r="AL61" s="263"/>
      <c r="AM61" s="263"/>
      <c r="AN61" s="263"/>
      <c r="AO61" s="285">
        <f>'Credit issuance TYA'!AO61-('Credit issuance TYA'!$AO$21*'Credit issuance TYA'!$B$2)</f>
        <v>0</v>
      </c>
      <c r="AP61" s="285">
        <f>IF(ISBLANK('Hoja De Calculo'!AQ$13),'Credit issuance TYA'!AP61-('Credit issuance TYA'!$AO$21*'Credit issuance TYA'!$B$2),IF('Hoja De Calculo'!AQ$16&lt;'Hoja De Calculo'!AP$16,0,'Credit issuance TYA'!AP61-('Credit issuance TYA'!$AO$21*'Credit issuance TYA'!$B$2)))</f>
        <v>0</v>
      </c>
      <c r="AQ61" s="285">
        <f>IF(ISBLANK('Hoja De Calculo'!AR$13),'Credit issuance TYA'!AQ61-('Credit issuance TYA'!$AO$21*'Credit issuance TYA'!$B$2),IF('Hoja De Calculo'!AR$16&lt;'Hoja De Calculo'!AQ$16,0,'Credit issuance TYA'!AQ61-('Credit issuance TYA'!$AO$21*'Credit issuance TYA'!$B$2)))</f>
        <v>0</v>
      </c>
      <c r="AR61" s="285">
        <f>IF(ISBLANK('Hoja De Calculo'!AS$13),'Credit issuance TYA'!AR61-('Credit issuance TYA'!$AO$21*'Credit issuance TYA'!$B$2),IF('Hoja De Calculo'!AS$16&lt;'Hoja De Calculo'!AR$16,0,'Credit issuance TYA'!AR61-('Credit issuance TYA'!$AO$21*'Credit issuance TYA'!$B$2)))</f>
        <v>0</v>
      </c>
      <c r="AS61" s="285">
        <f>IF(ISBLANK('Hoja De Calculo'!AT$13),'Credit issuance TYA'!AS61-('Credit issuance TYA'!$AO$21*'Credit issuance TYA'!$B$2),IF('Hoja De Calculo'!AT$16&lt;'Hoja De Calculo'!AS$16,0,'Credit issuance TYA'!AS61-('Credit issuance TYA'!$AO$21*'Credit issuance TYA'!$B$2)))</f>
        <v>0</v>
      </c>
      <c r="AT61" s="285">
        <f>IF(ISBLANK('Hoja De Calculo'!AU$13),'Credit issuance TYA'!AT61-('Credit issuance TYA'!$AO$21*'Credit issuance TYA'!$B$2),IF('Hoja De Calculo'!AU$16&lt;'Hoja De Calculo'!AT$16,0,'Credit issuance TYA'!AT61-('Credit issuance TYA'!$AO$21*'Credit issuance TYA'!$B$2)))</f>
        <v>0</v>
      </c>
      <c r="AU61" s="285">
        <f>IF(ISBLANK('Hoja De Calculo'!AV$13),'Credit issuance TYA'!AU61-('Credit issuance TYA'!$AO$21*'Credit issuance TYA'!$B$2),IF('Hoja De Calculo'!AV$16&lt;'Hoja De Calculo'!AU$16,0,'Credit issuance TYA'!AU61-('Credit issuance TYA'!$AO$21*'Credit issuance TYA'!$B$2)))</f>
        <v>0</v>
      </c>
      <c r="AV61" s="285">
        <f>IF(ISBLANK('Hoja De Calculo'!AW$13),'Credit issuance TYA'!AV61-('Credit issuance TYA'!$AO$21*'Credit issuance TYA'!$B$2),IF('Hoja De Calculo'!AW$16&lt;'Hoja De Calculo'!AV$16,0,'Credit issuance TYA'!AV61-('Credit issuance TYA'!$AO$21*'Credit issuance TYA'!$B$2)))</f>
        <v>0</v>
      </c>
      <c r="AW61" s="285">
        <f>IF(ISBLANK('Hoja De Calculo'!AX$13),'Credit issuance TYA'!AW61-('Credit issuance TYA'!$AO$21*'Credit issuance TYA'!$B$2),IF('Hoja De Calculo'!AX$16&lt;'Hoja De Calculo'!AW$16,0,'Credit issuance TYA'!AW61-('Credit issuance TYA'!$AO$21*'Credit issuance TYA'!$B$2)))</f>
        <v>0</v>
      </c>
      <c r="AX61" s="285">
        <f>IF(ISBLANK('Hoja De Calculo'!AY$13),'Credit issuance TYA'!AX61-('Credit issuance TYA'!$AO$21*'Credit issuance TYA'!$B$2),IF('Hoja De Calculo'!AY$16&lt;'Hoja De Calculo'!AX$16,0,'Credit issuance TYA'!AX61-('Credit issuance TYA'!$AO$21*'Credit issuance TYA'!$B$2)))</f>
        <v>0</v>
      </c>
      <c r="AY61" s="285">
        <f>IF(ISBLANK('Hoja De Calculo'!AZ$13),'Credit issuance TYA'!AY61-('Credit issuance TYA'!$AO$21*'Credit issuance TYA'!$B$2),IF('Hoja De Calculo'!AZ$16&lt;'Hoja De Calculo'!AY$16,0,'Credit issuance TYA'!AY61-('Credit issuance TYA'!$AO$21*'Credit issuance TYA'!$B$2)))</f>
        <v>0</v>
      </c>
      <c r="AZ61" s="285">
        <f>IF(ISBLANK('Hoja De Calculo'!BA$13),'Credit issuance TYA'!AZ61-('Credit issuance TYA'!$AO$21*'Credit issuance TYA'!$B$2),IF('Hoja De Calculo'!BA$16&lt;'Hoja De Calculo'!AZ$16,0,'Credit issuance TYA'!AZ61-('Credit issuance TYA'!$AO$21*'Credit issuance TYA'!$B$2)))</f>
        <v>0</v>
      </c>
      <c r="BA61" s="285">
        <f>IF(ISBLANK('Hoja De Calculo'!BB$13),'Credit issuance TYA'!BA61-('Credit issuance TYA'!$AO$21*'Credit issuance TYA'!$B$2),IF('Hoja De Calculo'!BB$16&lt;'Hoja De Calculo'!BA$16,0,'Credit issuance TYA'!BA61-('Credit issuance TYA'!$AO$21*'Credit issuance TYA'!$B$2)))</f>
        <v>0</v>
      </c>
      <c r="BB61" s="285">
        <f>IF(ISBLANK('Hoja De Calculo'!BC$13),'Credit issuance TYA'!BB61-('Credit issuance TYA'!$AO$21*'Credit issuance TYA'!$B$2),IF('Hoja De Calculo'!BC$16&lt;'Hoja De Calculo'!BB$16,0,'Credit issuance TYA'!BB61-('Credit issuance TYA'!$AO$21*'Credit issuance TYA'!$B$2)))</f>
        <v>0</v>
      </c>
      <c r="BC61" s="285">
        <f>IF(ISBLANK('Hoja De Calculo'!BD$13),'Credit issuance TYA'!BC61-('Credit issuance TYA'!$AO$21*'Credit issuance TYA'!$B$2),IF('Hoja De Calculo'!BD$16&lt;'Hoja De Calculo'!BC$16,0,'Credit issuance TYA'!BC61-('Credit issuance TYA'!$AO$21*'Credit issuance TYA'!$B$2)))</f>
        <v>0</v>
      </c>
      <c r="BD61" s="285">
        <f>IF(ISBLANK('Hoja De Calculo'!BE$13),'Credit issuance TYA'!BD61-('Credit issuance TYA'!$AO$21*'Credit issuance TYA'!$B$2),IF('Hoja De Calculo'!BE$16&lt;'Hoja De Calculo'!BD$16,0,'Credit issuance TYA'!BD61-('Credit issuance TYA'!$AO$21*'Credit issuance TYA'!$B$2)))</f>
        <v>0</v>
      </c>
      <c r="BE61" s="285">
        <f>IF(ISBLANK('Hoja De Calculo'!BF$13),'Credit issuance TYA'!BE61-('Credit issuance TYA'!$AO$21*'Credit issuance TYA'!$B$2),IF('Hoja De Calculo'!BF$16&lt;'Hoja De Calculo'!BE$16,0,'Credit issuance TYA'!BE61-('Credit issuance TYA'!$AO$21*'Credit issuance TYA'!$B$2)))</f>
        <v>0</v>
      </c>
      <c r="BF61" s="285">
        <f>IF(ISBLANK('Hoja De Calculo'!BG$13),'Credit issuance TYA'!BF61-('Credit issuance TYA'!$AO$21*'Credit issuance TYA'!$B$2),IF('Hoja De Calculo'!BG$16&lt;'Hoja De Calculo'!BF$16,0,'Credit issuance TYA'!BF61-('Credit issuance TYA'!$AO$21*'Credit issuance TYA'!$B$2)))</f>
        <v>0</v>
      </c>
      <c r="BG61" s="285">
        <f>IF(ISBLANK('Hoja De Calculo'!BH$13),'Credit issuance TYA'!BG61-('Credit issuance TYA'!$AO$21*'Credit issuance TYA'!$B$2),IF('Hoja De Calculo'!BH$16&lt;'Hoja De Calculo'!BG$16,0,'Credit issuance TYA'!BG61-('Credit issuance TYA'!$AO$21*'Credit issuance TYA'!$B$2)))</f>
        <v>0</v>
      </c>
      <c r="BH61" s="285">
        <f>IF(ISBLANK('Hoja De Calculo'!BI$13),'Credit issuance TYA'!BH61-('Credit issuance TYA'!$AO$21*'Credit issuance TYA'!$B$2),IF('Hoja De Calculo'!BI$16&lt;'Hoja De Calculo'!BH$16,0,'Credit issuance TYA'!BH61-('Credit issuance TYA'!$AO$21*'Credit issuance TYA'!$B$2)))</f>
        <v>0</v>
      </c>
      <c r="BI61" s="285">
        <f>IF(ISBLANK('Hoja De Calculo'!BJ$13),'Credit issuance TYA'!BI61-('Credit issuance TYA'!$AO$21*'Credit issuance TYA'!$B$2),IF('Hoja De Calculo'!BJ$16&lt;'Hoja De Calculo'!BI$16,0,'Credit issuance TYA'!BI61-('Credit issuance TYA'!$AO$21*'Credit issuance TYA'!$B$2)))</f>
        <v>0</v>
      </c>
      <c r="BJ61" s="285">
        <f>IF(ISBLANK('Hoja De Calculo'!BK$13),'Credit issuance TYA'!BJ61-('Credit issuance TYA'!$AO$21*'Credit issuance TYA'!$B$2),IF('Hoja De Calculo'!BK$16&lt;'Hoja De Calculo'!BJ$16,0,'Credit issuance TYA'!BJ61-('Credit issuance TYA'!$AO$21*'Credit issuance TYA'!$B$2)))</f>
        <v>0</v>
      </c>
      <c r="BK61" s="285">
        <f>IF(ISBLANK('Hoja De Calculo'!BL$13),'Credit issuance TYA'!BK61-('Credit issuance TYA'!$AO$21*'Credit issuance TYA'!$B$2),IF('Hoja De Calculo'!BL$16&lt;'Hoja De Calculo'!BK$16,0,'Credit issuance TYA'!BK61-('Credit issuance TYA'!$AO$21*'Credit issuance TYA'!$B$2)))</f>
        <v>0</v>
      </c>
      <c r="BL61" s="285">
        <f>IF(ISBLANK('Hoja De Calculo'!BM$13),'Credit issuance TYA'!BL61-('Credit issuance TYA'!$AO$21*'Credit issuance TYA'!$B$2),IF('Hoja De Calculo'!BM$16&lt;'Hoja De Calculo'!BL$16,0,'Credit issuance TYA'!BL61-('Credit issuance TYA'!$AO$21*'Credit issuance TYA'!$B$2)))</f>
        <v>0</v>
      </c>
      <c r="BM61" s="285">
        <f>IF(ISBLANK('Hoja De Calculo'!BN$13),'Credit issuance TYA'!BM61-('Credit issuance TYA'!$AO$21*'Credit issuance TYA'!$B$2),IF('Hoja De Calculo'!BN$16&lt;'Hoja De Calculo'!BM$16,0,'Credit issuance TYA'!BM61-('Credit issuance TYA'!$AO$21*'Credit issuance TYA'!$B$2)))</f>
        <v>0</v>
      </c>
      <c r="BN61" s="285">
        <f>IF(ISBLANK('Hoja De Calculo'!BO$13),'Credit issuance TYA'!BN61-('Credit issuance TYA'!$AO$21*'Credit issuance TYA'!$B$2),IF('Hoja De Calculo'!BO$16&lt;'Hoja De Calculo'!BN$16,0,'Credit issuance TYA'!BN61-('Credit issuance TYA'!$AO$21*'Credit issuance TYA'!$B$2)))</f>
        <v>0</v>
      </c>
      <c r="BO61" s="285">
        <f>IF(ISBLANK('Hoja De Calculo'!BP$13),'Credit issuance TYA'!BO61-('Credit issuance TYA'!$AO$21*'Credit issuance TYA'!$B$2),IF('Hoja De Calculo'!BP$16&lt;'Hoja De Calculo'!BO$16,0,'Credit issuance TYA'!BO61-('Credit issuance TYA'!$AO$21*'Credit issuance TYA'!$B$2)))</f>
        <v>0</v>
      </c>
      <c r="BP61" s="285">
        <f>IF(ISBLANK('Hoja De Calculo'!BQ$13),'Credit issuance TYA'!BP61-('Credit issuance TYA'!$AO$21*'Credit issuance TYA'!$B$2),IF('Hoja De Calculo'!BQ$16&lt;'Hoja De Calculo'!BP$16,0,'Credit issuance TYA'!BP61-('Credit issuance TYA'!$AO$21*'Credit issuance TYA'!$B$2)))</f>
        <v>0</v>
      </c>
      <c r="BQ61" s="285">
        <f>IF(ISBLANK('Hoja De Calculo'!BR$13),'Credit issuance TYA'!BQ61-('Credit issuance TYA'!$AO$21*'Credit issuance TYA'!$B$2),IF('Hoja De Calculo'!BR$16&lt;'Hoja De Calculo'!BQ$16,0,'Credit issuance TYA'!BQ61-('Credit issuance TYA'!$AO$21*'Credit issuance TYA'!$B$2)))</f>
        <v>0</v>
      </c>
      <c r="BR61" s="285">
        <f>IF(ISBLANK('Hoja De Calculo'!BS$13),'Credit issuance TYA'!BR61-('Credit issuance TYA'!$AO$21*'Credit issuance TYA'!$B$2),IF('Hoja De Calculo'!BS$16&lt;'Hoja De Calculo'!BR$16,0,'Credit issuance TYA'!BR61-('Credit issuance TYA'!$AO$21*'Credit issuance TYA'!$B$2)))</f>
        <v>0</v>
      </c>
      <c r="BS61" s="285">
        <f>IF(ISBLANK('Hoja De Calculo'!BT$13),'Credit issuance TYA'!BS61-('Credit issuance TYA'!$AO$21*'Credit issuance TYA'!$B$2),IF('Hoja De Calculo'!BT$16&lt;'Hoja De Calculo'!BS$16,0,'Credit issuance TYA'!BS61-('Credit issuance TYA'!$AO$21*'Credit issuance TYA'!$B$2)))</f>
        <v>0</v>
      </c>
      <c r="BT61" s="285">
        <f>IF(ISBLANK('Hoja De Calculo'!BU$13),'Credit issuance TYA'!BT61-('Credit issuance TYA'!$AO$21*'Credit issuance TYA'!$B$2),IF('Hoja De Calculo'!BU$16&lt;'Hoja De Calculo'!BT$16,0,'Credit issuance TYA'!BT61-('Credit issuance TYA'!$AO$21*'Credit issuance TYA'!$B$2)))</f>
        <v>0</v>
      </c>
      <c r="BU61" s="285">
        <f>IF(ISBLANK('Hoja De Calculo'!BV$13),'Credit issuance TYA'!BU61-('Credit issuance TYA'!$AO$21*'Credit issuance TYA'!$B$2),IF('Hoja De Calculo'!BV$16&lt;'Hoja De Calculo'!BU$16,0,'Credit issuance TYA'!BU61-('Credit issuance TYA'!$AO$21*'Credit issuance TYA'!$B$2)))</f>
        <v>0</v>
      </c>
      <c r="BV61" s="285">
        <f>IF(ISBLANK('Hoja De Calculo'!BW$13),'Credit issuance TYA'!BV61-('Credit issuance TYA'!$AO$21*'Credit issuance TYA'!$B$2),IF('Hoja De Calculo'!BW$16&lt;'Hoja De Calculo'!BV$16,0,'Credit issuance TYA'!BV61-('Credit issuance TYA'!$AO$21*'Credit issuance TYA'!$B$2)))</f>
        <v>0</v>
      </c>
      <c r="BW61" s="285">
        <f>IF(ISBLANK('Hoja De Calculo'!BX$13),'Credit issuance TYA'!BW61-('Credit issuance TYA'!$AO$21*'Credit issuance TYA'!$B$2),IF('Hoja De Calculo'!BX$16&lt;'Hoja De Calculo'!BW$16,0,'Credit issuance TYA'!BW61-('Credit issuance TYA'!$AO$21*'Credit issuance TYA'!$B$2)))</f>
        <v>0</v>
      </c>
      <c r="BX61" s="285">
        <f>IF(ISBLANK('Hoja De Calculo'!BY$13),'Credit issuance TYA'!BX61-('Credit issuance TYA'!$AO$21*'Credit issuance TYA'!$B$2),IF('Hoja De Calculo'!BY$16&lt;'Hoja De Calculo'!BX$16,0,'Credit issuance TYA'!BX61-('Credit issuance TYA'!$AO$21*'Credit issuance TYA'!$B$2)))</f>
        <v>0</v>
      </c>
      <c r="BY61" s="285">
        <f>IF(ISBLANK('Hoja De Calculo'!BZ$13),'Credit issuance TYA'!BY61-('Credit issuance TYA'!$AO$21*'Credit issuance TYA'!$B$2),IF('Hoja De Calculo'!BZ$16&lt;'Hoja De Calculo'!BY$16,0,'Credit issuance TYA'!BY61-('Credit issuance TYA'!$AO$21*'Credit issuance TYA'!$B$2)))</f>
        <v>0</v>
      </c>
      <c r="BZ61" s="285">
        <f>IF(ISBLANK('Hoja De Calculo'!CA$13),'Credit issuance TYA'!BZ61-('Credit issuance TYA'!$AO$21*'Credit issuance TYA'!$B$2),IF('Hoja De Calculo'!CA$16&lt;'Hoja De Calculo'!BZ$16,0,'Credit issuance TYA'!BZ61-('Credit issuance TYA'!$AO$21*'Credit issuance TYA'!$B$2)))</f>
        <v>0</v>
      </c>
      <c r="CA61" s="285">
        <f>IF(ISBLANK('Hoja De Calculo'!CB$13),'Credit issuance TYA'!CA61-('Credit issuance TYA'!$AO$21*'Credit issuance TYA'!$B$2),IF('Hoja De Calculo'!CB$16&lt;'Hoja De Calculo'!CA$16,0,'Credit issuance TYA'!CA61-('Credit issuance TYA'!$AO$21*'Credit issuance TYA'!$B$2)))</f>
        <v>0</v>
      </c>
      <c r="CB61" s="285">
        <f>IF(ISBLANK('Hoja De Calculo'!CC$13),'Credit issuance TYA'!CB61-('Credit issuance TYA'!$AO$21*'Credit issuance TYA'!$B$2),IF('Hoja De Calculo'!CC$16&lt;'Hoja De Calculo'!CB$16,0,'Credit issuance TYA'!CB61-('Credit issuance TYA'!$AO$21*'Credit issuance TYA'!$B$2)))</f>
        <v>0</v>
      </c>
      <c r="CC61" s="285">
        <f>IF(ISBLANK('Hoja De Calculo'!CD$13),'Credit issuance TYA'!CC61-('Credit issuance TYA'!$AO$21*'Credit issuance TYA'!$B$2),IF('Hoja De Calculo'!CD$16&lt;'Hoja De Calculo'!CC$16,0,'Credit issuance TYA'!CC61-('Credit issuance TYA'!$AO$21*'Credit issuance TYA'!$B$2)))</f>
        <v>0</v>
      </c>
      <c r="CD61" s="285">
        <f>IF(ISBLANK('Hoja De Calculo'!CE$13),'Credit issuance TYA'!CD61-('Credit issuance TYA'!$AO$21*'Credit issuance TYA'!$B$2),IF('Hoja De Calculo'!CE$16&lt;'Hoja De Calculo'!CD$16,0,'Credit issuance TYA'!CD61-('Credit issuance TYA'!$AO$21*'Credit issuance TYA'!$B$2)))</f>
        <v>0</v>
      </c>
      <c r="CE61" s="285">
        <f>IF(ISBLANK('Hoja De Calculo'!CF$13),'Credit issuance TYA'!CE61-('Credit issuance TYA'!$AO$21*'Credit issuance TYA'!$B$2),IF('Hoja De Calculo'!CF$16&lt;'Hoja De Calculo'!CE$16,0,'Credit issuance TYA'!CE61-('Credit issuance TYA'!$AO$21*'Credit issuance TYA'!$B$2)))</f>
        <v>0</v>
      </c>
      <c r="CF61" s="285">
        <f>IF(ISBLANK('Hoja De Calculo'!CG$13),'Credit issuance TYA'!CF61-('Credit issuance TYA'!$AO$21*'Credit issuance TYA'!$B$2),IF('Hoja De Calculo'!CG$16&lt;'Hoja De Calculo'!CF$16,0,'Credit issuance TYA'!CF61-('Credit issuance TYA'!$AO$21*'Credit issuance TYA'!$B$2)))</f>
        <v>0</v>
      </c>
      <c r="CG61" s="285">
        <f>IF(ISBLANK('Hoja De Calculo'!CH$13),'Credit issuance TYA'!CG61-('Credit issuance TYA'!$AO$21*'Credit issuance TYA'!$B$2),IF('Hoja De Calculo'!CH$16&lt;'Hoja De Calculo'!CG$16,0,'Credit issuance TYA'!CG61-('Credit issuance TYA'!$AO$21*'Credit issuance TYA'!$B$2)))</f>
        <v>0</v>
      </c>
      <c r="CH61" s="285">
        <f>IF(ISBLANK('Hoja De Calculo'!CI$13),'Credit issuance TYA'!CH61-('Credit issuance TYA'!$AO$21*'Credit issuance TYA'!$B$2),IF('Hoja De Calculo'!CI$16&lt;'Hoja De Calculo'!CH$16,0,'Credit issuance TYA'!CH61-('Credit issuance TYA'!$AO$21*'Credit issuance TYA'!$B$2)))</f>
        <v>0</v>
      </c>
      <c r="CI61" s="285">
        <f>IF(ISBLANK('Hoja De Calculo'!CJ$13),'Credit issuance TYA'!CI61-('Credit issuance TYA'!$AO$21*'Credit issuance TYA'!$B$2),IF('Hoja De Calculo'!CJ$16&lt;'Hoja De Calculo'!CI$16,0,'Credit issuance TYA'!CI61-('Credit issuance TYA'!$AO$21*'Credit issuance TYA'!$B$2)))</f>
        <v>0</v>
      </c>
      <c r="CJ61" s="285">
        <f>IF(ISBLANK('Hoja De Calculo'!CK$13),'Credit issuance TYA'!CJ61-('Credit issuance TYA'!$AO$21*'Credit issuance TYA'!$B$2),IF('Hoja De Calculo'!CK$16&lt;'Hoja De Calculo'!CJ$16,0,'Credit issuance TYA'!CJ61-('Credit issuance TYA'!$AO$21*'Credit issuance TYA'!$B$2)))</f>
        <v>0</v>
      </c>
      <c r="CK61" s="285">
        <f>IF(ISBLANK('Hoja De Calculo'!CL$13),'Credit issuance TYA'!CK61-('Credit issuance TYA'!$AO$21*'Credit issuance TYA'!$B$2),IF('Hoja De Calculo'!CL$16&lt;'Hoja De Calculo'!CK$16,0,'Credit issuance TYA'!CK61-('Credit issuance TYA'!$AO$21*'Credit issuance TYA'!$B$2)))</f>
        <v>0</v>
      </c>
      <c r="CL61" s="285">
        <f>IF(ISBLANK('Hoja De Calculo'!CM$13),'Credit issuance TYA'!CL61-('Credit issuance TYA'!$AO$21*'Credit issuance TYA'!$B$2),IF('Hoja De Calculo'!CM$16&lt;'Hoja De Calculo'!CL$16,0,'Credit issuance TYA'!CL61-('Credit issuance TYA'!$AO$21*'Credit issuance TYA'!$B$2)))</f>
        <v>0</v>
      </c>
      <c r="CM61" s="285">
        <f>IF(ISBLANK('Hoja De Calculo'!CN$13),'Credit issuance TYA'!CM61-('Credit issuance TYA'!$AO$21*'Credit issuance TYA'!$B$2),IF('Hoja De Calculo'!CN$16&lt;'Hoja De Calculo'!CM$16,0,'Credit issuance TYA'!CM61-('Credit issuance TYA'!$AO$21*'Credit issuance TYA'!$B$2)))</f>
        <v>0</v>
      </c>
      <c r="CN61" s="285">
        <f>IF(ISBLANK('Hoja De Calculo'!CO$13),'Credit issuance TYA'!CN61-('Credit issuance TYA'!$AO$21*'Credit issuance TYA'!$B$2),IF('Hoja De Calculo'!CO$16&lt;'Hoja De Calculo'!CN$16,0,'Credit issuance TYA'!CN61-('Credit issuance TYA'!$AO$21*'Credit issuance TYA'!$B$2)))</f>
        <v>0</v>
      </c>
      <c r="CO61" s="285">
        <f>IF(ISBLANK('Hoja De Calculo'!CP$13),'Credit issuance TYA'!CO61-('Credit issuance TYA'!$AO$21*'Credit issuance TYA'!$B$2),IF('Hoja De Calculo'!CP$16&lt;'Hoja De Calculo'!CO$16,0,'Credit issuance TYA'!CO61-('Credit issuance TYA'!$AO$21*'Credit issuance TYA'!$B$2)))</f>
        <v>0</v>
      </c>
      <c r="CP61" s="285">
        <f>IF(ISBLANK('Hoja De Calculo'!CQ$13),'Credit issuance TYA'!CP61-('Credit issuance TYA'!$AO$21*'Credit issuance TYA'!$B$2),IF('Hoja De Calculo'!CQ$16&lt;'Hoja De Calculo'!CP$16,0,'Credit issuance TYA'!CP61-('Credit issuance TYA'!$AO$21*'Credit issuance TYA'!$B$2)))</f>
        <v>0</v>
      </c>
      <c r="CQ61" s="285">
        <f>IF(ISBLANK('Hoja De Calculo'!CR$13),'Credit issuance TYA'!CQ61-('Credit issuance TYA'!$AO$21*'Credit issuance TYA'!$B$2),IF('Hoja De Calculo'!CR$16&lt;'Hoja De Calculo'!CQ$16,0,'Credit issuance TYA'!CQ61-('Credit issuance TYA'!$AO$21*'Credit issuance TYA'!$B$2)))</f>
        <v>0</v>
      </c>
      <c r="CR61" s="285">
        <f>IF(ISBLANK('Hoja De Calculo'!CS$13),'Credit issuance TYA'!CR61-('Credit issuance TYA'!$AO$21*'Credit issuance TYA'!$B$2),IF('Hoja De Calculo'!CS$16&lt;'Hoja De Calculo'!CR$16,0,'Credit issuance TYA'!CR61-('Credit issuance TYA'!$AO$21*'Credit issuance TYA'!$B$2)))</f>
        <v>0</v>
      </c>
      <c r="CS61" s="285">
        <f>IF(ISBLANK('Hoja De Calculo'!CT$13),'Credit issuance TYA'!CS61-('Credit issuance TYA'!$AO$21*'Credit issuance TYA'!$B$2),IF('Hoja De Calculo'!CT$16&lt;'Hoja De Calculo'!CS$16,0,'Credit issuance TYA'!CS61-('Credit issuance TYA'!$AO$21*'Credit issuance TYA'!$B$2)))</f>
        <v>0</v>
      </c>
      <c r="CT61" s="285">
        <f>IF(ISBLANK('Hoja De Calculo'!CU$13),'Credit issuance TYA'!CT61-('Credit issuance TYA'!$AO$21*'Credit issuance TYA'!$B$2),IF('Hoja De Calculo'!CU$16&lt;'Hoja De Calculo'!CT$16,0,'Credit issuance TYA'!CT61-('Credit issuance TYA'!$AO$21*'Credit issuance TYA'!$B$2)))</f>
        <v>0</v>
      </c>
      <c r="CU61" s="285">
        <f>IF(ISBLANK('Hoja De Calculo'!CV$13),'Credit issuance TYA'!CU61-('Credit issuance TYA'!$AO$21*'Credit issuance TYA'!$B$2),IF('Hoja De Calculo'!CV$16&lt;'Hoja De Calculo'!CU$16,0,'Credit issuance TYA'!CU61-('Credit issuance TYA'!$AO$21*'Credit issuance TYA'!$B$2)))</f>
        <v>0</v>
      </c>
      <c r="CV61" s="285">
        <f>IF(ISBLANK('Hoja De Calculo'!CW$13),'Credit issuance TYA'!CV61-('Credit issuance TYA'!$AO$21*'Credit issuance TYA'!$B$2),IF('Hoja De Calculo'!CW$16&lt;'Hoja De Calculo'!CV$16,0,'Credit issuance TYA'!CV61-('Credit issuance TYA'!$AO$21*'Credit issuance TYA'!$B$2)))</f>
        <v>0</v>
      </c>
      <c r="CW61" s="285">
        <f>IF(ISBLANK('Hoja De Calculo'!CX$13),'Credit issuance TYA'!CW61-('Credit issuance TYA'!$AO$21*'Credit issuance TYA'!$B$2),IF('Hoja De Calculo'!CX$16&lt;'Hoja De Calculo'!CW$16,0,'Credit issuance TYA'!CW61-('Credit issuance TYA'!$AO$21*'Credit issuance TYA'!$B$2)))</f>
        <v>0</v>
      </c>
    </row>
    <row r="62" spans="1:101" x14ac:dyDescent="0.25">
      <c r="A62" t="s">
        <v>199</v>
      </c>
      <c r="B62" s="263"/>
      <c r="C62" s="263"/>
      <c r="D62" s="263"/>
      <c r="E62" s="263"/>
      <c r="F62" s="263"/>
      <c r="G62" s="263"/>
      <c r="H62" s="263"/>
      <c r="I62" s="263"/>
      <c r="J62" s="263"/>
      <c r="K62" s="263"/>
      <c r="L62" s="263"/>
      <c r="M62" s="263"/>
      <c r="N62" s="263"/>
      <c r="O62" s="263"/>
      <c r="P62" s="263"/>
      <c r="Q62" s="263"/>
      <c r="R62" s="263"/>
      <c r="S62" s="263"/>
      <c r="T62" s="263"/>
      <c r="U62" s="263"/>
      <c r="V62" s="263"/>
      <c r="W62" s="263"/>
      <c r="X62" s="263"/>
      <c r="Y62" s="263"/>
      <c r="Z62" s="263"/>
      <c r="AA62" s="263"/>
      <c r="AB62" s="263"/>
      <c r="AC62" s="263"/>
      <c r="AD62" s="263"/>
      <c r="AE62" s="263"/>
      <c r="AF62" s="263"/>
      <c r="AG62" s="263"/>
      <c r="AH62" s="263"/>
      <c r="AI62" s="263"/>
      <c r="AJ62" s="263"/>
      <c r="AK62" s="263"/>
      <c r="AL62" s="263"/>
      <c r="AM62" s="263"/>
      <c r="AN62" s="263"/>
      <c r="AO62" s="263"/>
      <c r="AP62" s="285">
        <f>'Credit issuance TYA'!AP62-('Credit issuance TYA'!$AP$21*'Credit issuance TYA'!$B$2)</f>
        <v>0</v>
      </c>
      <c r="AQ62" s="285">
        <f>IF(ISBLANK('Hoja De Calculo'!AR$13),'Credit issuance TYA'!AQ62-('Credit issuance TYA'!$AP$21*'Credit issuance TYA'!$B$2),IF('Hoja De Calculo'!AR$16&lt;'Hoja De Calculo'!AQ$16,0,'Credit issuance TYA'!AQ62-('Credit issuance TYA'!$AP$21*'Credit issuance TYA'!$B$2)))</f>
        <v>0</v>
      </c>
      <c r="AR62" s="285">
        <f>IF(ISBLANK('Hoja De Calculo'!AS$13),'Credit issuance TYA'!AR62-('Credit issuance TYA'!$AP$21*'Credit issuance TYA'!$B$2),IF('Hoja De Calculo'!AS$16&lt;'Hoja De Calculo'!AR$16,0,'Credit issuance TYA'!AR62-('Credit issuance TYA'!$AP$21*'Credit issuance TYA'!$B$2)))</f>
        <v>0</v>
      </c>
      <c r="AS62" s="285">
        <f>IF(ISBLANK('Hoja De Calculo'!AT$13),'Credit issuance TYA'!AS62-('Credit issuance TYA'!$AP$21*'Credit issuance TYA'!$B$2),IF('Hoja De Calculo'!AT$16&lt;'Hoja De Calculo'!AS$16,0,'Credit issuance TYA'!AS62-('Credit issuance TYA'!$AP$21*'Credit issuance TYA'!$B$2)))</f>
        <v>0</v>
      </c>
      <c r="AT62" s="285">
        <f>IF(ISBLANK('Hoja De Calculo'!AU$13),'Credit issuance TYA'!AT62-('Credit issuance TYA'!$AP$21*'Credit issuance TYA'!$B$2),IF('Hoja De Calculo'!AU$16&lt;'Hoja De Calculo'!AT$16,0,'Credit issuance TYA'!AT62-('Credit issuance TYA'!$AP$21*'Credit issuance TYA'!$B$2)))</f>
        <v>0</v>
      </c>
      <c r="AU62" s="285">
        <f>IF(ISBLANK('Hoja De Calculo'!AV$13),'Credit issuance TYA'!AU62-('Credit issuance TYA'!$AP$21*'Credit issuance TYA'!$B$2),IF('Hoja De Calculo'!AV$16&lt;'Hoja De Calculo'!AU$16,0,'Credit issuance TYA'!AU62-('Credit issuance TYA'!$AP$21*'Credit issuance TYA'!$B$2)))</f>
        <v>0</v>
      </c>
      <c r="AV62" s="285">
        <f>IF(ISBLANK('Hoja De Calculo'!AW$13),'Credit issuance TYA'!AV62-('Credit issuance TYA'!$AP$21*'Credit issuance TYA'!$B$2),IF('Hoja De Calculo'!AW$16&lt;'Hoja De Calculo'!AV$16,0,'Credit issuance TYA'!AV62-('Credit issuance TYA'!$AP$21*'Credit issuance TYA'!$B$2)))</f>
        <v>0</v>
      </c>
      <c r="AW62" s="285">
        <f>IF(ISBLANK('Hoja De Calculo'!AX$13),'Credit issuance TYA'!AW62-('Credit issuance TYA'!$AP$21*'Credit issuance TYA'!$B$2),IF('Hoja De Calculo'!AX$16&lt;'Hoja De Calculo'!AW$16,0,'Credit issuance TYA'!AW62-('Credit issuance TYA'!$AP$21*'Credit issuance TYA'!$B$2)))</f>
        <v>0</v>
      </c>
      <c r="AX62" s="285">
        <f>IF(ISBLANK('Hoja De Calculo'!AY$13),'Credit issuance TYA'!AX62-('Credit issuance TYA'!$AP$21*'Credit issuance TYA'!$B$2),IF('Hoja De Calculo'!AY$16&lt;'Hoja De Calculo'!AX$16,0,'Credit issuance TYA'!AX62-('Credit issuance TYA'!$AP$21*'Credit issuance TYA'!$B$2)))</f>
        <v>0</v>
      </c>
      <c r="AY62" s="285">
        <f>IF(ISBLANK('Hoja De Calculo'!AZ$13),'Credit issuance TYA'!AY62-('Credit issuance TYA'!$AP$21*'Credit issuance TYA'!$B$2),IF('Hoja De Calculo'!AZ$16&lt;'Hoja De Calculo'!AY$16,0,'Credit issuance TYA'!AY62-('Credit issuance TYA'!$AP$21*'Credit issuance TYA'!$B$2)))</f>
        <v>0</v>
      </c>
      <c r="AZ62" s="285">
        <f>IF(ISBLANK('Hoja De Calculo'!BA$13),'Credit issuance TYA'!AZ62-('Credit issuance TYA'!$AP$21*'Credit issuance TYA'!$B$2),IF('Hoja De Calculo'!BA$16&lt;'Hoja De Calculo'!AZ$16,0,'Credit issuance TYA'!AZ62-('Credit issuance TYA'!$AP$21*'Credit issuance TYA'!$B$2)))</f>
        <v>0</v>
      </c>
      <c r="BA62" s="285">
        <f>IF(ISBLANK('Hoja De Calculo'!BB$13),'Credit issuance TYA'!BA62-('Credit issuance TYA'!$AP$21*'Credit issuance TYA'!$B$2),IF('Hoja De Calculo'!BB$16&lt;'Hoja De Calculo'!BA$16,0,'Credit issuance TYA'!BA62-('Credit issuance TYA'!$AP$21*'Credit issuance TYA'!$B$2)))</f>
        <v>0</v>
      </c>
      <c r="BB62" s="285">
        <f>IF(ISBLANK('Hoja De Calculo'!BC$13),'Credit issuance TYA'!BB62-('Credit issuance TYA'!$AP$21*'Credit issuance TYA'!$B$2),IF('Hoja De Calculo'!BC$16&lt;'Hoja De Calculo'!BB$16,0,'Credit issuance TYA'!BB62-('Credit issuance TYA'!$AP$21*'Credit issuance TYA'!$B$2)))</f>
        <v>0</v>
      </c>
      <c r="BC62" s="285">
        <f>IF(ISBLANK('Hoja De Calculo'!BD$13),'Credit issuance TYA'!BC62-('Credit issuance TYA'!$AP$21*'Credit issuance TYA'!$B$2),IF('Hoja De Calculo'!BD$16&lt;'Hoja De Calculo'!BC$16,0,'Credit issuance TYA'!BC62-('Credit issuance TYA'!$AP$21*'Credit issuance TYA'!$B$2)))</f>
        <v>0</v>
      </c>
      <c r="BD62" s="285">
        <f>IF(ISBLANK('Hoja De Calculo'!BE$13),'Credit issuance TYA'!BD62-('Credit issuance TYA'!$AP$21*'Credit issuance TYA'!$B$2),IF('Hoja De Calculo'!BE$16&lt;'Hoja De Calculo'!BD$16,0,'Credit issuance TYA'!BD62-('Credit issuance TYA'!$AP$21*'Credit issuance TYA'!$B$2)))</f>
        <v>0</v>
      </c>
      <c r="BE62" s="285">
        <f>IF(ISBLANK('Hoja De Calculo'!BF$13),'Credit issuance TYA'!BE62-('Credit issuance TYA'!$AP$21*'Credit issuance TYA'!$B$2),IF('Hoja De Calculo'!BF$16&lt;'Hoja De Calculo'!BE$16,0,'Credit issuance TYA'!BE62-('Credit issuance TYA'!$AP$21*'Credit issuance TYA'!$B$2)))</f>
        <v>0</v>
      </c>
      <c r="BF62" s="285">
        <f>IF(ISBLANK('Hoja De Calculo'!BG$13),'Credit issuance TYA'!BF62-('Credit issuance TYA'!$AP$21*'Credit issuance TYA'!$B$2),IF('Hoja De Calculo'!BG$16&lt;'Hoja De Calculo'!BF$16,0,'Credit issuance TYA'!BF62-('Credit issuance TYA'!$AP$21*'Credit issuance TYA'!$B$2)))</f>
        <v>0</v>
      </c>
      <c r="BG62" s="285">
        <f>IF(ISBLANK('Hoja De Calculo'!BH$13),'Credit issuance TYA'!BG62-('Credit issuance TYA'!$AP$21*'Credit issuance TYA'!$B$2),IF('Hoja De Calculo'!BH$16&lt;'Hoja De Calculo'!BG$16,0,'Credit issuance TYA'!BG62-('Credit issuance TYA'!$AP$21*'Credit issuance TYA'!$B$2)))</f>
        <v>0</v>
      </c>
      <c r="BH62" s="285">
        <f>IF(ISBLANK('Hoja De Calculo'!BI$13),'Credit issuance TYA'!BH62-('Credit issuance TYA'!$AP$21*'Credit issuance TYA'!$B$2),IF('Hoja De Calculo'!BI$16&lt;'Hoja De Calculo'!BH$16,0,'Credit issuance TYA'!BH62-('Credit issuance TYA'!$AP$21*'Credit issuance TYA'!$B$2)))</f>
        <v>0</v>
      </c>
      <c r="BI62" s="285">
        <f>IF(ISBLANK('Hoja De Calculo'!BJ$13),'Credit issuance TYA'!BI62-('Credit issuance TYA'!$AP$21*'Credit issuance TYA'!$B$2),IF('Hoja De Calculo'!BJ$16&lt;'Hoja De Calculo'!BI$16,0,'Credit issuance TYA'!BI62-('Credit issuance TYA'!$AP$21*'Credit issuance TYA'!$B$2)))</f>
        <v>0</v>
      </c>
      <c r="BJ62" s="285">
        <f>IF(ISBLANK('Hoja De Calculo'!BK$13),'Credit issuance TYA'!BJ62-('Credit issuance TYA'!$AP$21*'Credit issuance TYA'!$B$2),IF('Hoja De Calculo'!BK$16&lt;'Hoja De Calculo'!BJ$16,0,'Credit issuance TYA'!BJ62-('Credit issuance TYA'!$AP$21*'Credit issuance TYA'!$B$2)))</f>
        <v>0</v>
      </c>
      <c r="BK62" s="285">
        <f>IF(ISBLANK('Hoja De Calculo'!BL$13),'Credit issuance TYA'!BK62-('Credit issuance TYA'!$AP$21*'Credit issuance TYA'!$B$2),IF('Hoja De Calculo'!BL$16&lt;'Hoja De Calculo'!BK$16,0,'Credit issuance TYA'!BK62-('Credit issuance TYA'!$AP$21*'Credit issuance TYA'!$B$2)))</f>
        <v>0</v>
      </c>
      <c r="BL62" s="285">
        <f>IF(ISBLANK('Hoja De Calculo'!BM$13),'Credit issuance TYA'!BL62-('Credit issuance TYA'!$AP$21*'Credit issuance TYA'!$B$2),IF('Hoja De Calculo'!BM$16&lt;'Hoja De Calculo'!BL$16,0,'Credit issuance TYA'!BL62-('Credit issuance TYA'!$AP$21*'Credit issuance TYA'!$B$2)))</f>
        <v>0</v>
      </c>
      <c r="BM62" s="285">
        <f>IF(ISBLANK('Hoja De Calculo'!BN$13),'Credit issuance TYA'!BM62-('Credit issuance TYA'!$AP$21*'Credit issuance TYA'!$B$2),IF('Hoja De Calculo'!BN$16&lt;'Hoja De Calculo'!BM$16,0,'Credit issuance TYA'!BM62-('Credit issuance TYA'!$AP$21*'Credit issuance TYA'!$B$2)))</f>
        <v>0</v>
      </c>
      <c r="BN62" s="285">
        <f>IF(ISBLANK('Hoja De Calculo'!BO$13),'Credit issuance TYA'!BN62-('Credit issuance TYA'!$AP$21*'Credit issuance TYA'!$B$2),IF('Hoja De Calculo'!BO$16&lt;'Hoja De Calculo'!BN$16,0,'Credit issuance TYA'!BN62-('Credit issuance TYA'!$AP$21*'Credit issuance TYA'!$B$2)))</f>
        <v>0</v>
      </c>
      <c r="BO62" s="285">
        <f>IF(ISBLANK('Hoja De Calculo'!BP$13),'Credit issuance TYA'!BO62-('Credit issuance TYA'!$AP$21*'Credit issuance TYA'!$B$2),IF('Hoja De Calculo'!BP$16&lt;'Hoja De Calculo'!BO$16,0,'Credit issuance TYA'!BO62-('Credit issuance TYA'!$AP$21*'Credit issuance TYA'!$B$2)))</f>
        <v>0</v>
      </c>
      <c r="BP62" s="285">
        <f>IF(ISBLANK('Hoja De Calculo'!BQ$13),'Credit issuance TYA'!BP62-('Credit issuance TYA'!$AP$21*'Credit issuance TYA'!$B$2),IF('Hoja De Calculo'!BQ$16&lt;'Hoja De Calculo'!BP$16,0,'Credit issuance TYA'!BP62-('Credit issuance TYA'!$AP$21*'Credit issuance TYA'!$B$2)))</f>
        <v>0</v>
      </c>
      <c r="BQ62" s="285">
        <f>IF(ISBLANK('Hoja De Calculo'!BR$13),'Credit issuance TYA'!BQ62-('Credit issuance TYA'!$AP$21*'Credit issuance TYA'!$B$2),IF('Hoja De Calculo'!BR$16&lt;'Hoja De Calculo'!BQ$16,0,'Credit issuance TYA'!BQ62-('Credit issuance TYA'!$AP$21*'Credit issuance TYA'!$B$2)))</f>
        <v>0</v>
      </c>
      <c r="BR62" s="285">
        <f>IF(ISBLANK('Hoja De Calculo'!BS$13),'Credit issuance TYA'!BR62-('Credit issuance TYA'!$AP$21*'Credit issuance TYA'!$B$2),IF('Hoja De Calculo'!BS$16&lt;'Hoja De Calculo'!BR$16,0,'Credit issuance TYA'!BR62-('Credit issuance TYA'!$AP$21*'Credit issuance TYA'!$B$2)))</f>
        <v>0</v>
      </c>
      <c r="BS62" s="285">
        <f>IF(ISBLANK('Hoja De Calculo'!BT$13),'Credit issuance TYA'!BS62-('Credit issuance TYA'!$AP$21*'Credit issuance TYA'!$B$2),IF('Hoja De Calculo'!BT$16&lt;'Hoja De Calculo'!BS$16,0,'Credit issuance TYA'!BS62-('Credit issuance TYA'!$AP$21*'Credit issuance TYA'!$B$2)))</f>
        <v>0</v>
      </c>
      <c r="BT62" s="285">
        <f>IF(ISBLANK('Hoja De Calculo'!BU$13),'Credit issuance TYA'!BT62-('Credit issuance TYA'!$AP$21*'Credit issuance TYA'!$B$2),IF('Hoja De Calculo'!BU$16&lt;'Hoja De Calculo'!BT$16,0,'Credit issuance TYA'!BT62-('Credit issuance TYA'!$AP$21*'Credit issuance TYA'!$B$2)))</f>
        <v>0</v>
      </c>
      <c r="BU62" s="285">
        <f>IF(ISBLANK('Hoja De Calculo'!BV$13),'Credit issuance TYA'!BU62-('Credit issuance TYA'!$AP$21*'Credit issuance TYA'!$B$2),IF('Hoja De Calculo'!BV$16&lt;'Hoja De Calculo'!BU$16,0,'Credit issuance TYA'!BU62-('Credit issuance TYA'!$AP$21*'Credit issuance TYA'!$B$2)))</f>
        <v>0</v>
      </c>
      <c r="BV62" s="285">
        <f>IF(ISBLANK('Hoja De Calculo'!BW$13),'Credit issuance TYA'!BV62-('Credit issuance TYA'!$AP$21*'Credit issuance TYA'!$B$2),IF('Hoja De Calculo'!BW$16&lt;'Hoja De Calculo'!BV$16,0,'Credit issuance TYA'!BV62-('Credit issuance TYA'!$AP$21*'Credit issuance TYA'!$B$2)))</f>
        <v>0</v>
      </c>
      <c r="BW62" s="285">
        <f>IF(ISBLANK('Hoja De Calculo'!BX$13),'Credit issuance TYA'!BW62-('Credit issuance TYA'!$AP$21*'Credit issuance TYA'!$B$2),IF('Hoja De Calculo'!BX$16&lt;'Hoja De Calculo'!BW$16,0,'Credit issuance TYA'!BW62-('Credit issuance TYA'!$AP$21*'Credit issuance TYA'!$B$2)))</f>
        <v>0</v>
      </c>
      <c r="BX62" s="285">
        <f>IF(ISBLANK('Hoja De Calculo'!BY$13),'Credit issuance TYA'!BX62-('Credit issuance TYA'!$AP$21*'Credit issuance TYA'!$B$2),IF('Hoja De Calculo'!BY$16&lt;'Hoja De Calculo'!BX$16,0,'Credit issuance TYA'!BX62-('Credit issuance TYA'!$AP$21*'Credit issuance TYA'!$B$2)))</f>
        <v>0</v>
      </c>
      <c r="BY62" s="285">
        <f>IF(ISBLANK('Hoja De Calculo'!BZ$13),'Credit issuance TYA'!BY62-('Credit issuance TYA'!$AP$21*'Credit issuance TYA'!$B$2),IF('Hoja De Calculo'!BZ$16&lt;'Hoja De Calculo'!BY$16,0,'Credit issuance TYA'!BY62-('Credit issuance TYA'!$AP$21*'Credit issuance TYA'!$B$2)))</f>
        <v>0</v>
      </c>
      <c r="BZ62" s="285">
        <f>IF(ISBLANK('Hoja De Calculo'!CA$13),'Credit issuance TYA'!BZ62-('Credit issuance TYA'!$AP$21*'Credit issuance TYA'!$B$2),IF('Hoja De Calculo'!CA$16&lt;'Hoja De Calculo'!BZ$16,0,'Credit issuance TYA'!BZ62-('Credit issuance TYA'!$AP$21*'Credit issuance TYA'!$B$2)))</f>
        <v>0</v>
      </c>
      <c r="CA62" s="285">
        <f>IF(ISBLANK('Hoja De Calculo'!CB$13),'Credit issuance TYA'!CA62-('Credit issuance TYA'!$AP$21*'Credit issuance TYA'!$B$2),IF('Hoja De Calculo'!CB$16&lt;'Hoja De Calculo'!CA$16,0,'Credit issuance TYA'!CA62-('Credit issuance TYA'!$AP$21*'Credit issuance TYA'!$B$2)))</f>
        <v>0</v>
      </c>
      <c r="CB62" s="285">
        <f>IF(ISBLANK('Hoja De Calculo'!CC$13),'Credit issuance TYA'!CB62-('Credit issuance TYA'!$AP$21*'Credit issuance TYA'!$B$2),IF('Hoja De Calculo'!CC$16&lt;'Hoja De Calculo'!CB$16,0,'Credit issuance TYA'!CB62-('Credit issuance TYA'!$AP$21*'Credit issuance TYA'!$B$2)))</f>
        <v>0</v>
      </c>
      <c r="CC62" s="285">
        <f>IF(ISBLANK('Hoja De Calculo'!CD$13),'Credit issuance TYA'!CC62-('Credit issuance TYA'!$AP$21*'Credit issuance TYA'!$B$2),IF('Hoja De Calculo'!CD$16&lt;'Hoja De Calculo'!CC$16,0,'Credit issuance TYA'!CC62-('Credit issuance TYA'!$AP$21*'Credit issuance TYA'!$B$2)))</f>
        <v>0</v>
      </c>
      <c r="CD62" s="285">
        <f>IF(ISBLANK('Hoja De Calculo'!CE$13),'Credit issuance TYA'!CD62-('Credit issuance TYA'!$AP$21*'Credit issuance TYA'!$B$2),IF('Hoja De Calculo'!CE$16&lt;'Hoja De Calculo'!CD$16,0,'Credit issuance TYA'!CD62-('Credit issuance TYA'!$AP$21*'Credit issuance TYA'!$B$2)))</f>
        <v>0</v>
      </c>
      <c r="CE62" s="285">
        <f>IF(ISBLANK('Hoja De Calculo'!CF$13),'Credit issuance TYA'!CE62-('Credit issuance TYA'!$AP$21*'Credit issuance TYA'!$B$2),IF('Hoja De Calculo'!CF$16&lt;'Hoja De Calculo'!CE$16,0,'Credit issuance TYA'!CE62-('Credit issuance TYA'!$AP$21*'Credit issuance TYA'!$B$2)))</f>
        <v>0</v>
      </c>
      <c r="CF62" s="285">
        <f>IF(ISBLANK('Hoja De Calculo'!CG$13),'Credit issuance TYA'!CF62-('Credit issuance TYA'!$AP$21*'Credit issuance TYA'!$B$2),IF('Hoja De Calculo'!CG$16&lt;'Hoja De Calculo'!CF$16,0,'Credit issuance TYA'!CF62-('Credit issuance TYA'!$AP$21*'Credit issuance TYA'!$B$2)))</f>
        <v>0</v>
      </c>
      <c r="CG62" s="285">
        <f>IF(ISBLANK('Hoja De Calculo'!CH$13),'Credit issuance TYA'!CG62-('Credit issuance TYA'!$AP$21*'Credit issuance TYA'!$B$2),IF('Hoja De Calculo'!CH$16&lt;'Hoja De Calculo'!CG$16,0,'Credit issuance TYA'!CG62-('Credit issuance TYA'!$AP$21*'Credit issuance TYA'!$B$2)))</f>
        <v>0</v>
      </c>
      <c r="CH62" s="285">
        <f>IF(ISBLANK('Hoja De Calculo'!CI$13),'Credit issuance TYA'!CH62-('Credit issuance TYA'!$AP$21*'Credit issuance TYA'!$B$2),IF('Hoja De Calculo'!CI$16&lt;'Hoja De Calculo'!CH$16,0,'Credit issuance TYA'!CH62-('Credit issuance TYA'!$AP$21*'Credit issuance TYA'!$B$2)))</f>
        <v>0</v>
      </c>
      <c r="CI62" s="285">
        <f>IF(ISBLANK('Hoja De Calculo'!CJ$13),'Credit issuance TYA'!CI62-('Credit issuance TYA'!$AP$21*'Credit issuance TYA'!$B$2),IF('Hoja De Calculo'!CJ$16&lt;'Hoja De Calculo'!CI$16,0,'Credit issuance TYA'!CI62-('Credit issuance TYA'!$AP$21*'Credit issuance TYA'!$B$2)))</f>
        <v>0</v>
      </c>
      <c r="CJ62" s="285">
        <f>IF(ISBLANK('Hoja De Calculo'!CK$13),'Credit issuance TYA'!CJ62-('Credit issuance TYA'!$AP$21*'Credit issuance TYA'!$B$2),IF('Hoja De Calculo'!CK$16&lt;'Hoja De Calculo'!CJ$16,0,'Credit issuance TYA'!CJ62-('Credit issuance TYA'!$AP$21*'Credit issuance TYA'!$B$2)))</f>
        <v>0</v>
      </c>
      <c r="CK62" s="285">
        <f>IF(ISBLANK('Hoja De Calculo'!CL$13),'Credit issuance TYA'!CK62-('Credit issuance TYA'!$AP$21*'Credit issuance TYA'!$B$2),IF('Hoja De Calculo'!CL$16&lt;'Hoja De Calculo'!CK$16,0,'Credit issuance TYA'!CK62-('Credit issuance TYA'!$AP$21*'Credit issuance TYA'!$B$2)))</f>
        <v>0</v>
      </c>
      <c r="CL62" s="285">
        <f>IF(ISBLANK('Hoja De Calculo'!CM$13),'Credit issuance TYA'!CL62-('Credit issuance TYA'!$AP$21*'Credit issuance TYA'!$B$2),IF('Hoja De Calculo'!CM$16&lt;'Hoja De Calculo'!CL$16,0,'Credit issuance TYA'!CL62-('Credit issuance TYA'!$AP$21*'Credit issuance TYA'!$B$2)))</f>
        <v>0</v>
      </c>
      <c r="CM62" s="285">
        <f>IF(ISBLANK('Hoja De Calculo'!CN$13),'Credit issuance TYA'!CM62-('Credit issuance TYA'!$AP$21*'Credit issuance TYA'!$B$2),IF('Hoja De Calculo'!CN$16&lt;'Hoja De Calculo'!CM$16,0,'Credit issuance TYA'!CM62-('Credit issuance TYA'!$AP$21*'Credit issuance TYA'!$B$2)))</f>
        <v>0</v>
      </c>
      <c r="CN62" s="285">
        <f>IF(ISBLANK('Hoja De Calculo'!CO$13),'Credit issuance TYA'!CN62-('Credit issuance TYA'!$AP$21*'Credit issuance TYA'!$B$2),IF('Hoja De Calculo'!CO$16&lt;'Hoja De Calculo'!CN$16,0,'Credit issuance TYA'!CN62-('Credit issuance TYA'!$AP$21*'Credit issuance TYA'!$B$2)))</f>
        <v>0</v>
      </c>
      <c r="CO62" s="285">
        <f>IF(ISBLANK('Hoja De Calculo'!CP$13),'Credit issuance TYA'!CO62-('Credit issuance TYA'!$AP$21*'Credit issuance TYA'!$B$2),IF('Hoja De Calculo'!CP$16&lt;'Hoja De Calculo'!CO$16,0,'Credit issuance TYA'!CO62-('Credit issuance TYA'!$AP$21*'Credit issuance TYA'!$B$2)))</f>
        <v>0</v>
      </c>
      <c r="CP62" s="285">
        <f>IF(ISBLANK('Hoja De Calculo'!CQ$13),'Credit issuance TYA'!CP62-('Credit issuance TYA'!$AP$21*'Credit issuance TYA'!$B$2),IF('Hoja De Calculo'!CQ$16&lt;'Hoja De Calculo'!CP$16,0,'Credit issuance TYA'!CP62-('Credit issuance TYA'!$AP$21*'Credit issuance TYA'!$B$2)))</f>
        <v>0</v>
      </c>
      <c r="CQ62" s="285">
        <f>IF(ISBLANK('Hoja De Calculo'!CR$13),'Credit issuance TYA'!CQ62-('Credit issuance TYA'!$AP$21*'Credit issuance TYA'!$B$2),IF('Hoja De Calculo'!CR$16&lt;'Hoja De Calculo'!CQ$16,0,'Credit issuance TYA'!CQ62-('Credit issuance TYA'!$AP$21*'Credit issuance TYA'!$B$2)))</f>
        <v>0</v>
      </c>
      <c r="CR62" s="285">
        <f>IF(ISBLANK('Hoja De Calculo'!CS$13),'Credit issuance TYA'!CR62-('Credit issuance TYA'!$AP$21*'Credit issuance TYA'!$B$2),IF('Hoja De Calculo'!CS$16&lt;'Hoja De Calculo'!CR$16,0,'Credit issuance TYA'!CR62-('Credit issuance TYA'!$AP$21*'Credit issuance TYA'!$B$2)))</f>
        <v>0</v>
      </c>
      <c r="CS62" s="285">
        <f>IF(ISBLANK('Hoja De Calculo'!CT$13),'Credit issuance TYA'!CS62-('Credit issuance TYA'!$AP$21*'Credit issuance TYA'!$B$2),IF('Hoja De Calculo'!CT$16&lt;'Hoja De Calculo'!CS$16,0,'Credit issuance TYA'!CS62-('Credit issuance TYA'!$AP$21*'Credit issuance TYA'!$B$2)))</f>
        <v>0</v>
      </c>
      <c r="CT62" s="285">
        <f>IF(ISBLANK('Hoja De Calculo'!CU$13),'Credit issuance TYA'!CT62-('Credit issuance TYA'!$AP$21*'Credit issuance TYA'!$B$2),IF('Hoja De Calculo'!CU$16&lt;'Hoja De Calculo'!CT$16,0,'Credit issuance TYA'!CT62-('Credit issuance TYA'!$AP$21*'Credit issuance TYA'!$B$2)))</f>
        <v>0</v>
      </c>
      <c r="CU62" s="285">
        <f>IF(ISBLANK('Hoja De Calculo'!CV$13),'Credit issuance TYA'!CU62-('Credit issuance TYA'!$AP$21*'Credit issuance TYA'!$B$2),IF('Hoja De Calculo'!CV$16&lt;'Hoja De Calculo'!CU$16,0,'Credit issuance TYA'!CU62-('Credit issuance TYA'!$AP$21*'Credit issuance TYA'!$B$2)))</f>
        <v>0</v>
      </c>
      <c r="CV62" s="285">
        <f>IF(ISBLANK('Hoja De Calculo'!CW$13),'Credit issuance TYA'!CV62-('Credit issuance TYA'!$AP$21*'Credit issuance TYA'!$B$2),IF('Hoja De Calculo'!CW$16&lt;'Hoja De Calculo'!CV$16,0,'Credit issuance TYA'!CV62-('Credit issuance TYA'!$AP$21*'Credit issuance TYA'!$B$2)))</f>
        <v>0</v>
      </c>
      <c r="CW62" s="285">
        <f>IF(ISBLANK('Hoja De Calculo'!CX$13),'Credit issuance TYA'!CW62-('Credit issuance TYA'!$AP$21*'Credit issuance TYA'!$B$2),IF('Hoja De Calculo'!CX$16&lt;'Hoja De Calculo'!CW$16,0,'Credit issuance TYA'!CW62-('Credit issuance TYA'!$AP$21*'Credit issuance TYA'!$B$2)))</f>
        <v>0</v>
      </c>
    </row>
    <row r="63" spans="1:101" x14ac:dyDescent="0.25">
      <c r="A63" t="s">
        <v>200</v>
      </c>
      <c r="B63" s="263"/>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85">
        <f>'Credit issuance TYA'!AQ63-('Credit issuance TYA'!$AQ$21*'Credit issuance TYA'!$B$2)</f>
        <v>0</v>
      </c>
      <c r="AR63" s="285">
        <f>IF(ISBLANK('Hoja De Calculo'!AS$13),'Credit issuance TYA'!AR63-('Credit issuance TYA'!$AQ$21*'Credit issuance TYA'!$B$2),IF('Hoja De Calculo'!AS$16&lt;'Hoja De Calculo'!AR$16,0,'Credit issuance TYA'!AR63-('Credit issuance TYA'!$AQ$21*'Credit issuance TYA'!$B$2)))</f>
        <v>0</v>
      </c>
      <c r="AS63" s="285">
        <f>IF(ISBLANK('Hoja De Calculo'!AT$13),'Credit issuance TYA'!AS63-('Credit issuance TYA'!$AQ$21*'Credit issuance TYA'!$B$2),IF('Hoja De Calculo'!AT$16&lt;'Hoja De Calculo'!AS$16,0,'Credit issuance TYA'!AS63-('Credit issuance TYA'!$AQ$21*'Credit issuance TYA'!$B$2)))</f>
        <v>0</v>
      </c>
      <c r="AT63" s="285">
        <f>IF(ISBLANK('Hoja De Calculo'!AU$13),'Credit issuance TYA'!AT63-('Credit issuance TYA'!$AQ$21*'Credit issuance TYA'!$B$2),IF('Hoja De Calculo'!AU$16&lt;'Hoja De Calculo'!AT$16,0,'Credit issuance TYA'!AT63-('Credit issuance TYA'!$AQ$21*'Credit issuance TYA'!$B$2)))</f>
        <v>0</v>
      </c>
      <c r="AU63" s="285">
        <f>IF(ISBLANK('Hoja De Calculo'!AV$13),'Credit issuance TYA'!AU63-('Credit issuance TYA'!$AQ$21*'Credit issuance TYA'!$B$2),IF('Hoja De Calculo'!AV$16&lt;'Hoja De Calculo'!AU$16,0,'Credit issuance TYA'!AU63-('Credit issuance TYA'!$AQ$21*'Credit issuance TYA'!$B$2)))</f>
        <v>0</v>
      </c>
      <c r="AV63" s="285">
        <f>IF(ISBLANK('Hoja De Calculo'!AW$13),'Credit issuance TYA'!AV63-('Credit issuance TYA'!$AQ$21*'Credit issuance TYA'!$B$2),IF('Hoja De Calculo'!AW$16&lt;'Hoja De Calculo'!AV$16,0,'Credit issuance TYA'!AV63-('Credit issuance TYA'!$AQ$21*'Credit issuance TYA'!$B$2)))</f>
        <v>0</v>
      </c>
      <c r="AW63" s="285">
        <f>IF(ISBLANK('Hoja De Calculo'!AX$13),'Credit issuance TYA'!AW63-('Credit issuance TYA'!$AQ$21*'Credit issuance TYA'!$B$2),IF('Hoja De Calculo'!AX$16&lt;'Hoja De Calculo'!AW$16,0,'Credit issuance TYA'!AW63-('Credit issuance TYA'!$AQ$21*'Credit issuance TYA'!$B$2)))</f>
        <v>0</v>
      </c>
      <c r="AX63" s="285">
        <f>IF(ISBLANK('Hoja De Calculo'!AY$13),'Credit issuance TYA'!AX63-('Credit issuance TYA'!$AQ$21*'Credit issuance TYA'!$B$2),IF('Hoja De Calculo'!AY$16&lt;'Hoja De Calculo'!AX$16,0,'Credit issuance TYA'!AX63-('Credit issuance TYA'!$AQ$21*'Credit issuance TYA'!$B$2)))</f>
        <v>0</v>
      </c>
      <c r="AY63" s="285">
        <f>IF(ISBLANK('Hoja De Calculo'!AZ$13),'Credit issuance TYA'!AY63-('Credit issuance TYA'!$AQ$21*'Credit issuance TYA'!$B$2),IF('Hoja De Calculo'!AZ$16&lt;'Hoja De Calculo'!AY$16,0,'Credit issuance TYA'!AY63-('Credit issuance TYA'!$AQ$21*'Credit issuance TYA'!$B$2)))</f>
        <v>0</v>
      </c>
      <c r="AZ63" s="285">
        <f>IF(ISBLANK('Hoja De Calculo'!BA$13),'Credit issuance TYA'!AZ63-('Credit issuance TYA'!$AQ$21*'Credit issuance TYA'!$B$2),IF('Hoja De Calculo'!BA$16&lt;'Hoja De Calculo'!AZ$16,0,'Credit issuance TYA'!AZ63-('Credit issuance TYA'!$AQ$21*'Credit issuance TYA'!$B$2)))</f>
        <v>0</v>
      </c>
      <c r="BA63" s="285">
        <f>IF(ISBLANK('Hoja De Calculo'!BB$13),'Credit issuance TYA'!BA63-('Credit issuance TYA'!$AQ$21*'Credit issuance TYA'!$B$2),IF('Hoja De Calculo'!BB$16&lt;'Hoja De Calculo'!BA$16,0,'Credit issuance TYA'!BA63-('Credit issuance TYA'!$AQ$21*'Credit issuance TYA'!$B$2)))</f>
        <v>0</v>
      </c>
      <c r="BB63" s="285">
        <f>IF(ISBLANK('Hoja De Calculo'!BC$13),'Credit issuance TYA'!BB63-('Credit issuance TYA'!$AQ$21*'Credit issuance TYA'!$B$2),IF('Hoja De Calculo'!BC$16&lt;'Hoja De Calculo'!BB$16,0,'Credit issuance TYA'!BB63-('Credit issuance TYA'!$AQ$21*'Credit issuance TYA'!$B$2)))</f>
        <v>0</v>
      </c>
      <c r="BC63" s="285">
        <f>IF(ISBLANK('Hoja De Calculo'!BD$13),'Credit issuance TYA'!BC63-('Credit issuance TYA'!$AQ$21*'Credit issuance TYA'!$B$2),IF('Hoja De Calculo'!BD$16&lt;'Hoja De Calculo'!BC$16,0,'Credit issuance TYA'!BC63-('Credit issuance TYA'!$AQ$21*'Credit issuance TYA'!$B$2)))</f>
        <v>0</v>
      </c>
      <c r="BD63" s="285">
        <f>IF(ISBLANK('Hoja De Calculo'!BE$13),'Credit issuance TYA'!BD63-('Credit issuance TYA'!$AQ$21*'Credit issuance TYA'!$B$2),IF('Hoja De Calculo'!BE$16&lt;'Hoja De Calculo'!BD$16,0,'Credit issuance TYA'!BD63-('Credit issuance TYA'!$AQ$21*'Credit issuance TYA'!$B$2)))</f>
        <v>0</v>
      </c>
      <c r="BE63" s="285">
        <f>IF(ISBLANK('Hoja De Calculo'!BF$13),'Credit issuance TYA'!BE63-('Credit issuance TYA'!$AQ$21*'Credit issuance TYA'!$B$2),IF('Hoja De Calculo'!BF$16&lt;'Hoja De Calculo'!BE$16,0,'Credit issuance TYA'!BE63-('Credit issuance TYA'!$AQ$21*'Credit issuance TYA'!$B$2)))</f>
        <v>0</v>
      </c>
      <c r="BF63" s="285">
        <f>IF(ISBLANK('Hoja De Calculo'!BG$13),'Credit issuance TYA'!BF63-('Credit issuance TYA'!$AQ$21*'Credit issuance TYA'!$B$2),IF('Hoja De Calculo'!BG$16&lt;'Hoja De Calculo'!BF$16,0,'Credit issuance TYA'!BF63-('Credit issuance TYA'!$AQ$21*'Credit issuance TYA'!$B$2)))</f>
        <v>0</v>
      </c>
      <c r="BG63" s="285">
        <f>IF(ISBLANK('Hoja De Calculo'!BH$13),'Credit issuance TYA'!BG63-('Credit issuance TYA'!$AQ$21*'Credit issuance TYA'!$B$2),IF('Hoja De Calculo'!BH$16&lt;'Hoja De Calculo'!BG$16,0,'Credit issuance TYA'!BG63-('Credit issuance TYA'!$AQ$21*'Credit issuance TYA'!$B$2)))</f>
        <v>0</v>
      </c>
      <c r="BH63" s="285">
        <f>IF(ISBLANK('Hoja De Calculo'!BI$13),'Credit issuance TYA'!BH63-('Credit issuance TYA'!$AQ$21*'Credit issuance TYA'!$B$2),IF('Hoja De Calculo'!BI$16&lt;'Hoja De Calculo'!BH$16,0,'Credit issuance TYA'!BH63-('Credit issuance TYA'!$AQ$21*'Credit issuance TYA'!$B$2)))</f>
        <v>0</v>
      </c>
      <c r="BI63" s="285">
        <f>IF(ISBLANK('Hoja De Calculo'!BJ$13),'Credit issuance TYA'!BI63-('Credit issuance TYA'!$AQ$21*'Credit issuance TYA'!$B$2),IF('Hoja De Calculo'!BJ$16&lt;'Hoja De Calculo'!BI$16,0,'Credit issuance TYA'!BI63-('Credit issuance TYA'!$AQ$21*'Credit issuance TYA'!$B$2)))</f>
        <v>0</v>
      </c>
      <c r="BJ63" s="285">
        <f>IF(ISBLANK('Hoja De Calculo'!BK$13),'Credit issuance TYA'!BJ63-('Credit issuance TYA'!$AQ$21*'Credit issuance TYA'!$B$2),IF('Hoja De Calculo'!BK$16&lt;'Hoja De Calculo'!BJ$16,0,'Credit issuance TYA'!BJ63-('Credit issuance TYA'!$AQ$21*'Credit issuance TYA'!$B$2)))</f>
        <v>0</v>
      </c>
      <c r="BK63" s="285">
        <f>IF(ISBLANK('Hoja De Calculo'!BL$13),'Credit issuance TYA'!BK63-('Credit issuance TYA'!$AQ$21*'Credit issuance TYA'!$B$2),IF('Hoja De Calculo'!BL$16&lt;'Hoja De Calculo'!BK$16,0,'Credit issuance TYA'!BK63-('Credit issuance TYA'!$AQ$21*'Credit issuance TYA'!$B$2)))</f>
        <v>0</v>
      </c>
      <c r="BL63" s="285">
        <f>IF(ISBLANK('Hoja De Calculo'!BM$13),'Credit issuance TYA'!BL63-('Credit issuance TYA'!$AQ$21*'Credit issuance TYA'!$B$2),IF('Hoja De Calculo'!BM$16&lt;'Hoja De Calculo'!BL$16,0,'Credit issuance TYA'!BL63-('Credit issuance TYA'!$AQ$21*'Credit issuance TYA'!$B$2)))</f>
        <v>0</v>
      </c>
      <c r="BM63" s="285">
        <f>IF(ISBLANK('Hoja De Calculo'!BN$13),'Credit issuance TYA'!BM63-('Credit issuance TYA'!$AQ$21*'Credit issuance TYA'!$B$2),IF('Hoja De Calculo'!BN$16&lt;'Hoja De Calculo'!BM$16,0,'Credit issuance TYA'!BM63-('Credit issuance TYA'!$AQ$21*'Credit issuance TYA'!$B$2)))</f>
        <v>0</v>
      </c>
      <c r="BN63" s="285">
        <f>IF(ISBLANK('Hoja De Calculo'!BO$13),'Credit issuance TYA'!BN63-('Credit issuance TYA'!$AQ$21*'Credit issuance TYA'!$B$2),IF('Hoja De Calculo'!BO$16&lt;'Hoja De Calculo'!BN$16,0,'Credit issuance TYA'!BN63-('Credit issuance TYA'!$AQ$21*'Credit issuance TYA'!$B$2)))</f>
        <v>0</v>
      </c>
      <c r="BO63" s="285">
        <f>IF(ISBLANK('Hoja De Calculo'!BP$13),'Credit issuance TYA'!BO63-('Credit issuance TYA'!$AQ$21*'Credit issuance TYA'!$B$2),IF('Hoja De Calculo'!BP$16&lt;'Hoja De Calculo'!BO$16,0,'Credit issuance TYA'!BO63-('Credit issuance TYA'!$AQ$21*'Credit issuance TYA'!$B$2)))</f>
        <v>0</v>
      </c>
      <c r="BP63" s="285">
        <f>IF(ISBLANK('Hoja De Calculo'!BQ$13),'Credit issuance TYA'!BP63-('Credit issuance TYA'!$AQ$21*'Credit issuance TYA'!$B$2),IF('Hoja De Calculo'!BQ$16&lt;'Hoja De Calculo'!BP$16,0,'Credit issuance TYA'!BP63-('Credit issuance TYA'!$AQ$21*'Credit issuance TYA'!$B$2)))</f>
        <v>0</v>
      </c>
      <c r="BQ63" s="285">
        <f>IF(ISBLANK('Hoja De Calculo'!BR$13),'Credit issuance TYA'!BQ63-('Credit issuance TYA'!$AQ$21*'Credit issuance TYA'!$B$2),IF('Hoja De Calculo'!BR$16&lt;'Hoja De Calculo'!BQ$16,0,'Credit issuance TYA'!BQ63-('Credit issuance TYA'!$AQ$21*'Credit issuance TYA'!$B$2)))</f>
        <v>0</v>
      </c>
      <c r="BR63" s="285">
        <f>IF(ISBLANK('Hoja De Calculo'!BS$13),'Credit issuance TYA'!BR63-('Credit issuance TYA'!$AQ$21*'Credit issuance TYA'!$B$2),IF('Hoja De Calculo'!BS$16&lt;'Hoja De Calculo'!BR$16,0,'Credit issuance TYA'!BR63-('Credit issuance TYA'!$AQ$21*'Credit issuance TYA'!$B$2)))</f>
        <v>0</v>
      </c>
      <c r="BS63" s="285">
        <f>IF(ISBLANK('Hoja De Calculo'!BT$13),'Credit issuance TYA'!BS63-('Credit issuance TYA'!$AQ$21*'Credit issuance TYA'!$B$2),IF('Hoja De Calculo'!BT$16&lt;'Hoja De Calculo'!BS$16,0,'Credit issuance TYA'!BS63-('Credit issuance TYA'!$AQ$21*'Credit issuance TYA'!$B$2)))</f>
        <v>0</v>
      </c>
      <c r="BT63" s="285">
        <f>IF(ISBLANK('Hoja De Calculo'!BU$13),'Credit issuance TYA'!BT63-('Credit issuance TYA'!$AQ$21*'Credit issuance TYA'!$B$2),IF('Hoja De Calculo'!BU$16&lt;'Hoja De Calculo'!BT$16,0,'Credit issuance TYA'!BT63-('Credit issuance TYA'!$AQ$21*'Credit issuance TYA'!$B$2)))</f>
        <v>0</v>
      </c>
      <c r="BU63" s="285">
        <f>IF(ISBLANK('Hoja De Calculo'!BV$13),'Credit issuance TYA'!BU63-('Credit issuance TYA'!$AQ$21*'Credit issuance TYA'!$B$2),IF('Hoja De Calculo'!BV$16&lt;'Hoja De Calculo'!BU$16,0,'Credit issuance TYA'!BU63-('Credit issuance TYA'!$AQ$21*'Credit issuance TYA'!$B$2)))</f>
        <v>0</v>
      </c>
      <c r="BV63" s="285">
        <f>IF(ISBLANK('Hoja De Calculo'!BW$13),'Credit issuance TYA'!BV63-('Credit issuance TYA'!$AQ$21*'Credit issuance TYA'!$B$2),IF('Hoja De Calculo'!BW$16&lt;'Hoja De Calculo'!BV$16,0,'Credit issuance TYA'!BV63-('Credit issuance TYA'!$AQ$21*'Credit issuance TYA'!$B$2)))</f>
        <v>0</v>
      </c>
      <c r="BW63" s="285">
        <f>IF(ISBLANK('Hoja De Calculo'!BX$13),'Credit issuance TYA'!BW63-('Credit issuance TYA'!$AQ$21*'Credit issuance TYA'!$B$2),IF('Hoja De Calculo'!BX$16&lt;'Hoja De Calculo'!BW$16,0,'Credit issuance TYA'!BW63-('Credit issuance TYA'!$AQ$21*'Credit issuance TYA'!$B$2)))</f>
        <v>0</v>
      </c>
      <c r="BX63" s="285">
        <f>IF(ISBLANK('Hoja De Calculo'!BY$13),'Credit issuance TYA'!BX63-('Credit issuance TYA'!$AQ$21*'Credit issuance TYA'!$B$2),IF('Hoja De Calculo'!BY$16&lt;'Hoja De Calculo'!BX$16,0,'Credit issuance TYA'!BX63-('Credit issuance TYA'!$AQ$21*'Credit issuance TYA'!$B$2)))</f>
        <v>0</v>
      </c>
      <c r="BY63" s="285">
        <f>IF(ISBLANK('Hoja De Calculo'!BZ$13),'Credit issuance TYA'!BY63-('Credit issuance TYA'!$AQ$21*'Credit issuance TYA'!$B$2),IF('Hoja De Calculo'!BZ$16&lt;'Hoja De Calculo'!BY$16,0,'Credit issuance TYA'!BY63-('Credit issuance TYA'!$AQ$21*'Credit issuance TYA'!$B$2)))</f>
        <v>0</v>
      </c>
      <c r="BZ63" s="285">
        <f>IF(ISBLANK('Hoja De Calculo'!CA$13),'Credit issuance TYA'!BZ63-('Credit issuance TYA'!$AQ$21*'Credit issuance TYA'!$B$2),IF('Hoja De Calculo'!CA$16&lt;'Hoja De Calculo'!BZ$16,0,'Credit issuance TYA'!BZ63-('Credit issuance TYA'!$AQ$21*'Credit issuance TYA'!$B$2)))</f>
        <v>0</v>
      </c>
      <c r="CA63" s="285">
        <f>IF(ISBLANK('Hoja De Calculo'!CB$13),'Credit issuance TYA'!CA63-('Credit issuance TYA'!$AQ$21*'Credit issuance TYA'!$B$2),IF('Hoja De Calculo'!CB$16&lt;'Hoja De Calculo'!CA$16,0,'Credit issuance TYA'!CA63-('Credit issuance TYA'!$AQ$21*'Credit issuance TYA'!$B$2)))</f>
        <v>0</v>
      </c>
      <c r="CB63" s="285">
        <f>IF(ISBLANK('Hoja De Calculo'!CC$13),'Credit issuance TYA'!CB63-('Credit issuance TYA'!$AQ$21*'Credit issuance TYA'!$B$2),IF('Hoja De Calculo'!CC$16&lt;'Hoja De Calculo'!CB$16,0,'Credit issuance TYA'!CB63-('Credit issuance TYA'!$AQ$21*'Credit issuance TYA'!$B$2)))</f>
        <v>0</v>
      </c>
      <c r="CC63" s="285">
        <f>IF(ISBLANK('Hoja De Calculo'!CD$13),'Credit issuance TYA'!CC63-('Credit issuance TYA'!$AQ$21*'Credit issuance TYA'!$B$2),IF('Hoja De Calculo'!CD$16&lt;'Hoja De Calculo'!CC$16,0,'Credit issuance TYA'!CC63-('Credit issuance TYA'!$AQ$21*'Credit issuance TYA'!$B$2)))</f>
        <v>0</v>
      </c>
      <c r="CD63" s="285">
        <f>IF(ISBLANK('Hoja De Calculo'!CE$13),'Credit issuance TYA'!CD63-('Credit issuance TYA'!$AQ$21*'Credit issuance TYA'!$B$2),IF('Hoja De Calculo'!CE$16&lt;'Hoja De Calculo'!CD$16,0,'Credit issuance TYA'!CD63-('Credit issuance TYA'!$AQ$21*'Credit issuance TYA'!$B$2)))</f>
        <v>0</v>
      </c>
      <c r="CE63" s="285">
        <f>IF(ISBLANK('Hoja De Calculo'!CF$13),'Credit issuance TYA'!CE63-('Credit issuance TYA'!$AQ$21*'Credit issuance TYA'!$B$2),IF('Hoja De Calculo'!CF$16&lt;'Hoja De Calculo'!CE$16,0,'Credit issuance TYA'!CE63-('Credit issuance TYA'!$AQ$21*'Credit issuance TYA'!$B$2)))</f>
        <v>0</v>
      </c>
      <c r="CF63" s="285">
        <f>IF(ISBLANK('Hoja De Calculo'!CG$13),'Credit issuance TYA'!CF63-('Credit issuance TYA'!$AQ$21*'Credit issuance TYA'!$B$2),IF('Hoja De Calculo'!CG$16&lt;'Hoja De Calculo'!CF$16,0,'Credit issuance TYA'!CF63-('Credit issuance TYA'!$AQ$21*'Credit issuance TYA'!$B$2)))</f>
        <v>0</v>
      </c>
      <c r="CG63" s="285">
        <f>IF(ISBLANK('Hoja De Calculo'!CH$13),'Credit issuance TYA'!CG63-('Credit issuance TYA'!$AQ$21*'Credit issuance TYA'!$B$2),IF('Hoja De Calculo'!CH$16&lt;'Hoja De Calculo'!CG$16,0,'Credit issuance TYA'!CG63-('Credit issuance TYA'!$AQ$21*'Credit issuance TYA'!$B$2)))</f>
        <v>0</v>
      </c>
      <c r="CH63" s="285">
        <f>IF(ISBLANK('Hoja De Calculo'!CI$13),'Credit issuance TYA'!CH63-('Credit issuance TYA'!$AQ$21*'Credit issuance TYA'!$B$2),IF('Hoja De Calculo'!CI$16&lt;'Hoja De Calculo'!CH$16,0,'Credit issuance TYA'!CH63-('Credit issuance TYA'!$AQ$21*'Credit issuance TYA'!$B$2)))</f>
        <v>0</v>
      </c>
      <c r="CI63" s="285">
        <f>IF(ISBLANK('Hoja De Calculo'!CJ$13),'Credit issuance TYA'!CI63-('Credit issuance TYA'!$AQ$21*'Credit issuance TYA'!$B$2),IF('Hoja De Calculo'!CJ$16&lt;'Hoja De Calculo'!CI$16,0,'Credit issuance TYA'!CI63-('Credit issuance TYA'!$AQ$21*'Credit issuance TYA'!$B$2)))</f>
        <v>0</v>
      </c>
      <c r="CJ63" s="285">
        <f>IF(ISBLANK('Hoja De Calculo'!CK$13),'Credit issuance TYA'!CJ63-('Credit issuance TYA'!$AQ$21*'Credit issuance TYA'!$B$2),IF('Hoja De Calculo'!CK$16&lt;'Hoja De Calculo'!CJ$16,0,'Credit issuance TYA'!CJ63-('Credit issuance TYA'!$AQ$21*'Credit issuance TYA'!$B$2)))</f>
        <v>0</v>
      </c>
      <c r="CK63" s="285">
        <f>IF(ISBLANK('Hoja De Calculo'!CL$13),'Credit issuance TYA'!CK63-('Credit issuance TYA'!$AQ$21*'Credit issuance TYA'!$B$2),IF('Hoja De Calculo'!CL$16&lt;'Hoja De Calculo'!CK$16,0,'Credit issuance TYA'!CK63-('Credit issuance TYA'!$AQ$21*'Credit issuance TYA'!$B$2)))</f>
        <v>0</v>
      </c>
      <c r="CL63" s="285">
        <f>IF(ISBLANK('Hoja De Calculo'!CM$13),'Credit issuance TYA'!CL63-('Credit issuance TYA'!$AQ$21*'Credit issuance TYA'!$B$2),IF('Hoja De Calculo'!CM$16&lt;'Hoja De Calculo'!CL$16,0,'Credit issuance TYA'!CL63-('Credit issuance TYA'!$AQ$21*'Credit issuance TYA'!$B$2)))</f>
        <v>0</v>
      </c>
      <c r="CM63" s="285">
        <f>IF(ISBLANK('Hoja De Calculo'!CN$13),'Credit issuance TYA'!CM63-('Credit issuance TYA'!$AQ$21*'Credit issuance TYA'!$B$2),IF('Hoja De Calculo'!CN$16&lt;'Hoja De Calculo'!CM$16,0,'Credit issuance TYA'!CM63-('Credit issuance TYA'!$AQ$21*'Credit issuance TYA'!$B$2)))</f>
        <v>0</v>
      </c>
      <c r="CN63" s="285">
        <f>IF(ISBLANK('Hoja De Calculo'!CO$13),'Credit issuance TYA'!CN63-('Credit issuance TYA'!$AQ$21*'Credit issuance TYA'!$B$2),IF('Hoja De Calculo'!CO$16&lt;'Hoja De Calculo'!CN$16,0,'Credit issuance TYA'!CN63-('Credit issuance TYA'!$AQ$21*'Credit issuance TYA'!$B$2)))</f>
        <v>0</v>
      </c>
      <c r="CO63" s="285">
        <f>IF(ISBLANK('Hoja De Calculo'!CP$13),'Credit issuance TYA'!CO63-('Credit issuance TYA'!$AQ$21*'Credit issuance TYA'!$B$2),IF('Hoja De Calculo'!CP$16&lt;'Hoja De Calculo'!CO$16,0,'Credit issuance TYA'!CO63-('Credit issuance TYA'!$AQ$21*'Credit issuance TYA'!$B$2)))</f>
        <v>0</v>
      </c>
      <c r="CP63" s="285">
        <f>IF(ISBLANK('Hoja De Calculo'!CQ$13),'Credit issuance TYA'!CP63-('Credit issuance TYA'!$AQ$21*'Credit issuance TYA'!$B$2),IF('Hoja De Calculo'!CQ$16&lt;'Hoja De Calculo'!CP$16,0,'Credit issuance TYA'!CP63-('Credit issuance TYA'!$AQ$21*'Credit issuance TYA'!$B$2)))</f>
        <v>0</v>
      </c>
      <c r="CQ63" s="285">
        <f>IF(ISBLANK('Hoja De Calculo'!CR$13),'Credit issuance TYA'!CQ63-('Credit issuance TYA'!$AQ$21*'Credit issuance TYA'!$B$2),IF('Hoja De Calculo'!CR$16&lt;'Hoja De Calculo'!CQ$16,0,'Credit issuance TYA'!CQ63-('Credit issuance TYA'!$AQ$21*'Credit issuance TYA'!$B$2)))</f>
        <v>0</v>
      </c>
      <c r="CR63" s="285">
        <f>IF(ISBLANK('Hoja De Calculo'!CS$13),'Credit issuance TYA'!CR63-('Credit issuance TYA'!$AQ$21*'Credit issuance TYA'!$B$2),IF('Hoja De Calculo'!CS$16&lt;'Hoja De Calculo'!CR$16,0,'Credit issuance TYA'!CR63-('Credit issuance TYA'!$AQ$21*'Credit issuance TYA'!$B$2)))</f>
        <v>0</v>
      </c>
      <c r="CS63" s="285">
        <f>IF(ISBLANK('Hoja De Calculo'!CT$13),'Credit issuance TYA'!CS63-('Credit issuance TYA'!$AQ$21*'Credit issuance TYA'!$B$2),IF('Hoja De Calculo'!CT$16&lt;'Hoja De Calculo'!CS$16,0,'Credit issuance TYA'!CS63-('Credit issuance TYA'!$AQ$21*'Credit issuance TYA'!$B$2)))</f>
        <v>0</v>
      </c>
      <c r="CT63" s="285">
        <f>IF(ISBLANK('Hoja De Calculo'!CU$13),'Credit issuance TYA'!CT63-('Credit issuance TYA'!$AQ$21*'Credit issuance TYA'!$B$2),IF('Hoja De Calculo'!CU$16&lt;'Hoja De Calculo'!CT$16,0,'Credit issuance TYA'!CT63-('Credit issuance TYA'!$AQ$21*'Credit issuance TYA'!$B$2)))</f>
        <v>0</v>
      </c>
      <c r="CU63" s="285">
        <f>IF(ISBLANK('Hoja De Calculo'!CV$13),'Credit issuance TYA'!CU63-('Credit issuance TYA'!$AQ$21*'Credit issuance TYA'!$B$2),IF('Hoja De Calculo'!CV$16&lt;'Hoja De Calculo'!CU$16,0,'Credit issuance TYA'!CU63-('Credit issuance TYA'!$AQ$21*'Credit issuance TYA'!$B$2)))</f>
        <v>0</v>
      </c>
      <c r="CV63" s="285">
        <f>IF(ISBLANK('Hoja De Calculo'!CW$13),'Credit issuance TYA'!CV63-('Credit issuance TYA'!$AQ$21*'Credit issuance TYA'!$B$2),IF('Hoja De Calculo'!CW$16&lt;'Hoja De Calculo'!CV$16,0,'Credit issuance TYA'!CV63-('Credit issuance TYA'!$AQ$21*'Credit issuance TYA'!$B$2)))</f>
        <v>0</v>
      </c>
      <c r="CW63" s="285">
        <f>IF(ISBLANK('Hoja De Calculo'!CX$13),'Credit issuance TYA'!CW63-('Credit issuance TYA'!$AQ$21*'Credit issuance TYA'!$B$2),IF('Hoja De Calculo'!CX$16&lt;'Hoja De Calculo'!CW$16,0,'Credit issuance TYA'!CW63-('Credit issuance TYA'!$AQ$21*'Credit issuance TYA'!$B$2)))</f>
        <v>0</v>
      </c>
    </row>
    <row r="64" spans="1:101" x14ac:dyDescent="0.25">
      <c r="A64" t="s">
        <v>201</v>
      </c>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85">
        <f>'Credit issuance TYA'!AR64-('Credit issuance TYA'!$AR$21*'Credit issuance TYA'!$B$2)</f>
        <v>0</v>
      </c>
      <c r="AS64" s="285">
        <f>IF(ISBLANK('Hoja De Calculo'!AT$13),'Credit issuance TYA'!AS64-('Credit issuance TYA'!$AR$21*'Credit issuance TYA'!$B$2),IF('Hoja De Calculo'!AT$16&lt;'Hoja De Calculo'!AS$16,0,'Credit issuance TYA'!AS64-('Credit issuance TYA'!$AR$21*'Credit issuance TYA'!$B$2)))</f>
        <v>0</v>
      </c>
      <c r="AT64" s="285">
        <f>IF(ISBLANK('Hoja De Calculo'!AU$13),'Credit issuance TYA'!AT64-('Credit issuance TYA'!$AR$21*'Credit issuance TYA'!$B$2),IF('Hoja De Calculo'!AU$16&lt;'Hoja De Calculo'!AT$16,0,'Credit issuance TYA'!AT64-('Credit issuance TYA'!$AR$21*'Credit issuance TYA'!$B$2)))</f>
        <v>0</v>
      </c>
      <c r="AU64" s="285">
        <f>IF(ISBLANK('Hoja De Calculo'!AV$13),'Credit issuance TYA'!AU64-('Credit issuance TYA'!$AR$21*'Credit issuance TYA'!$B$2),IF('Hoja De Calculo'!AV$16&lt;'Hoja De Calculo'!AU$16,0,'Credit issuance TYA'!AU64-('Credit issuance TYA'!$AR$21*'Credit issuance TYA'!$B$2)))</f>
        <v>0</v>
      </c>
      <c r="AV64" s="285">
        <f>IF(ISBLANK('Hoja De Calculo'!AW$13),'Credit issuance TYA'!AV64-('Credit issuance TYA'!$AR$21*'Credit issuance TYA'!$B$2),IF('Hoja De Calculo'!AW$16&lt;'Hoja De Calculo'!AV$16,0,'Credit issuance TYA'!AV64-('Credit issuance TYA'!$AR$21*'Credit issuance TYA'!$B$2)))</f>
        <v>0</v>
      </c>
      <c r="AW64" s="285">
        <f>IF(ISBLANK('Hoja De Calculo'!AX$13),'Credit issuance TYA'!AW64-('Credit issuance TYA'!$AR$21*'Credit issuance TYA'!$B$2),IF('Hoja De Calculo'!AX$16&lt;'Hoja De Calculo'!AW$16,0,'Credit issuance TYA'!AW64-('Credit issuance TYA'!$AR$21*'Credit issuance TYA'!$B$2)))</f>
        <v>0</v>
      </c>
      <c r="AX64" s="285">
        <f>IF(ISBLANK('Hoja De Calculo'!AY$13),'Credit issuance TYA'!AX64-('Credit issuance TYA'!$AR$21*'Credit issuance TYA'!$B$2),IF('Hoja De Calculo'!AY$16&lt;'Hoja De Calculo'!AX$16,0,'Credit issuance TYA'!AX64-('Credit issuance TYA'!$AR$21*'Credit issuance TYA'!$B$2)))</f>
        <v>0</v>
      </c>
      <c r="AY64" s="285">
        <f>IF(ISBLANK('Hoja De Calculo'!AZ$13),'Credit issuance TYA'!AY64-('Credit issuance TYA'!$AR$21*'Credit issuance TYA'!$B$2),IF('Hoja De Calculo'!AZ$16&lt;'Hoja De Calculo'!AY$16,0,'Credit issuance TYA'!AY64-('Credit issuance TYA'!$AR$21*'Credit issuance TYA'!$B$2)))</f>
        <v>0</v>
      </c>
      <c r="AZ64" s="285">
        <f>IF(ISBLANK('Hoja De Calculo'!BA$13),'Credit issuance TYA'!AZ64-('Credit issuance TYA'!$AR$21*'Credit issuance TYA'!$B$2),IF('Hoja De Calculo'!BA$16&lt;'Hoja De Calculo'!AZ$16,0,'Credit issuance TYA'!AZ64-('Credit issuance TYA'!$AR$21*'Credit issuance TYA'!$B$2)))</f>
        <v>0</v>
      </c>
      <c r="BA64" s="285">
        <f>IF(ISBLANK('Hoja De Calculo'!BB$13),'Credit issuance TYA'!BA64-('Credit issuance TYA'!$AR$21*'Credit issuance TYA'!$B$2),IF('Hoja De Calculo'!BB$16&lt;'Hoja De Calculo'!BA$16,0,'Credit issuance TYA'!BA64-('Credit issuance TYA'!$AR$21*'Credit issuance TYA'!$B$2)))</f>
        <v>0</v>
      </c>
      <c r="BB64" s="285">
        <f>IF(ISBLANK('Hoja De Calculo'!BC$13),'Credit issuance TYA'!BB64-('Credit issuance TYA'!$AR$21*'Credit issuance TYA'!$B$2),IF('Hoja De Calculo'!BC$16&lt;'Hoja De Calculo'!BB$16,0,'Credit issuance TYA'!BB64-('Credit issuance TYA'!$AR$21*'Credit issuance TYA'!$B$2)))</f>
        <v>0</v>
      </c>
      <c r="BC64" s="285">
        <f>IF(ISBLANK('Hoja De Calculo'!BD$13),'Credit issuance TYA'!BC64-('Credit issuance TYA'!$AR$21*'Credit issuance TYA'!$B$2),IF('Hoja De Calculo'!BD$16&lt;'Hoja De Calculo'!BC$16,0,'Credit issuance TYA'!BC64-('Credit issuance TYA'!$AR$21*'Credit issuance TYA'!$B$2)))</f>
        <v>0</v>
      </c>
      <c r="BD64" s="285">
        <f>IF(ISBLANK('Hoja De Calculo'!BE$13),'Credit issuance TYA'!BD64-('Credit issuance TYA'!$AR$21*'Credit issuance TYA'!$B$2),IF('Hoja De Calculo'!BE$16&lt;'Hoja De Calculo'!BD$16,0,'Credit issuance TYA'!BD64-('Credit issuance TYA'!$AR$21*'Credit issuance TYA'!$B$2)))</f>
        <v>0</v>
      </c>
      <c r="BE64" s="285">
        <f>IF(ISBLANK('Hoja De Calculo'!BF$13),'Credit issuance TYA'!BE64-('Credit issuance TYA'!$AR$21*'Credit issuance TYA'!$B$2),IF('Hoja De Calculo'!BF$16&lt;'Hoja De Calculo'!BE$16,0,'Credit issuance TYA'!BE64-('Credit issuance TYA'!$AR$21*'Credit issuance TYA'!$B$2)))</f>
        <v>0</v>
      </c>
      <c r="BF64" s="285">
        <f>IF(ISBLANK('Hoja De Calculo'!BG$13),'Credit issuance TYA'!BF64-('Credit issuance TYA'!$AR$21*'Credit issuance TYA'!$B$2),IF('Hoja De Calculo'!BG$16&lt;'Hoja De Calculo'!BF$16,0,'Credit issuance TYA'!BF64-('Credit issuance TYA'!$AR$21*'Credit issuance TYA'!$B$2)))</f>
        <v>0</v>
      </c>
      <c r="BG64" s="285">
        <f>IF(ISBLANK('Hoja De Calculo'!BH$13),'Credit issuance TYA'!BG64-('Credit issuance TYA'!$AR$21*'Credit issuance TYA'!$B$2),IF('Hoja De Calculo'!BH$16&lt;'Hoja De Calculo'!BG$16,0,'Credit issuance TYA'!BG64-('Credit issuance TYA'!$AR$21*'Credit issuance TYA'!$B$2)))</f>
        <v>0</v>
      </c>
      <c r="BH64" s="285">
        <f>IF(ISBLANK('Hoja De Calculo'!BI$13),'Credit issuance TYA'!BH64-('Credit issuance TYA'!$AR$21*'Credit issuance TYA'!$B$2),IF('Hoja De Calculo'!BI$16&lt;'Hoja De Calculo'!BH$16,0,'Credit issuance TYA'!BH64-('Credit issuance TYA'!$AR$21*'Credit issuance TYA'!$B$2)))</f>
        <v>0</v>
      </c>
      <c r="BI64" s="285">
        <f>IF(ISBLANK('Hoja De Calculo'!BJ$13),'Credit issuance TYA'!BI64-('Credit issuance TYA'!$AR$21*'Credit issuance TYA'!$B$2),IF('Hoja De Calculo'!BJ$16&lt;'Hoja De Calculo'!BI$16,0,'Credit issuance TYA'!BI64-('Credit issuance TYA'!$AR$21*'Credit issuance TYA'!$B$2)))</f>
        <v>0</v>
      </c>
      <c r="BJ64" s="285">
        <f>IF(ISBLANK('Hoja De Calculo'!BK$13),'Credit issuance TYA'!BJ64-('Credit issuance TYA'!$AR$21*'Credit issuance TYA'!$B$2),IF('Hoja De Calculo'!BK$16&lt;'Hoja De Calculo'!BJ$16,0,'Credit issuance TYA'!BJ64-('Credit issuance TYA'!$AR$21*'Credit issuance TYA'!$B$2)))</f>
        <v>0</v>
      </c>
      <c r="BK64" s="285">
        <f>IF(ISBLANK('Hoja De Calculo'!BL$13),'Credit issuance TYA'!BK64-('Credit issuance TYA'!$AR$21*'Credit issuance TYA'!$B$2),IF('Hoja De Calculo'!BL$16&lt;'Hoja De Calculo'!BK$16,0,'Credit issuance TYA'!BK64-('Credit issuance TYA'!$AR$21*'Credit issuance TYA'!$B$2)))</f>
        <v>0</v>
      </c>
      <c r="BL64" s="285">
        <f>IF(ISBLANK('Hoja De Calculo'!BM$13),'Credit issuance TYA'!BL64-('Credit issuance TYA'!$AR$21*'Credit issuance TYA'!$B$2),IF('Hoja De Calculo'!BM$16&lt;'Hoja De Calculo'!BL$16,0,'Credit issuance TYA'!BL64-('Credit issuance TYA'!$AR$21*'Credit issuance TYA'!$B$2)))</f>
        <v>0</v>
      </c>
      <c r="BM64" s="285">
        <f>IF(ISBLANK('Hoja De Calculo'!BN$13),'Credit issuance TYA'!BM64-('Credit issuance TYA'!$AR$21*'Credit issuance TYA'!$B$2),IF('Hoja De Calculo'!BN$16&lt;'Hoja De Calculo'!BM$16,0,'Credit issuance TYA'!BM64-('Credit issuance TYA'!$AR$21*'Credit issuance TYA'!$B$2)))</f>
        <v>0</v>
      </c>
      <c r="BN64" s="285">
        <f>IF(ISBLANK('Hoja De Calculo'!BO$13),'Credit issuance TYA'!BN64-('Credit issuance TYA'!$AR$21*'Credit issuance TYA'!$B$2),IF('Hoja De Calculo'!BO$16&lt;'Hoja De Calculo'!BN$16,0,'Credit issuance TYA'!BN64-('Credit issuance TYA'!$AR$21*'Credit issuance TYA'!$B$2)))</f>
        <v>0</v>
      </c>
      <c r="BO64" s="285">
        <f>IF(ISBLANK('Hoja De Calculo'!BP$13),'Credit issuance TYA'!BO64-('Credit issuance TYA'!$AR$21*'Credit issuance TYA'!$B$2),IF('Hoja De Calculo'!BP$16&lt;'Hoja De Calculo'!BO$16,0,'Credit issuance TYA'!BO64-('Credit issuance TYA'!$AR$21*'Credit issuance TYA'!$B$2)))</f>
        <v>0</v>
      </c>
      <c r="BP64" s="285">
        <f>IF(ISBLANK('Hoja De Calculo'!BQ$13),'Credit issuance TYA'!BP64-('Credit issuance TYA'!$AR$21*'Credit issuance TYA'!$B$2),IF('Hoja De Calculo'!BQ$16&lt;'Hoja De Calculo'!BP$16,0,'Credit issuance TYA'!BP64-('Credit issuance TYA'!$AR$21*'Credit issuance TYA'!$B$2)))</f>
        <v>0</v>
      </c>
      <c r="BQ64" s="285">
        <f>IF(ISBLANK('Hoja De Calculo'!BR$13),'Credit issuance TYA'!BQ64-('Credit issuance TYA'!$AR$21*'Credit issuance TYA'!$B$2),IF('Hoja De Calculo'!BR$16&lt;'Hoja De Calculo'!BQ$16,0,'Credit issuance TYA'!BQ64-('Credit issuance TYA'!$AR$21*'Credit issuance TYA'!$B$2)))</f>
        <v>0</v>
      </c>
      <c r="BR64" s="285">
        <f>IF(ISBLANK('Hoja De Calculo'!BS$13),'Credit issuance TYA'!BR64-('Credit issuance TYA'!$AR$21*'Credit issuance TYA'!$B$2),IF('Hoja De Calculo'!BS$16&lt;'Hoja De Calculo'!BR$16,0,'Credit issuance TYA'!BR64-('Credit issuance TYA'!$AR$21*'Credit issuance TYA'!$B$2)))</f>
        <v>0</v>
      </c>
      <c r="BS64" s="285">
        <f>IF(ISBLANK('Hoja De Calculo'!BT$13),'Credit issuance TYA'!BS64-('Credit issuance TYA'!$AR$21*'Credit issuance TYA'!$B$2),IF('Hoja De Calculo'!BT$16&lt;'Hoja De Calculo'!BS$16,0,'Credit issuance TYA'!BS64-('Credit issuance TYA'!$AR$21*'Credit issuance TYA'!$B$2)))</f>
        <v>0</v>
      </c>
      <c r="BT64" s="285">
        <f>IF(ISBLANK('Hoja De Calculo'!BU$13),'Credit issuance TYA'!BT64-('Credit issuance TYA'!$AR$21*'Credit issuance TYA'!$B$2),IF('Hoja De Calculo'!BU$16&lt;'Hoja De Calculo'!BT$16,0,'Credit issuance TYA'!BT64-('Credit issuance TYA'!$AR$21*'Credit issuance TYA'!$B$2)))</f>
        <v>0</v>
      </c>
      <c r="BU64" s="285">
        <f>IF(ISBLANK('Hoja De Calculo'!BV$13),'Credit issuance TYA'!BU64-('Credit issuance TYA'!$AR$21*'Credit issuance TYA'!$B$2),IF('Hoja De Calculo'!BV$16&lt;'Hoja De Calculo'!BU$16,0,'Credit issuance TYA'!BU64-('Credit issuance TYA'!$AR$21*'Credit issuance TYA'!$B$2)))</f>
        <v>0</v>
      </c>
      <c r="BV64" s="285">
        <f>IF(ISBLANK('Hoja De Calculo'!BW$13),'Credit issuance TYA'!BV64-('Credit issuance TYA'!$AR$21*'Credit issuance TYA'!$B$2),IF('Hoja De Calculo'!BW$16&lt;'Hoja De Calculo'!BV$16,0,'Credit issuance TYA'!BV64-('Credit issuance TYA'!$AR$21*'Credit issuance TYA'!$B$2)))</f>
        <v>0</v>
      </c>
      <c r="BW64" s="285">
        <f>IF(ISBLANK('Hoja De Calculo'!BX$13),'Credit issuance TYA'!BW64-('Credit issuance TYA'!$AR$21*'Credit issuance TYA'!$B$2),IF('Hoja De Calculo'!BX$16&lt;'Hoja De Calculo'!BW$16,0,'Credit issuance TYA'!BW64-('Credit issuance TYA'!$AR$21*'Credit issuance TYA'!$B$2)))</f>
        <v>0</v>
      </c>
      <c r="BX64" s="285">
        <f>IF(ISBLANK('Hoja De Calculo'!BY$13),'Credit issuance TYA'!BX64-('Credit issuance TYA'!$AR$21*'Credit issuance TYA'!$B$2),IF('Hoja De Calculo'!BY$16&lt;'Hoja De Calculo'!BX$16,0,'Credit issuance TYA'!BX64-('Credit issuance TYA'!$AR$21*'Credit issuance TYA'!$B$2)))</f>
        <v>0</v>
      </c>
      <c r="BY64" s="285">
        <f>IF(ISBLANK('Hoja De Calculo'!BZ$13),'Credit issuance TYA'!BY64-('Credit issuance TYA'!$AR$21*'Credit issuance TYA'!$B$2),IF('Hoja De Calculo'!BZ$16&lt;'Hoja De Calculo'!BY$16,0,'Credit issuance TYA'!BY64-('Credit issuance TYA'!$AR$21*'Credit issuance TYA'!$B$2)))</f>
        <v>0</v>
      </c>
      <c r="BZ64" s="285">
        <f>IF(ISBLANK('Hoja De Calculo'!CA$13),'Credit issuance TYA'!BZ64-('Credit issuance TYA'!$AR$21*'Credit issuance TYA'!$B$2),IF('Hoja De Calculo'!CA$16&lt;'Hoja De Calculo'!BZ$16,0,'Credit issuance TYA'!BZ64-('Credit issuance TYA'!$AR$21*'Credit issuance TYA'!$B$2)))</f>
        <v>0</v>
      </c>
      <c r="CA64" s="285">
        <f>IF(ISBLANK('Hoja De Calculo'!CB$13),'Credit issuance TYA'!CA64-('Credit issuance TYA'!$AR$21*'Credit issuance TYA'!$B$2),IF('Hoja De Calculo'!CB$16&lt;'Hoja De Calculo'!CA$16,0,'Credit issuance TYA'!CA64-('Credit issuance TYA'!$AR$21*'Credit issuance TYA'!$B$2)))</f>
        <v>0</v>
      </c>
      <c r="CB64" s="285">
        <f>IF(ISBLANK('Hoja De Calculo'!CC$13),'Credit issuance TYA'!CB64-('Credit issuance TYA'!$AR$21*'Credit issuance TYA'!$B$2),IF('Hoja De Calculo'!CC$16&lt;'Hoja De Calculo'!CB$16,0,'Credit issuance TYA'!CB64-('Credit issuance TYA'!$AR$21*'Credit issuance TYA'!$B$2)))</f>
        <v>0</v>
      </c>
      <c r="CC64" s="285">
        <f>IF(ISBLANK('Hoja De Calculo'!CD$13),'Credit issuance TYA'!CC64-('Credit issuance TYA'!$AR$21*'Credit issuance TYA'!$B$2),IF('Hoja De Calculo'!CD$16&lt;'Hoja De Calculo'!CC$16,0,'Credit issuance TYA'!CC64-('Credit issuance TYA'!$AR$21*'Credit issuance TYA'!$B$2)))</f>
        <v>0</v>
      </c>
      <c r="CD64" s="285">
        <f>IF(ISBLANK('Hoja De Calculo'!CE$13),'Credit issuance TYA'!CD64-('Credit issuance TYA'!$AR$21*'Credit issuance TYA'!$B$2),IF('Hoja De Calculo'!CE$16&lt;'Hoja De Calculo'!CD$16,0,'Credit issuance TYA'!CD64-('Credit issuance TYA'!$AR$21*'Credit issuance TYA'!$B$2)))</f>
        <v>0</v>
      </c>
      <c r="CE64" s="285">
        <f>IF(ISBLANK('Hoja De Calculo'!CF$13),'Credit issuance TYA'!CE64-('Credit issuance TYA'!$AR$21*'Credit issuance TYA'!$B$2),IF('Hoja De Calculo'!CF$16&lt;'Hoja De Calculo'!CE$16,0,'Credit issuance TYA'!CE64-('Credit issuance TYA'!$AR$21*'Credit issuance TYA'!$B$2)))</f>
        <v>0</v>
      </c>
      <c r="CF64" s="285">
        <f>IF(ISBLANK('Hoja De Calculo'!CG$13),'Credit issuance TYA'!CF64-('Credit issuance TYA'!$AR$21*'Credit issuance TYA'!$B$2),IF('Hoja De Calculo'!CG$16&lt;'Hoja De Calculo'!CF$16,0,'Credit issuance TYA'!CF64-('Credit issuance TYA'!$AR$21*'Credit issuance TYA'!$B$2)))</f>
        <v>0</v>
      </c>
      <c r="CG64" s="285">
        <f>IF(ISBLANK('Hoja De Calculo'!CH$13),'Credit issuance TYA'!CG64-('Credit issuance TYA'!$AR$21*'Credit issuance TYA'!$B$2),IF('Hoja De Calculo'!CH$16&lt;'Hoja De Calculo'!CG$16,0,'Credit issuance TYA'!CG64-('Credit issuance TYA'!$AR$21*'Credit issuance TYA'!$B$2)))</f>
        <v>0</v>
      </c>
      <c r="CH64" s="285">
        <f>IF(ISBLANK('Hoja De Calculo'!CI$13),'Credit issuance TYA'!CH64-('Credit issuance TYA'!$AR$21*'Credit issuance TYA'!$B$2),IF('Hoja De Calculo'!CI$16&lt;'Hoja De Calculo'!CH$16,0,'Credit issuance TYA'!CH64-('Credit issuance TYA'!$AR$21*'Credit issuance TYA'!$B$2)))</f>
        <v>0</v>
      </c>
      <c r="CI64" s="285">
        <f>IF(ISBLANK('Hoja De Calculo'!CJ$13),'Credit issuance TYA'!CI64-('Credit issuance TYA'!$AR$21*'Credit issuance TYA'!$B$2),IF('Hoja De Calculo'!CJ$16&lt;'Hoja De Calculo'!CI$16,0,'Credit issuance TYA'!CI64-('Credit issuance TYA'!$AR$21*'Credit issuance TYA'!$B$2)))</f>
        <v>0</v>
      </c>
      <c r="CJ64" s="285">
        <f>IF(ISBLANK('Hoja De Calculo'!CK$13),'Credit issuance TYA'!CJ64-('Credit issuance TYA'!$AR$21*'Credit issuance TYA'!$B$2),IF('Hoja De Calculo'!CK$16&lt;'Hoja De Calculo'!CJ$16,0,'Credit issuance TYA'!CJ64-('Credit issuance TYA'!$AR$21*'Credit issuance TYA'!$B$2)))</f>
        <v>0</v>
      </c>
      <c r="CK64" s="285">
        <f>IF(ISBLANK('Hoja De Calculo'!CL$13),'Credit issuance TYA'!CK64-('Credit issuance TYA'!$AR$21*'Credit issuance TYA'!$B$2),IF('Hoja De Calculo'!CL$16&lt;'Hoja De Calculo'!CK$16,0,'Credit issuance TYA'!CK64-('Credit issuance TYA'!$AR$21*'Credit issuance TYA'!$B$2)))</f>
        <v>0</v>
      </c>
      <c r="CL64" s="285">
        <f>IF(ISBLANK('Hoja De Calculo'!CM$13),'Credit issuance TYA'!CL64-('Credit issuance TYA'!$AR$21*'Credit issuance TYA'!$B$2),IF('Hoja De Calculo'!CM$16&lt;'Hoja De Calculo'!CL$16,0,'Credit issuance TYA'!CL64-('Credit issuance TYA'!$AR$21*'Credit issuance TYA'!$B$2)))</f>
        <v>0</v>
      </c>
      <c r="CM64" s="285">
        <f>IF(ISBLANK('Hoja De Calculo'!CN$13),'Credit issuance TYA'!CM64-('Credit issuance TYA'!$AR$21*'Credit issuance TYA'!$B$2),IF('Hoja De Calculo'!CN$16&lt;'Hoja De Calculo'!CM$16,0,'Credit issuance TYA'!CM64-('Credit issuance TYA'!$AR$21*'Credit issuance TYA'!$B$2)))</f>
        <v>0</v>
      </c>
      <c r="CN64" s="285">
        <f>IF(ISBLANK('Hoja De Calculo'!CO$13),'Credit issuance TYA'!CN64-('Credit issuance TYA'!$AR$21*'Credit issuance TYA'!$B$2),IF('Hoja De Calculo'!CO$16&lt;'Hoja De Calculo'!CN$16,0,'Credit issuance TYA'!CN64-('Credit issuance TYA'!$AR$21*'Credit issuance TYA'!$B$2)))</f>
        <v>0</v>
      </c>
      <c r="CO64" s="285">
        <f>IF(ISBLANK('Hoja De Calculo'!CP$13),'Credit issuance TYA'!CO64-('Credit issuance TYA'!$AR$21*'Credit issuance TYA'!$B$2),IF('Hoja De Calculo'!CP$16&lt;'Hoja De Calculo'!CO$16,0,'Credit issuance TYA'!CO64-('Credit issuance TYA'!$AR$21*'Credit issuance TYA'!$B$2)))</f>
        <v>0</v>
      </c>
      <c r="CP64" s="285">
        <f>IF(ISBLANK('Hoja De Calculo'!CQ$13),'Credit issuance TYA'!CP64-('Credit issuance TYA'!$AR$21*'Credit issuance TYA'!$B$2),IF('Hoja De Calculo'!CQ$16&lt;'Hoja De Calculo'!CP$16,0,'Credit issuance TYA'!CP64-('Credit issuance TYA'!$AR$21*'Credit issuance TYA'!$B$2)))</f>
        <v>0</v>
      </c>
      <c r="CQ64" s="285">
        <f>IF(ISBLANK('Hoja De Calculo'!CR$13),'Credit issuance TYA'!CQ64-('Credit issuance TYA'!$AR$21*'Credit issuance TYA'!$B$2),IF('Hoja De Calculo'!CR$16&lt;'Hoja De Calculo'!CQ$16,0,'Credit issuance TYA'!CQ64-('Credit issuance TYA'!$AR$21*'Credit issuance TYA'!$B$2)))</f>
        <v>0</v>
      </c>
      <c r="CR64" s="285">
        <f>IF(ISBLANK('Hoja De Calculo'!CS$13),'Credit issuance TYA'!CR64-('Credit issuance TYA'!$AR$21*'Credit issuance TYA'!$B$2),IF('Hoja De Calculo'!CS$16&lt;'Hoja De Calculo'!CR$16,0,'Credit issuance TYA'!CR64-('Credit issuance TYA'!$AR$21*'Credit issuance TYA'!$B$2)))</f>
        <v>0</v>
      </c>
      <c r="CS64" s="285">
        <f>IF(ISBLANK('Hoja De Calculo'!CT$13),'Credit issuance TYA'!CS64-('Credit issuance TYA'!$AR$21*'Credit issuance TYA'!$B$2),IF('Hoja De Calculo'!CT$16&lt;'Hoja De Calculo'!CS$16,0,'Credit issuance TYA'!CS64-('Credit issuance TYA'!$AR$21*'Credit issuance TYA'!$B$2)))</f>
        <v>0</v>
      </c>
      <c r="CT64" s="285">
        <f>IF(ISBLANK('Hoja De Calculo'!CU$13),'Credit issuance TYA'!CT64-('Credit issuance TYA'!$AR$21*'Credit issuance TYA'!$B$2),IF('Hoja De Calculo'!CU$16&lt;'Hoja De Calculo'!CT$16,0,'Credit issuance TYA'!CT64-('Credit issuance TYA'!$AR$21*'Credit issuance TYA'!$B$2)))</f>
        <v>0</v>
      </c>
      <c r="CU64" s="285">
        <f>IF(ISBLANK('Hoja De Calculo'!CV$13),'Credit issuance TYA'!CU64-('Credit issuance TYA'!$AR$21*'Credit issuance TYA'!$B$2),IF('Hoja De Calculo'!CV$16&lt;'Hoja De Calculo'!CU$16,0,'Credit issuance TYA'!CU64-('Credit issuance TYA'!$AR$21*'Credit issuance TYA'!$B$2)))</f>
        <v>0</v>
      </c>
      <c r="CV64" s="285">
        <f>IF(ISBLANK('Hoja De Calculo'!CW$13),'Credit issuance TYA'!CV64-('Credit issuance TYA'!$AR$21*'Credit issuance TYA'!$B$2),IF('Hoja De Calculo'!CW$16&lt;'Hoja De Calculo'!CV$16,0,'Credit issuance TYA'!CV64-('Credit issuance TYA'!$AR$21*'Credit issuance TYA'!$B$2)))</f>
        <v>0</v>
      </c>
      <c r="CW64" s="285">
        <f>IF(ISBLANK('Hoja De Calculo'!CX$13),'Credit issuance TYA'!CW64-('Credit issuance TYA'!$AR$21*'Credit issuance TYA'!$B$2),IF('Hoja De Calculo'!CX$16&lt;'Hoja De Calculo'!CW$16,0,'Credit issuance TYA'!CW64-('Credit issuance TYA'!$AR$21*'Credit issuance TYA'!$B$2)))</f>
        <v>0</v>
      </c>
    </row>
    <row r="65" spans="1:101" x14ac:dyDescent="0.25">
      <c r="A65" t="s">
        <v>202</v>
      </c>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c r="AS65" s="285">
        <f>'Credit issuance TYA'!AS65-('Credit issuance TYA'!$AS$21*'Credit issuance TYA'!$B$2)</f>
        <v>0</v>
      </c>
      <c r="AT65" s="285">
        <f>IF(ISBLANK('Hoja De Calculo'!AU$13),'Credit issuance TYA'!AT65-('Credit issuance TYA'!$AS$21*'Credit issuance TYA'!$B$2),IF('Hoja De Calculo'!AU$16&lt;'Hoja De Calculo'!AT$16,0,'Credit issuance TYA'!AT65-('Credit issuance TYA'!$AS$21*'Credit issuance TYA'!$B$2)))</f>
        <v>0</v>
      </c>
      <c r="AU65" s="285">
        <f>IF(ISBLANK('Hoja De Calculo'!AV$13),'Credit issuance TYA'!AU65-('Credit issuance TYA'!$AS$21*'Credit issuance TYA'!$B$2),IF('Hoja De Calculo'!AV$16&lt;'Hoja De Calculo'!AU$16,0,'Credit issuance TYA'!AU65-('Credit issuance TYA'!$AS$21*'Credit issuance TYA'!$B$2)))</f>
        <v>0</v>
      </c>
      <c r="AV65" s="285">
        <f>IF(ISBLANK('Hoja De Calculo'!AW$13),'Credit issuance TYA'!AV65-('Credit issuance TYA'!$AS$21*'Credit issuance TYA'!$B$2),IF('Hoja De Calculo'!AW$16&lt;'Hoja De Calculo'!AV$16,0,'Credit issuance TYA'!AV65-('Credit issuance TYA'!$AS$21*'Credit issuance TYA'!$B$2)))</f>
        <v>0</v>
      </c>
      <c r="AW65" s="285">
        <f>IF(ISBLANK('Hoja De Calculo'!AX$13),'Credit issuance TYA'!AW65-('Credit issuance TYA'!$AS$21*'Credit issuance TYA'!$B$2),IF('Hoja De Calculo'!AX$16&lt;'Hoja De Calculo'!AW$16,0,'Credit issuance TYA'!AW65-('Credit issuance TYA'!$AS$21*'Credit issuance TYA'!$B$2)))</f>
        <v>0</v>
      </c>
      <c r="AX65" s="285">
        <f>IF(ISBLANK('Hoja De Calculo'!AY$13),'Credit issuance TYA'!AX65-('Credit issuance TYA'!$AS$21*'Credit issuance TYA'!$B$2),IF('Hoja De Calculo'!AY$16&lt;'Hoja De Calculo'!AX$16,0,'Credit issuance TYA'!AX65-('Credit issuance TYA'!$AS$21*'Credit issuance TYA'!$B$2)))</f>
        <v>0</v>
      </c>
      <c r="AY65" s="285">
        <f>IF(ISBLANK('Hoja De Calculo'!AZ$13),'Credit issuance TYA'!AY65-('Credit issuance TYA'!$AS$21*'Credit issuance TYA'!$B$2),IF('Hoja De Calculo'!AZ$16&lt;'Hoja De Calculo'!AY$16,0,'Credit issuance TYA'!AY65-('Credit issuance TYA'!$AS$21*'Credit issuance TYA'!$B$2)))</f>
        <v>0</v>
      </c>
      <c r="AZ65" s="285">
        <f>IF(ISBLANK('Hoja De Calculo'!BA$13),'Credit issuance TYA'!AZ65-('Credit issuance TYA'!$AS$21*'Credit issuance TYA'!$B$2),IF('Hoja De Calculo'!BA$16&lt;'Hoja De Calculo'!AZ$16,0,'Credit issuance TYA'!AZ65-('Credit issuance TYA'!$AS$21*'Credit issuance TYA'!$B$2)))</f>
        <v>0</v>
      </c>
      <c r="BA65" s="285">
        <f>IF(ISBLANK('Hoja De Calculo'!BB$13),'Credit issuance TYA'!BA65-('Credit issuance TYA'!$AS$21*'Credit issuance TYA'!$B$2),IF('Hoja De Calculo'!BB$16&lt;'Hoja De Calculo'!BA$16,0,'Credit issuance TYA'!BA65-('Credit issuance TYA'!$AS$21*'Credit issuance TYA'!$B$2)))</f>
        <v>0</v>
      </c>
      <c r="BB65" s="285">
        <f>IF(ISBLANK('Hoja De Calculo'!BC$13),'Credit issuance TYA'!BB65-('Credit issuance TYA'!$AS$21*'Credit issuance TYA'!$B$2),IF('Hoja De Calculo'!BC$16&lt;'Hoja De Calculo'!BB$16,0,'Credit issuance TYA'!BB65-('Credit issuance TYA'!$AS$21*'Credit issuance TYA'!$B$2)))</f>
        <v>0</v>
      </c>
      <c r="BC65" s="285">
        <f>IF(ISBLANK('Hoja De Calculo'!BD$13),'Credit issuance TYA'!BC65-('Credit issuance TYA'!$AS$21*'Credit issuance TYA'!$B$2),IF('Hoja De Calculo'!BD$16&lt;'Hoja De Calculo'!BC$16,0,'Credit issuance TYA'!BC65-('Credit issuance TYA'!$AS$21*'Credit issuance TYA'!$B$2)))</f>
        <v>0</v>
      </c>
      <c r="BD65" s="285">
        <f>IF(ISBLANK('Hoja De Calculo'!BE$13),'Credit issuance TYA'!BD65-('Credit issuance TYA'!$AS$21*'Credit issuance TYA'!$B$2),IF('Hoja De Calculo'!BE$16&lt;'Hoja De Calculo'!BD$16,0,'Credit issuance TYA'!BD65-('Credit issuance TYA'!$AS$21*'Credit issuance TYA'!$B$2)))</f>
        <v>0</v>
      </c>
      <c r="BE65" s="285">
        <f>IF(ISBLANK('Hoja De Calculo'!BF$13),'Credit issuance TYA'!BE65-('Credit issuance TYA'!$AS$21*'Credit issuance TYA'!$B$2),IF('Hoja De Calculo'!BF$16&lt;'Hoja De Calculo'!BE$16,0,'Credit issuance TYA'!BE65-('Credit issuance TYA'!$AS$21*'Credit issuance TYA'!$B$2)))</f>
        <v>0</v>
      </c>
      <c r="BF65" s="285">
        <f>IF(ISBLANK('Hoja De Calculo'!BG$13),'Credit issuance TYA'!BF65-('Credit issuance TYA'!$AS$21*'Credit issuance TYA'!$B$2),IF('Hoja De Calculo'!BG$16&lt;'Hoja De Calculo'!BF$16,0,'Credit issuance TYA'!BF65-('Credit issuance TYA'!$AS$21*'Credit issuance TYA'!$B$2)))</f>
        <v>0</v>
      </c>
      <c r="BG65" s="285">
        <f>IF(ISBLANK('Hoja De Calculo'!BH$13),'Credit issuance TYA'!BG65-('Credit issuance TYA'!$AS$21*'Credit issuance TYA'!$B$2),IF('Hoja De Calculo'!BH$16&lt;'Hoja De Calculo'!BG$16,0,'Credit issuance TYA'!BG65-('Credit issuance TYA'!$AS$21*'Credit issuance TYA'!$B$2)))</f>
        <v>0</v>
      </c>
      <c r="BH65" s="285">
        <f>IF(ISBLANK('Hoja De Calculo'!BI$13),'Credit issuance TYA'!BH65-('Credit issuance TYA'!$AS$21*'Credit issuance TYA'!$B$2),IF('Hoja De Calculo'!BI$16&lt;'Hoja De Calculo'!BH$16,0,'Credit issuance TYA'!BH65-('Credit issuance TYA'!$AS$21*'Credit issuance TYA'!$B$2)))</f>
        <v>0</v>
      </c>
      <c r="BI65" s="285">
        <f>IF(ISBLANK('Hoja De Calculo'!BJ$13),'Credit issuance TYA'!BI65-('Credit issuance TYA'!$AS$21*'Credit issuance TYA'!$B$2),IF('Hoja De Calculo'!BJ$16&lt;'Hoja De Calculo'!BI$16,0,'Credit issuance TYA'!BI65-('Credit issuance TYA'!$AS$21*'Credit issuance TYA'!$B$2)))</f>
        <v>0</v>
      </c>
      <c r="BJ65" s="285">
        <f>IF(ISBLANK('Hoja De Calculo'!BK$13),'Credit issuance TYA'!BJ65-('Credit issuance TYA'!$AS$21*'Credit issuance TYA'!$B$2),IF('Hoja De Calculo'!BK$16&lt;'Hoja De Calculo'!BJ$16,0,'Credit issuance TYA'!BJ65-('Credit issuance TYA'!$AS$21*'Credit issuance TYA'!$B$2)))</f>
        <v>0</v>
      </c>
      <c r="BK65" s="285">
        <f>IF(ISBLANK('Hoja De Calculo'!BL$13),'Credit issuance TYA'!BK65-('Credit issuance TYA'!$AS$21*'Credit issuance TYA'!$B$2),IF('Hoja De Calculo'!BL$16&lt;'Hoja De Calculo'!BK$16,0,'Credit issuance TYA'!BK65-('Credit issuance TYA'!$AS$21*'Credit issuance TYA'!$B$2)))</f>
        <v>0</v>
      </c>
      <c r="BL65" s="285">
        <f>IF(ISBLANK('Hoja De Calculo'!BM$13),'Credit issuance TYA'!BL65-('Credit issuance TYA'!$AS$21*'Credit issuance TYA'!$B$2),IF('Hoja De Calculo'!BM$16&lt;'Hoja De Calculo'!BL$16,0,'Credit issuance TYA'!BL65-('Credit issuance TYA'!$AS$21*'Credit issuance TYA'!$B$2)))</f>
        <v>0</v>
      </c>
      <c r="BM65" s="285">
        <f>IF(ISBLANK('Hoja De Calculo'!BN$13),'Credit issuance TYA'!BM65-('Credit issuance TYA'!$AS$21*'Credit issuance TYA'!$B$2),IF('Hoja De Calculo'!BN$16&lt;'Hoja De Calculo'!BM$16,0,'Credit issuance TYA'!BM65-('Credit issuance TYA'!$AS$21*'Credit issuance TYA'!$B$2)))</f>
        <v>0</v>
      </c>
      <c r="BN65" s="285">
        <f>IF(ISBLANK('Hoja De Calculo'!BO$13),'Credit issuance TYA'!BN65-('Credit issuance TYA'!$AS$21*'Credit issuance TYA'!$B$2),IF('Hoja De Calculo'!BO$16&lt;'Hoja De Calculo'!BN$16,0,'Credit issuance TYA'!BN65-('Credit issuance TYA'!$AS$21*'Credit issuance TYA'!$B$2)))</f>
        <v>0</v>
      </c>
      <c r="BO65" s="285">
        <f>IF(ISBLANK('Hoja De Calculo'!BP$13),'Credit issuance TYA'!BO65-('Credit issuance TYA'!$AS$21*'Credit issuance TYA'!$B$2),IF('Hoja De Calculo'!BP$16&lt;'Hoja De Calculo'!BO$16,0,'Credit issuance TYA'!BO65-('Credit issuance TYA'!$AS$21*'Credit issuance TYA'!$B$2)))</f>
        <v>0</v>
      </c>
      <c r="BP65" s="285">
        <f>IF(ISBLANK('Hoja De Calculo'!BQ$13),'Credit issuance TYA'!BP65-('Credit issuance TYA'!$AS$21*'Credit issuance TYA'!$B$2),IF('Hoja De Calculo'!BQ$16&lt;'Hoja De Calculo'!BP$16,0,'Credit issuance TYA'!BP65-('Credit issuance TYA'!$AS$21*'Credit issuance TYA'!$B$2)))</f>
        <v>0</v>
      </c>
      <c r="BQ65" s="285">
        <f>IF(ISBLANK('Hoja De Calculo'!BR$13),'Credit issuance TYA'!BQ65-('Credit issuance TYA'!$AS$21*'Credit issuance TYA'!$B$2),IF('Hoja De Calculo'!BR$16&lt;'Hoja De Calculo'!BQ$16,0,'Credit issuance TYA'!BQ65-('Credit issuance TYA'!$AS$21*'Credit issuance TYA'!$B$2)))</f>
        <v>0</v>
      </c>
      <c r="BR65" s="285">
        <f>IF(ISBLANK('Hoja De Calculo'!BS$13),'Credit issuance TYA'!BR65-('Credit issuance TYA'!$AS$21*'Credit issuance TYA'!$B$2),IF('Hoja De Calculo'!BS$16&lt;'Hoja De Calculo'!BR$16,0,'Credit issuance TYA'!BR65-('Credit issuance TYA'!$AS$21*'Credit issuance TYA'!$B$2)))</f>
        <v>0</v>
      </c>
      <c r="BS65" s="285">
        <f>IF(ISBLANK('Hoja De Calculo'!BT$13),'Credit issuance TYA'!BS65-('Credit issuance TYA'!$AS$21*'Credit issuance TYA'!$B$2),IF('Hoja De Calculo'!BT$16&lt;'Hoja De Calculo'!BS$16,0,'Credit issuance TYA'!BS65-('Credit issuance TYA'!$AS$21*'Credit issuance TYA'!$B$2)))</f>
        <v>0</v>
      </c>
      <c r="BT65" s="285">
        <f>IF(ISBLANK('Hoja De Calculo'!BU$13),'Credit issuance TYA'!BT65-('Credit issuance TYA'!$AS$21*'Credit issuance TYA'!$B$2),IF('Hoja De Calculo'!BU$16&lt;'Hoja De Calculo'!BT$16,0,'Credit issuance TYA'!BT65-('Credit issuance TYA'!$AS$21*'Credit issuance TYA'!$B$2)))</f>
        <v>0</v>
      </c>
      <c r="BU65" s="285">
        <f>IF(ISBLANK('Hoja De Calculo'!BV$13),'Credit issuance TYA'!BU65-('Credit issuance TYA'!$AS$21*'Credit issuance TYA'!$B$2),IF('Hoja De Calculo'!BV$16&lt;'Hoja De Calculo'!BU$16,0,'Credit issuance TYA'!BU65-('Credit issuance TYA'!$AS$21*'Credit issuance TYA'!$B$2)))</f>
        <v>0</v>
      </c>
      <c r="BV65" s="285">
        <f>IF(ISBLANK('Hoja De Calculo'!BW$13),'Credit issuance TYA'!BV65-('Credit issuance TYA'!$AS$21*'Credit issuance TYA'!$B$2),IF('Hoja De Calculo'!BW$16&lt;'Hoja De Calculo'!BV$16,0,'Credit issuance TYA'!BV65-('Credit issuance TYA'!$AS$21*'Credit issuance TYA'!$B$2)))</f>
        <v>0</v>
      </c>
      <c r="BW65" s="285">
        <f>IF(ISBLANK('Hoja De Calculo'!BX$13),'Credit issuance TYA'!BW65-('Credit issuance TYA'!$AS$21*'Credit issuance TYA'!$B$2),IF('Hoja De Calculo'!BX$16&lt;'Hoja De Calculo'!BW$16,0,'Credit issuance TYA'!BW65-('Credit issuance TYA'!$AS$21*'Credit issuance TYA'!$B$2)))</f>
        <v>0</v>
      </c>
      <c r="BX65" s="285">
        <f>IF(ISBLANK('Hoja De Calculo'!BY$13),'Credit issuance TYA'!BX65-('Credit issuance TYA'!$AS$21*'Credit issuance TYA'!$B$2),IF('Hoja De Calculo'!BY$16&lt;'Hoja De Calculo'!BX$16,0,'Credit issuance TYA'!BX65-('Credit issuance TYA'!$AS$21*'Credit issuance TYA'!$B$2)))</f>
        <v>0</v>
      </c>
      <c r="BY65" s="285">
        <f>IF(ISBLANK('Hoja De Calculo'!BZ$13),'Credit issuance TYA'!BY65-('Credit issuance TYA'!$AS$21*'Credit issuance TYA'!$B$2),IF('Hoja De Calculo'!BZ$16&lt;'Hoja De Calculo'!BY$16,0,'Credit issuance TYA'!BY65-('Credit issuance TYA'!$AS$21*'Credit issuance TYA'!$B$2)))</f>
        <v>0</v>
      </c>
      <c r="BZ65" s="285">
        <f>IF(ISBLANK('Hoja De Calculo'!CA$13),'Credit issuance TYA'!BZ65-('Credit issuance TYA'!$AS$21*'Credit issuance TYA'!$B$2),IF('Hoja De Calculo'!CA$16&lt;'Hoja De Calculo'!BZ$16,0,'Credit issuance TYA'!BZ65-('Credit issuance TYA'!$AS$21*'Credit issuance TYA'!$B$2)))</f>
        <v>0</v>
      </c>
      <c r="CA65" s="285">
        <f>IF(ISBLANK('Hoja De Calculo'!CB$13),'Credit issuance TYA'!CA65-('Credit issuance TYA'!$AS$21*'Credit issuance TYA'!$B$2),IF('Hoja De Calculo'!CB$16&lt;'Hoja De Calculo'!CA$16,0,'Credit issuance TYA'!CA65-('Credit issuance TYA'!$AS$21*'Credit issuance TYA'!$B$2)))</f>
        <v>0</v>
      </c>
      <c r="CB65" s="285">
        <f>IF(ISBLANK('Hoja De Calculo'!CC$13),'Credit issuance TYA'!CB65-('Credit issuance TYA'!$AS$21*'Credit issuance TYA'!$B$2),IF('Hoja De Calculo'!CC$16&lt;'Hoja De Calculo'!CB$16,0,'Credit issuance TYA'!CB65-('Credit issuance TYA'!$AS$21*'Credit issuance TYA'!$B$2)))</f>
        <v>0</v>
      </c>
      <c r="CC65" s="285">
        <f>IF(ISBLANK('Hoja De Calculo'!CD$13),'Credit issuance TYA'!CC65-('Credit issuance TYA'!$AS$21*'Credit issuance TYA'!$B$2),IF('Hoja De Calculo'!CD$16&lt;'Hoja De Calculo'!CC$16,0,'Credit issuance TYA'!CC65-('Credit issuance TYA'!$AS$21*'Credit issuance TYA'!$B$2)))</f>
        <v>0</v>
      </c>
      <c r="CD65" s="285">
        <f>IF(ISBLANK('Hoja De Calculo'!CE$13),'Credit issuance TYA'!CD65-('Credit issuance TYA'!$AS$21*'Credit issuance TYA'!$B$2),IF('Hoja De Calculo'!CE$16&lt;'Hoja De Calculo'!CD$16,0,'Credit issuance TYA'!CD65-('Credit issuance TYA'!$AS$21*'Credit issuance TYA'!$B$2)))</f>
        <v>0</v>
      </c>
      <c r="CE65" s="285">
        <f>IF(ISBLANK('Hoja De Calculo'!CF$13),'Credit issuance TYA'!CE65-('Credit issuance TYA'!$AS$21*'Credit issuance TYA'!$B$2),IF('Hoja De Calculo'!CF$16&lt;'Hoja De Calculo'!CE$16,0,'Credit issuance TYA'!CE65-('Credit issuance TYA'!$AS$21*'Credit issuance TYA'!$B$2)))</f>
        <v>0</v>
      </c>
      <c r="CF65" s="285">
        <f>IF(ISBLANK('Hoja De Calculo'!CG$13),'Credit issuance TYA'!CF65-('Credit issuance TYA'!$AS$21*'Credit issuance TYA'!$B$2),IF('Hoja De Calculo'!CG$16&lt;'Hoja De Calculo'!CF$16,0,'Credit issuance TYA'!CF65-('Credit issuance TYA'!$AS$21*'Credit issuance TYA'!$B$2)))</f>
        <v>0</v>
      </c>
      <c r="CG65" s="285">
        <f>IF(ISBLANK('Hoja De Calculo'!CH$13),'Credit issuance TYA'!CG65-('Credit issuance TYA'!$AS$21*'Credit issuance TYA'!$B$2),IF('Hoja De Calculo'!CH$16&lt;'Hoja De Calculo'!CG$16,0,'Credit issuance TYA'!CG65-('Credit issuance TYA'!$AS$21*'Credit issuance TYA'!$B$2)))</f>
        <v>0</v>
      </c>
      <c r="CH65" s="285">
        <f>IF(ISBLANK('Hoja De Calculo'!CI$13),'Credit issuance TYA'!CH65-('Credit issuance TYA'!$AS$21*'Credit issuance TYA'!$B$2),IF('Hoja De Calculo'!CI$16&lt;'Hoja De Calculo'!CH$16,0,'Credit issuance TYA'!CH65-('Credit issuance TYA'!$AS$21*'Credit issuance TYA'!$B$2)))</f>
        <v>0</v>
      </c>
      <c r="CI65" s="285">
        <f>IF(ISBLANK('Hoja De Calculo'!CJ$13),'Credit issuance TYA'!CI65-('Credit issuance TYA'!$AS$21*'Credit issuance TYA'!$B$2),IF('Hoja De Calculo'!CJ$16&lt;'Hoja De Calculo'!CI$16,0,'Credit issuance TYA'!CI65-('Credit issuance TYA'!$AS$21*'Credit issuance TYA'!$B$2)))</f>
        <v>0</v>
      </c>
      <c r="CJ65" s="285">
        <f>IF(ISBLANK('Hoja De Calculo'!CK$13),'Credit issuance TYA'!CJ65-('Credit issuance TYA'!$AS$21*'Credit issuance TYA'!$B$2),IF('Hoja De Calculo'!CK$16&lt;'Hoja De Calculo'!CJ$16,0,'Credit issuance TYA'!CJ65-('Credit issuance TYA'!$AS$21*'Credit issuance TYA'!$B$2)))</f>
        <v>0</v>
      </c>
      <c r="CK65" s="285">
        <f>IF(ISBLANK('Hoja De Calculo'!CL$13),'Credit issuance TYA'!CK65-('Credit issuance TYA'!$AS$21*'Credit issuance TYA'!$B$2),IF('Hoja De Calculo'!CL$16&lt;'Hoja De Calculo'!CK$16,0,'Credit issuance TYA'!CK65-('Credit issuance TYA'!$AS$21*'Credit issuance TYA'!$B$2)))</f>
        <v>0</v>
      </c>
      <c r="CL65" s="285">
        <f>IF(ISBLANK('Hoja De Calculo'!CM$13),'Credit issuance TYA'!CL65-('Credit issuance TYA'!$AS$21*'Credit issuance TYA'!$B$2),IF('Hoja De Calculo'!CM$16&lt;'Hoja De Calculo'!CL$16,0,'Credit issuance TYA'!CL65-('Credit issuance TYA'!$AS$21*'Credit issuance TYA'!$B$2)))</f>
        <v>0</v>
      </c>
      <c r="CM65" s="285">
        <f>IF(ISBLANK('Hoja De Calculo'!CN$13),'Credit issuance TYA'!CM65-('Credit issuance TYA'!$AS$21*'Credit issuance TYA'!$B$2),IF('Hoja De Calculo'!CN$16&lt;'Hoja De Calculo'!CM$16,0,'Credit issuance TYA'!CM65-('Credit issuance TYA'!$AS$21*'Credit issuance TYA'!$B$2)))</f>
        <v>0</v>
      </c>
      <c r="CN65" s="285">
        <f>IF(ISBLANK('Hoja De Calculo'!CO$13),'Credit issuance TYA'!CN65-('Credit issuance TYA'!$AS$21*'Credit issuance TYA'!$B$2),IF('Hoja De Calculo'!CO$16&lt;'Hoja De Calculo'!CN$16,0,'Credit issuance TYA'!CN65-('Credit issuance TYA'!$AS$21*'Credit issuance TYA'!$B$2)))</f>
        <v>0</v>
      </c>
      <c r="CO65" s="285">
        <f>IF(ISBLANK('Hoja De Calculo'!CP$13),'Credit issuance TYA'!CO65-('Credit issuance TYA'!$AS$21*'Credit issuance TYA'!$B$2),IF('Hoja De Calculo'!CP$16&lt;'Hoja De Calculo'!CO$16,0,'Credit issuance TYA'!CO65-('Credit issuance TYA'!$AS$21*'Credit issuance TYA'!$B$2)))</f>
        <v>0</v>
      </c>
      <c r="CP65" s="285">
        <f>IF(ISBLANK('Hoja De Calculo'!CQ$13),'Credit issuance TYA'!CP65-('Credit issuance TYA'!$AS$21*'Credit issuance TYA'!$B$2),IF('Hoja De Calculo'!CQ$16&lt;'Hoja De Calculo'!CP$16,0,'Credit issuance TYA'!CP65-('Credit issuance TYA'!$AS$21*'Credit issuance TYA'!$B$2)))</f>
        <v>0</v>
      </c>
      <c r="CQ65" s="285">
        <f>IF(ISBLANK('Hoja De Calculo'!CR$13),'Credit issuance TYA'!CQ65-('Credit issuance TYA'!$AS$21*'Credit issuance TYA'!$B$2),IF('Hoja De Calculo'!CR$16&lt;'Hoja De Calculo'!CQ$16,0,'Credit issuance TYA'!CQ65-('Credit issuance TYA'!$AS$21*'Credit issuance TYA'!$B$2)))</f>
        <v>0</v>
      </c>
      <c r="CR65" s="285">
        <f>IF(ISBLANK('Hoja De Calculo'!CS$13),'Credit issuance TYA'!CR65-('Credit issuance TYA'!$AS$21*'Credit issuance TYA'!$B$2),IF('Hoja De Calculo'!CS$16&lt;'Hoja De Calculo'!CR$16,0,'Credit issuance TYA'!CR65-('Credit issuance TYA'!$AS$21*'Credit issuance TYA'!$B$2)))</f>
        <v>0</v>
      </c>
      <c r="CS65" s="285">
        <f>IF(ISBLANK('Hoja De Calculo'!CT$13),'Credit issuance TYA'!CS65-('Credit issuance TYA'!$AS$21*'Credit issuance TYA'!$B$2),IF('Hoja De Calculo'!CT$16&lt;'Hoja De Calculo'!CS$16,0,'Credit issuance TYA'!CS65-('Credit issuance TYA'!$AS$21*'Credit issuance TYA'!$B$2)))</f>
        <v>0</v>
      </c>
      <c r="CT65" s="285">
        <f>IF(ISBLANK('Hoja De Calculo'!CU$13),'Credit issuance TYA'!CT65-('Credit issuance TYA'!$AS$21*'Credit issuance TYA'!$B$2),IF('Hoja De Calculo'!CU$16&lt;'Hoja De Calculo'!CT$16,0,'Credit issuance TYA'!CT65-('Credit issuance TYA'!$AS$21*'Credit issuance TYA'!$B$2)))</f>
        <v>0</v>
      </c>
      <c r="CU65" s="285">
        <f>IF(ISBLANK('Hoja De Calculo'!CV$13),'Credit issuance TYA'!CU65-('Credit issuance TYA'!$AS$21*'Credit issuance TYA'!$B$2),IF('Hoja De Calculo'!CV$16&lt;'Hoja De Calculo'!CU$16,0,'Credit issuance TYA'!CU65-('Credit issuance TYA'!$AS$21*'Credit issuance TYA'!$B$2)))</f>
        <v>0</v>
      </c>
      <c r="CV65" s="285">
        <f>IF(ISBLANK('Hoja De Calculo'!CW$13),'Credit issuance TYA'!CV65-('Credit issuance TYA'!$AS$21*'Credit issuance TYA'!$B$2),IF('Hoja De Calculo'!CW$16&lt;'Hoja De Calculo'!CV$16,0,'Credit issuance TYA'!CV65-('Credit issuance TYA'!$AS$21*'Credit issuance TYA'!$B$2)))</f>
        <v>0</v>
      </c>
      <c r="CW65" s="285">
        <f>IF(ISBLANK('Hoja De Calculo'!CX$13),'Credit issuance TYA'!CW65-('Credit issuance TYA'!$AS$21*'Credit issuance TYA'!$B$2),IF('Hoja De Calculo'!CX$16&lt;'Hoja De Calculo'!CW$16,0,'Credit issuance TYA'!CW65-('Credit issuance TYA'!$AS$21*'Credit issuance TYA'!$B$2)))</f>
        <v>0</v>
      </c>
    </row>
    <row r="66" spans="1:101" x14ac:dyDescent="0.25">
      <c r="A66" t="s">
        <v>203</v>
      </c>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c r="AJ66" s="263"/>
      <c r="AK66" s="263"/>
      <c r="AL66" s="263"/>
      <c r="AM66" s="263"/>
      <c r="AN66" s="263"/>
      <c r="AO66" s="263"/>
      <c r="AP66" s="263"/>
      <c r="AQ66" s="263"/>
      <c r="AR66" s="263"/>
      <c r="AS66" s="263"/>
      <c r="AT66" s="285">
        <f>'Credit issuance TYA'!AT66-('Credit issuance TYA'!$AT$21*'Credit issuance TYA'!$B$2)</f>
        <v>0</v>
      </c>
      <c r="AU66" s="285">
        <f>IF(ISBLANK('Hoja De Calculo'!AV$13),'Credit issuance TYA'!AU66-('Credit issuance TYA'!$AT$21*'Credit issuance TYA'!$B$2),IF('Hoja De Calculo'!AV$16&lt;'Hoja De Calculo'!AU$16,0,'Credit issuance TYA'!AU66-('Credit issuance TYA'!$AT$21*'Credit issuance TYA'!$B$2)))</f>
        <v>0</v>
      </c>
      <c r="AV66" s="285">
        <f>IF(ISBLANK('Hoja De Calculo'!AW$13),'Credit issuance TYA'!AV66-('Credit issuance TYA'!$AT$21*'Credit issuance TYA'!$B$2),IF('Hoja De Calculo'!AW$16&lt;'Hoja De Calculo'!AV$16,0,'Credit issuance TYA'!AV66-('Credit issuance TYA'!$AT$21*'Credit issuance TYA'!$B$2)))</f>
        <v>0</v>
      </c>
      <c r="AW66" s="285">
        <f>IF(ISBLANK('Hoja De Calculo'!AX$13),'Credit issuance TYA'!AW66-('Credit issuance TYA'!$AT$21*'Credit issuance TYA'!$B$2),IF('Hoja De Calculo'!AX$16&lt;'Hoja De Calculo'!AW$16,0,'Credit issuance TYA'!AW66-('Credit issuance TYA'!$AT$21*'Credit issuance TYA'!$B$2)))</f>
        <v>0</v>
      </c>
      <c r="AX66" s="285">
        <f>IF(ISBLANK('Hoja De Calculo'!AY$13),'Credit issuance TYA'!AX66-('Credit issuance TYA'!$AT$21*'Credit issuance TYA'!$B$2),IF('Hoja De Calculo'!AY$16&lt;'Hoja De Calculo'!AX$16,0,'Credit issuance TYA'!AX66-('Credit issuance TYA'!$AT$21*'Credit issuance TYA'!$B$2)))</f>
        <v>0</v>
      </c>
      <c r="AY66" s="285">
        <f>IF(ISBLANK('Hoja De Calculo'!AZ$13),'Credit issuance TYA'!AY66-('Credit issuance TYA'!$AT$21*'Credit issuance TYA'!$B$2),IF('Hoja De Calculo'!AZ$16&lt;'Hoja De Calculo'!AY$16,0,'Credit issuance TYA'!AY66-('Credit issuance TYA'!$AT$21*'Credit issuance TYA'!$B$2)))</f>
        <v>0</v>
      </c>
      <c r="AZ66" s="285">
        <f>IF(ISBLANK('Hoja De Calculo'!BA$13),'Credit issuance TYA'!AZ66-('Credit issuance TYA'!$AT$21*'Credit issuance TYA'!$B$2),IF('Hoja De Calculo'!BA$16&lt;'Hoja De Calculo'!AZ$16,0,'Credit issuance TYA'!AZ66-('Credit issuance TYA'!$AT$21*'Credit issuance TYA'!$B$2)))</f>
        <v>0</v>
      </c>
      <c r="BA66" s="285">
        <f>IF(ISBLANK('Hoja De Calculo'!BB$13),'Credit issuance TYA'!BA66-('Credit issuance TYA'!$AT$21*'Credit issuance TYA'!$B$2),IF('Hoja De Calculo'!BB$16&lt;'Hoja De Calculo'!BA$16,0,'Credit issuance TYA'!BA66-('Credit issuance TYA'!$AT$21*'Credit issuance TYA'!$B$2)))</f>
        <v>0</v>
      </c>
      <c r="BB66" s="285">
        <f>IF(ISBLANK('Hoja De Calculo'!BC$13),'Credit issuance TYA'!BB66-('Credit issuance TYA'!$AT$21*'Credit issuance TYA'!$B$2),IF('Hoja De Calculo'!BC$16&lt;'Hoja De Calculo'!BB$16,0,'Credit issuance TYA'!BB66-('Credit issuance TYA'!$AT$21*'Credit issuance TYA'!$B$2)))</f>
        <v>0</v>
      </c>
      <c r="BC66" s="285">
        <f>IF(ISBLANK('Hoja De Calculo'!BD$13),'Credit issuance TYA'!BC66-('Credit issuance TYA'!$AT$21*'Credit issuance TYA'!$B$2),IF('Hoja De Calculo'!BD$16&lt;'Hoja De Calculo'!BC$16,0,'Credit issuance TYA'!BC66-('Credit issuance TYA'!$AT$21*'Credit issuance TYA'!$B$2)))</f>
        <v>0</v>
      </c>
      <c r="BD66" s="285">
        <f>IF(ISBLANK('Hoja De Calculo'!BE$13),'Credit issuance TYA'!BD66-('Credit issuance TYA'!$AT$21*'Credit issuance TYA'!$B$2),IF('Hoja De Calculo'!BE$16&lt;'Hoja De Calculo'!BD$16,0,'Credit issuance TYA'!BD66-('Credit issuance TYA'!$AT$21*'Credit issuance TYA'!$B$2)))</f>
        <v>0</v>
      </c>
      <c r="BE66" s="285">
        <f>IF(ISBLANK('Hoja De Calculo'!BF$13),'Credit issuance TYA'!BE66-('Credit issuance TYA'!$AT$21*'Credit issuance TYA'!$B$2),IF('Hoja De Calculo'!BF$16&lt;'Hoja De Calculo'!BE$16,0,'Credit issuance TYA'!BE66-('Credit issuance TYA'!$AT$21*'Credit issuance TYA'!$B$2)))</f>
        <v>0</v>
      </c>
      <c r="BF66" s="285">
        <f>IF(ISBLANK('Hoja De Calculo'!BG$13),'Credit issuance TYA'!BF66-('Credit issuance TYA'!$AT$21*'Credit issuance TYA'!$B$2),IF('Hoja De Calculo'!BG$16&lt;'Hoja De Calculo'!BF$16,0,'Credit issuance TYA'!BF66-('Credit issuance TYA'!$AT$21*'Credit issuance TYA'!$B$2)))</f>
        <v>0</v>
      </c>
      <c r="BG66" s="285">
        <f>IF(ISBLANK('Hoja De Calculo'!BH$13),'Credit issuance TYA'!BG66-('Credit issuance TYA'!$AT$21*'Credit issuance TYA'!$B$2),IF('Hoja De Calculo'!BH$16&lt;'Hoja De Calculo'!BG$16,0,'Credit issuance TYA'!BG66-('Credit issuance TYA'!$AT$21*'Credit issuance TYA'!$B$2)))</f>
        <v>0</v>
      </c>
      <c r="BH66" s="285">
        <f>IF(ISBLANK('Hoja De Calculo'!BI$13),'Credit issuance TYA'!BH66-('Credit issuance TYA'!$AT$21*'Credit issuance TYA'!$B$2),IF('Hoja De Calculo'!BI$16&lt;'Hoja De Calculo'!BH$16,0,'Credit issuance TYA'!BH66-('Credit issuance TYA'!$AT$21*'Credit issuance TYA'!$B$2)))</f>
        <v>0</v>
      </c>
      <c r="BI66" s="285">
        <f>IF(ISBLANK('Hoja De Calculo'!BJ$13),'Credit issuance TYA'!BI66-('Credit issuance TYA'!$AT$21*'Credit issuance TYA'!$B$2),IF('Hoja De Calculo'!BJ$16&lt;'Hoja De Calculo'!BI$16,0,'Credit issuance TYA'!BI66-('Credit issuance TYA'!$AT$21*'Credit issuance TYA'!$B$2)))</f>
        <v>0</v>
      </c>
      <c r="BJ66" s="285">
        <f>IF(ISBLANK('Hoja De Calculo'!BK$13),'Credit issuance TYA'!BJ66-('Credit issuance TYA'!$AT$21*'Credit issuance TYA'!$B$2),IF('Hoja De Calculo'!BK$16&lt;'Hoja De Calculo'!BJ$16,0,'Credit issuance TYA'!BJ66-('Credit issuance TYA'!$AT$21*'Credit issuance TYA'!$B$2)))</f>
        <v>0</v>
      </c>
      <c r="BK66" s="285">
        <f>IF(ISBLANK('Hoja De Calculo'!BL$13),'Credit issuance TYA'!BK66-('Credit issuance TYA'!$AT$21*'Credit issuance TYA'!$B$2),IF('Hoja De Calculo'!BL$16&lt;'Hoja De Calculo'!BK$16,0,'Credit issuance TYA'!BK66-('Credit issuance TYA'!$AT$21*'Credit issuance TYA'!$B$2)))</f>
        <v>0</v>
      </c>
      <c r="BL66" s="285">
        <f>IF(ISBLANK('Hoja De Calculo'!BM$13),'Credit issuance TYA'!BL66-('Credit issuance TYA'!$AT$21*'Credit issuance TYA'!$B$2),IF('Hoja De Calculo'!BM$16&lt;'Hoja De Calculo'!BL$16,0,'Credit issuance TYA'!BL66-('Credit issuance TYA'!$AT$21*'Credit issuance TYA'!$B$2)))</f>
        <v>0</v>
      </c>
      <c r="BM66" s="285">
        <f>IF(ISBLANK('Hoja De Calculo'!BN$13),'Credit issuance TYA'!BM66-('Credit issuance TYA'!$AT$21*'Credit issuance TYA'!$B$2),IF('Hoja De Calculo'!BN$16&lt;'Hoja De Calculo'!BM$16,0,'Credit issuance TYA'!BM66-('Credit issuance TYA'!$AT$21*'Credit issuance TYA'!$B$2)))</f>
        <v>0</v>
      </c>
      <c r="BN66" s="285">
        <f>IF(ISBLANK('Hoja De Calculo'!BO$13),'Credit issuance TYA'!BN66-('Credit issuance TYA'!$AT$21*'Credit issuance TYA'!$B$2),IF('Hoja De Calculo'!BO$16&lt;'Hoja De Calculo'!BN$16,0,'Credit issuance TYA'!BN66-('Credit issuance TYA'!$AT$21*'Credit issuance TYA'!$B$2)))</f>
        <v>0</v>
      </c>
      <c r="BO66" s="285">
        <f>IF(ISBLANK('Hoja De Calculo'!BP$13),'Credit issuance TYA'!BO66-('Credit issuance TYA'!$AT$21*'Credit issuance TYA'!$B$2),IF('Hoja De Calculo'!BP$16&lt;'Hoja De Calculo'!BO$16,0,'Credit issuance TYA'!BO66-('Credit issuance TYA'!$AT$21*'Credit issuance TYA'!$B$2)))</f>
        <v>0</v>
      </c>
      <c r="BP66" s="285">
        <f>IF(ISBLANK('Hoja De Calculo'!BQ$13),'Credit issuance TYA'!BP66-('Credit issuance TYA'!$AT$21*'Credit issuance TYA'!$B$2),IF('Hoja De Calculo'!BQ$16&lt;'Hoja De Calculo'!BP$16,0,'Credit issuance TYA'!BP66-('Credit issuance TYA'!$AT$21*'Credit issuance TYA'!$B$2)))</f>
        <v>0</v>
      </c>
      <c r="BQ66" s="285">
        <f>IF(ISBLANK('Hoja De Calculo'!BR$13),'Credit issuance TYA'!BQ66-('Credit issuance TYA'!$AT$21*'Credit issuance TYA'!$B$2),IF('Hoja De Calculo'!BR$16&lt;'Hoja De Calculo'!BQ$16,0,'Credit issuance TYA'!BQ66-('Credit issuance TYA'!$AT$21*'Credit issuance TYA'!$B$2)))</f>
        <v>0</v>
      </c>
      <c r="BR66" s="285">
        <f>IF(ISBLANK('Hoja De Calculo'!BS$13),'Credit issuance TYA'!BR66-('Credit issuance TYA'!$AT$21*'Credit issuance TYA'!$B$2),IF('Hoja De Calculo'!BS$16&lt;'Hoja De Calculo'!BR$16,0,'Credit issuance TYA'!BR66-('Credit issuance TYA'!$AT$21*'Credit issuance TYA'!$B$2)))</f>
        <v>0</v>
      </c>
      <c r="BS66" s="285">
        <f>IF(ISBLANK('Hoja De Calculo'!BT$13),'Credit issuance TYA'!BS66-('Credit issuance TYA'!$AT$21*'Credit issuance TYA'!$B$2),IF('Hoja De Calculo'!BT$16&lt;'Hoja De Calculo'!BS$16,0,'Credit issuance TYA'!BS66-('Credit issuance TYA'!$AT$21*'Credit issuance TYA'!$B$2)))</f>
        <v>0</v>
      </c>
      <c r="BT66" s="285">
        <f>IF(ISBLANK('Hoja De Calculo'!BU$13),'Credit issuance TYA'!BT66-('Credit issuance TYA'!$AT$21*'Credit issuance TYA'!$B$2),IF('Hoja De Calculo'!BU$16&lt;'Hoja De Calculo'!BT$16,0,'Credit issuance TYA'!BT66-('Credit issuance TYA'!$AT$21*'Credit issuance TYA'!$B$2)))</f>
        <v>0</v>
      </c>
      <c r="BU66" s="285">
        <f>IF(ISBLANK('Hoja De Calculo'!BV$13),'Credit issuance TYA'!BU66-('Credit issuance TYA'!$AT$21*'Credit issuance TYA'!$B$2),IF('Hoja De Calculo'!BV$16&lt;'Hoja De Calculo'!BU$16,0,'Credit issuance TYA'!BU66-('Credit issuance TYA'!$AT$21*'Credit issuance TYA'!$B$2)))</f>
        <v>0</v>
      </c>
      <c r="BV66" s="285">
        <f>IF(ISBLANK('Hoja De Calculo'!BW$13),'Credit issuance TYA'!BV66-('Credit issuance TYA'!$AT$21*'Credit issuance TYA'!$B$2),IF('Hoja De Calculo'!BW$16&lt;'Hoja De Calculo'!BV$16,0,'Credit issuance TYA'!BV66-('Credit issuance TYA'!$AT$21*'Credit issuance TYA'!$B$2)))</f>
        <v>0</v>
      </c>
      <c r="BW66" s="285">
        <f>IF(ISBLANK('Hoja De Calculo'!BX$13),'Credit issuance TYA'!BW66-('Credit issuance TYA'!$AT$21*'Credit issuance TYA'!$B$2),IF('Hoja De Calculo'!BX$16&lt;'Hoja De Calculo'!BW$16,0,'Credit issuance TYA'!BW66-('Credit issuance TYA'!$AT$21*'Credit issuance TYA'!$B$2)))</f>
        <v>0</v>
      </c>
      <c r="BX66" s="285">
        <f>IF(ISBLANK('Hoja De Calculo'!BY$13),'Credit issuance TYA'!BX66-('Credit issuance TYA'!$AT$21*'Credit issuance TYA'!$B$2),IF('Hoja De Calculo'!BY$16&lt;'Hoja De Calculo'!BX$16,0,'Credit issuance TYA'!BX66-('Credit issuance TYA'!$AT$21*'Credit issuance TYA'!$B$2)))</f>
        <v>0</v>
      </c>
      <c r="BY66" s="285">
        <f>IF(ISBLANK('Hoja De Calculo'!BZ$13),'Credit issuance TYA'!BY66-('Credit issuance TYA'!$AT$21*'Credit issuance TYA'!$B$2),IF('Hoja De Calculo'!BZ$16&lt;'Hoja De Calculo'!BY$16,0,'Credit issuance TYA'!BY66-('Credit issuance TYA'!$AT$21*'Credit issuance TYA'!$B$2)))</f>
        <v>0</v>
      </c>
      <c r="BZ66" s="285">
        <f>IF(ISBLANK('Hoja De Calculo'!CA$13),'Credit issuance TYA'!BZ66-('Credit issuance TYA'!$AT$21*'Credit issuance TYA'!$B$2),IF('Hoja De Calculo'!CA$16&lt;'Hoja De Calculo'!BZ$16,0,'Credit issuance TYA'!BZ66-('Credit issuance TYA'!$AT$21*'Credit issuance TYA'!$B$2)))</f>
        <v>0</v>
      </c>
      <c r="CA66" s="285">
        <f>IF(ISBLANK('Hoja De Calculo'!CB$13),'Credit issuance TYA'!CA66-('Credit issuance TYA'!$AT$21*'Credit issuance TYA'!$B$2),IF('Hoja De Calculo'!CB$16&lt;'Hoja De Calculo'!CA$16,0,'Credit issuance TYA'!CA66-('Credit issuance TYA'!$AT$21*'Credit issuance TYA'!$B$2)))</f>
        <v>0</v>
      </c>
      <c r="CB66" s="285">
        <f>IF(ISBLANK('Hoja De Calculo'!CC$13),'Credit issuance TYA'!CB66-('Credit issuance TYA'!$AT$21*'Credit issuance TYA'!$B$2),IF('Hoja De Calculo'!CC$16&lt;'Hoja De Calculo'!CB$16,0,'Credit issuance TYA'!CB66-('Credit issuance TYA'!$AT$21*'Credit issuance TYA'!$B$2)))</f>
        <v>0</v>
      </c>
      <c r="CC66" s="285">
        <f>IF(ISBLANK('Hoja De Calculo'!CD$13),'Credit issuance TYA'!CC66-('Credit issuance TYA'!$AT$21*'Credit issuance TYA'!$B$2),IF('Hoja De Calculo'!CD$16&lt;'Hoja De Calculo'!CC$16,0,'Credit issuance TYA'!CC66-('Credit issuance TYA'!$AT$21*'Credit issuance TYA'!$B$2)))</f>
        <v>0</v>
      </c>
      <c r="CD66" s="285">
        <f>IF(ISBLANK('Hoja De Calculo'!CE$13),'Credit issuance TYA'!CD66-('Credit issuance TYA'!$AT$21*'Credit issuance TYA'!$B$2),IF('Hoja De Calculo'!CE$16&lt;'Hoja De Calculo'!CD$16,0,'Credit issuance TYA'!CD66-('Credit issuance TYA'!$AT$21*'Credit issuance TYA'!$B$2)))</f>
        <v>0</v>
      </c>
      <c r="CE66" s="285">
        <f>IF(ISBLANK('Hoja De Calculo'!CF$13),'Credit issuance TYA'!CE66-('Credit issuance TYA'!$AT$21*'Credit issuance TYA'!$B$2),IF('Hoja De Calculo'!CF$16&lt;'Hoja De Calculo'!CE$16,0,'Credit issuance TYA'!CE66-('Credit issuance TYA'!$AT$21*'Credit issuance TYA'!$B$2)))</f>
        <v>0</v>
      </c>
      <c r="CF66" s="285">
        <f>IF(ISBLANK('Hoja De Calculo'!CG$13),'Credit issuance TYA'!CF66-('Credit issuance TYA'!$AT$21*'Credit issuance TYA'!$B$2),IF('Hoja De Calculo'!CG$16&lt;'Hoja De Calculo'!CF$16,0,'Credit issuance TYA'!CF66-('Credit issuance TYA'!$AT$21*'Credit issuance TYA'!$B$2)))</f>
        <v>0</v>
      </c>
      <c r="CG66" s="285">
        <f>IF(ISBLANK('Hoja De Calculo'!CH$13),'Credit issuance TYA'!CG66-('Credit issuance TYA'!$AT$21*'Credit issuance TYA'!$B$2),IF('Hoja De Calculo'!CH$16&lt;'Hoja De Calculo'!CG$16,0,'Credit issuance TYA'!CG66-('Credit issuance TYA'!$AT$21*'Credit issuance TYA'!$B$2)))</f>
        <v>0</v>
      </c>
      <c r="CH66" s="285">
        <f>IF(ISBLANK('Hoja De Calculo'!CI$13),'Credit issuance TYA'!CH66-('Credit issuance TYA'!$AT$21*'Credit issuance TYA'!$B$2),IF('Hoja De Calculo'!CI$16&lt;'Hoja De Calculo'!CH$16,0,'Credit issuance TYA'!CH66-('Credit issuance TYA'!$AT$21*'Credit issuance TYA'!$B$2)))</f>
        <v>0</v>
      </c>
      <c r="CI66" s="285">
        <f>IF(ISBLANK('Hoja De Calculo'!CJ$13),'Credit issuance TYA'!CI66-('Credit issuance TYA'!$AT$21*'Credit issuance TYA'!$B$2),IF('Hoja De Calculo'!CJ$16&lt;'Hoja De Calculo'!CI$16,0,'Credit issuance TYA'!CI66-('Credit issuance TYA'!$AT$21*'Credit issuance TYA'!$B$2)))</f>
        <v>0</v>
      </c>
      <c r="CJ66" s="285">
        <f>IF(ISBLANK('Hoja De Calculo'!CK$13),'Credit issuance TYA'!CJ66-('Credit issuance TYA'!$AT$21*'Credit issuance TYA'!$B$2),IF('Hoja De Calculo'!CK$16&lt;'Hoja De Calculo'!CJ$16,0,'Credit issuance TYA'!CJ66-('Credit issuance TYA'!$AT$21*'Credit issuance TYA'!$B$2)))</f>
        <v>0</v>
      </c>
      <c r="CK66" s="285">
        <f>IF(ISBLANK('Hoja De Calculo'!CL$13),'Credit issuance TYA'!CK66-('Credit issuance TYA'!$AT$21*'Credit issuance TYA'!$B$2),IF('Hoja De Calculo'!CL$16&lt;'Hoja De Calculo'!CK$16,0,'Credit issuance TYA'!CK66-('Credit issuance TYA'!$AT$21*'Credit issuance TYA'!$B$2)))</f>
        <v>0</v>
      </c>
      <c r="CL66" s="285">
        <f>IF(ISBLANK('Hoja De Calculo'!CM$13),'Credit issuance TYA'!CL66-('Credit issuance TYA'!$AT$21*'Credit issuance TYA'!$B$2),IF('Hoja De Calculo'!CM$16&lt;'Hoja De Calculo'!CL$16,0,'Credit issuance TYA'!CL66-('Credit issuance TYA'!$AT$21*'Credit issuance TYA'!$B$2)))</f>
        <v>0</v>
      </c>
      <c r="CM66" s="285">
        <f>IF(ISBLANK('Hoja De Calculo'!CN$13),'Credit issuance TYA'!CM66-('Credit issuance TYA'!$AT$21*'Credit issuance TYA'!$B$2),IF('Hoja De Calculo'!CN$16&lt;'Hoja De Calculo'!CM$16,0,'Credit issuance TYA'!CM66-('Credit issuance TYA'!$AT$21*'Credit issuance TYA'!$B$2)))</f>
        <v>0</v>
      </c>
      <c r="CN66" s="285">
        <f>IF(ISBLANK('Hoja De Calculo'!CO$13),'Credit issuance TYA'!CN66-('Credit issuance TYA'!$AT$21*'Credit issuance TYA'!$B$2),IF('Hoja De Calculo'!CO$16&lt;'Hoja De Calculo'!CN$16,0,'Credit issuance TYA'!CN66-('Credit issuance TYA'!$AT$21*'Credit issuance TYA'!$B$2)))</f>
        <v>0</v>
      </c>
      <c r="CO66" s="285">
        <f>IF(ISBLANK('Hoja De Calculo'!CP$13),'Credit issuance TYA'!CO66-('Credit issuance TYA'!$AT$21*'Credit issuance TYA'!$B$2),IF('Hoja De Calculo'!CP$16&lt;'Hoja De Calculo'!CO$16,0,'Credit issuance TYA'!CO66-('Credit issuance TYA'!$AT$21*'Credit issuance TYA'!$B$2)))</f>
        <v>0</v>
      </c>
      <c r="CP66" s="285">
        <f>IF(ISBLANK('Hoja De Calculo'!CQ$13),'Credit issuance TYA'!CP66-('Credit issuance TYA'!$AT$21*'Credit issuance TYA'!$B$2),IF('Hoja De Calculo'!CQ$16&lt;'Hoja De Calculo'!CP$16,0,'Credit issuance TYA'!CP66-('Credit issuance TYA'!$AT$21*'Credit issuance TYA'!$B$2)))</f>
        <v>0</v>
      </c>
      <c r="CQ66" s="285">
        <f>IF(ISBLANK('Hoja De Calculo'!CR$13),'Credit issuance TYA'!CQ66-('Credit issuance TYA'!$AT$21*'Credit issuance TYA'!$B$2),IF('Hoja De Calculo'!CR$16&lt;'Hoja De Calculo'!CQ$16,0,'Credit issuance TYA'!CQ66-('Credit issuance TYA'!$AT$21*'Credit issuance TYA'!$B$2)))</f>
        <v>0</v>
      </c>
      <c r="CR66" s="285">
        <f>IF(ISBLANK('Hoja De Calculo'!CS$13),'Credit issuance TYA'!CR66-('Credit issuance TYA'!$AT$21*'Credit issuance TYA'!$B$2),IF('Hoja De Calculo'!CS$16&lt;'Hoja De Calculo'!CR$16,0,'Credit issuance TYA'!CR66-('Credit issuance TYA'!$AT$21*'Credit issuance TYA'!$B$2)))</f>
        <v>0</v>
      </c>
      <c r="CS66" s="285">
        <f>IF(ISBLANK('Hoja De Calculo'!CT$13),'Credit issuance TYA'!CS66-('Credit issuance TYA'!$AT$21*'Credit issuance TYA'!$B$2),IF('Hoja De Calculo'!CT$16&lt;'Hoja De Calculo'!CS$16,0,'Credit issuance TYA'!CS66-('Credit issuance TYA'!$AT$21*'Credit issuance TYA'!$B$2)))</f>
        <v>0</v>
      </c>
      <c r="CT66" s="285">
        <f>IF(ISBLANK('Hoja De Calculo'!CU$13),'Credit issuance TYA'!CT66-('Credit issuance TYA'!$AT$21*'Credit issuance TYA'!$B$2),IF('Hoja De Calculo'!CU$16&lt;'Hoja De Calculo'!CT$16,0,'Credit issuance TYA'!CT66-('Credit issuance TYA'!$AT$21*'Credit issuance TYA'!$B$2)))</f>
        <v>0</v>
      </c>
      <c r="CU66" s="285">
        <f>IF(ISBLANK('Hoja De Calculo'!CV$13),'Credit issuance TYA'!CU66-('Credit issuance TYA'!$AT$21*'Credit issuance TYA'!$B$2),IF('Hoja De Calculo'!CV$16&lt;'Hoja De Calculo'!CU$16,0,'Credit issuance TYA'!CU66-('Credit issuance TYA'!$AT$21*'Credit issuance TYA'!$B$2)))</f>
        <v>0</v>
      </c>
      <c r="CV66" s="285">
        <f>IF(ISBLANK('Hoja De Calculo'!CW$13),'Credit issuance TYA'!CV66-('Credit issuance TYA'!$AT$21*'Credit issuance TYA'!$B$2),IF('Hoja De Calculo'!CW$16&lt;'Hoja De Calculo'!CV$16,0,'Credit issuance TYA'!CV66-('Credit issuance TYA'!$AT$21*'Credit issuance TYA'!$B$2)))</f>
        <v>0</v>
      </c>
      <c r="CW66" s="285">
        <f>IF(ISBLANK('Hoja De Calculo'!CX$13),'Credit issuance TYA'!CW66-('Credit issuance TYA'!$AT$21*'Credit issuance TYA'!$B$2),IF('Hoja De Calculo'!CX$16&lt;'Hoja De Calculo'!CW$16,0,'Credit issuance TYA'!CW66-('Credit issuance TYA'!$AT$21*'Credit issuance TYA'!$B$2)))</f>
        <v>0</v>
      </c>
    </row>
    <row r="67" spans="1:101" x14ac:dyDescent="0.25">
      <c r="A67" t="s">
        <v>204</v>
      </c>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85">
        <f>'Credit issuance TYA'!AU67-('Credit issuance TYA'!$AU$21*'Credit issuance TYA'!$B$2)</f>
        <v>0</v>
      </c>
      <c r="AV67" s="285">
        <f>IF(ISBLANK('Hoja De Calculo'!AW$13),'Credit issuance TYA'!AV67-('Credit issuance TYA'!$AU$21*'Credit issuance TYA'!$B$2),IF('Hoja De Calculo'!AW$16&lt;'Hoja De Calculo'!AV$16,0,'Credit issuance TYA'!AV67-('Credit issuance TYA'!$AU$21*'Credit issuance TYA'!$B$2)))</f>
        <v>0</v>
      </c>
      <c r="AW67" s="285">
        <f>IF(ISBLANK('Hoja De Calculo'!AX$13),'Credit issuance TYA'!AW67-('Credit issuance TYA'!$AU$21*'Credit issuance TYA'!$B$2),IF('Hoja De Calculo'!AX$16&lt;'Hoja De Calculo'!AW$16,0,'Credit issuance TYA'!AW67-('Credit issuance TYA'!$AU$21*'Credit issuance TYA'!$B$2)))</f>
        <v>0</v>
      </c>
      <c r="AX67" s="285">
        <f>IF(ISBLANK('Hoja De Calculo'!AY$13),'Credit issuance TYA'!AX67-('Credit issuance TYA'!$AU$21*'Credit issuance TYA'!$B$2),IF('Hoja De Calculo'!AY$16&lt;'Hoja De Calculo'!AX$16,0,'Credit issuance TYA'!AX67-('Credit issuance TYA'!$AU$21*'Credit issuance TYA'!$B$2)))</f>
        <v>0</v>
      </c>
      <c r="AY67" s="285">
        <f>IF(ISBLANK('Hoja De Calculo'!AZ$13),'Credit issuance TYA'!AY67-('Credit issuance TYA'!$AU$21*'Credit issuance TYA'!$B$2),IF('Hoja De Calculo'!AZ$16&lt;'Hoja De Calculo'!AY$16,0,'Credit issuance TYA'!AY67-('Credit issuance TYA'!$AU$21*'Credit issuance TYA'!$B$2)))</f>
        <v>0</v>
      </c>
      <c r="AZ67" s="285">
        <f>IF(ISBLANK('Hoja De Calculo'!BA$13),'Credit issuance TYA'!AZ67-('Credit issuance TYA'!$AU$21*'Credit issuance TYA'!$B$2),IF('Hoja De Calculo'!BA$16&lt;'Hoja De Calculo'!AZ$16,0,'Credit issuance TYA'!AZ67-('Credit issuance TYA'!$AU$21*'Credit issuance TYA'!$B$2)))</f>
        <v>0</v>
      </c>
      <c r="BA67" s="285">
        <f>IF(ISBLANK('Hoja De Calculo'!BB$13),'Credit issuance TYA'!BA67-('Credit issuance TYA'!$AU$21*'Credit issuance TYA'!$B$2),IF('Hoja De Calculo'!BB$16&lt;'Hoja De Calculo'!BA$16,0,'Credit issuance TYA'!BA67-('Credit issuance TYA'!$AU$21*'Credit issuance TYA'!$B$2)))</f>
        <v>0</v>
      </c>
      <c r="BB67" s="285">
        <f>IF(ISBLANK('Hoja De Calculo'!BC$13),'Credit issuance TYA'!BB67-('Credit issuance TYA'!$AU$21*'Credit issuance TYA'!$B$2),IF('Hoja De Calculo'!BC$16&lt;'Hoja De Calculo'!BB$16,0,'Credit issuance TYA'!BB67-('Credit issuance TYA'!$AU$21*'Credit issuance TYA'!$B$2)))</f>
        <v>0</v>
      </c>
      <c r="BC67" s="285">
        <f>IF(ISBLANK('Hoja De Calculo'!BD$13),'Credit issuance TYA'!BC67-('Credit issuance TYA'!$AU$21*'Credit issuance TYA'!$B$2),IF('Hoja De Calculo'!BD$16&lt;'Hoja De Calculo'!BC$16,0,'Credit issuance TYA'!BC67-('Credit issuance TYA'!$AU$21*'Credit issuance TYA'!$B$2)))</f>
        <v>0</v>
      </c>
      <c r="BD67" s="285">
        <f>IF(ISBLANK('Hoja De Calculo'!BE$13),'Credit issuance TYA'!BD67-('Credit issuance TYA'!$AU$21*'Credit issuance TYA'!$B$2),IF('Hoja De Calculo'!BE$16&lt;'Hoja De Calculo'!BD$16,0,'Credit issuance TYA'!BD67-('Credit issuance TYA'!$AU$21*'Credit issuance TYA'!$B$2)))</f>
        <v>0</v>
      </c>
      <c r="BE67" s="285">
        <f>IF(ISBLANK('Hoja De Calculo'!BF$13),'Credit issuance TYA'!BE67-('Credit issuance TYA'!$AU$21*'Credit issuance TYA'!$B$2),IF('Hoja De Calculo'!BF$16&lt;'Hoja De Calculo'!BE$16,0,'Credit issuance TYA'!BE67-('Credit issuance TYA'!$AU$21*'Credit issuance TYA'!$B$2)))</f>
        <v>0</v>
      </c>
      <c r="BF67" s="285">
        <f>IF(ISBLANK('Hoja De Calculo'!BG$13),'Credit issuance TYA'!BF67-('Credit issuance TYA'!$AU$21*'Credit issuance TYA'!$B$2),IF('Hoja De Calculo'!BG$16&lt;'Hoja De Calculo'!BF$16,0,'Credit issuance TYA'!BF67-('Credit issuance TYA'!$AU$21*'Credit issuance TYA'!$B$2)))</f>
        <v>0</v>
      </c>
      <c r="BG67" s="285">
        <f>IF(ISBLANK('Hoja De Calculo'!BH$13),'Credit issuance TYA'!BG67-('Credit issuance TYA'!$AU$21*'Credit issuance TYA'!$B$2),IF('Hoja De Calculo'!BH$16&lt;'Hoja De Calculo'!BG$16,0,'Credit issuance TYA'!BG67-('Credit issuance TYA'!$AU$21*'Credit issuance TYA'!$B$2)))</f>
        <v>0</v>
      </c>
      <c r="BH67" s="285">
        <f>IF(ISBLANK('Hoja De Calculo'!BI$13),'Credit issuance TYA'!BH67-('Credit issuance TYA'!$AU$21*'Credit issuance TYA'!$B$2),IF('Hoja De Calculo'!BI$16&lt;'Hoja De Calculo'!BH$16,0,'Credit issuance TYA'!BH67-('Credit issuance TYA'!$AU$21*'Credit issuance TYA'!$B$2)))</f>
        <v>0</v>
      </c>
      <c r="BI67" s="285">
        <f>IF(ISBLANK('Hoja De Calculo'!BJ$13),'Credit issuance TYA'!BI67-('Credit issuance TYA'!$AU$21*'Credit issuance TYA'!$B$2),IF('Hoja De Calculo'!BJ$16&lt;'Hoja De Calculo'!BI$16,0,'Credit issuance TYA'!BI67-('Credit issuance TYA'!$AU$21*'Credit issuance TYA'!$B$2)))</f>
        <v>0</v>
      </c>
      <c r="BJ67" s="285">
        <f>IF(ISBLANK('Hoja De Calculo'!BK$13),'Credit issuance TYA'!BJ67-('Credit issuance TYA'!$AU$21*'Credit issuance TYA'!$B$2),IF('Hoja De Calculo'!BK$16&lt;'Hoja De Calculo'!BJ$16,0,'Credit issuance TYA'!BJ67-('Credit issuance TYA'!$AU$21*'Credit issuance TYA'!$B$2)))</f>
        <v>0</v>
      </c>
      <c r="BK67" s="285">
        <f>IF(ISBLANK('Hoja De Calculo'!BL$13),'Credit issuance TYA'!BK67-('Credit issuance TYA'!$AU$21*'Credit issuance TYA'!$B$2),IF('Hoja De Calculo'!BL$16&lt;'Hoja De Calculo'!BK$16,0,'Credit issuance TYA'!BK67-('Credit issuance TYA'!$AU$21*'Credit issuance TYA'!$B$2)))</f>
        <v>0</v>
      </c>
      <c r="BL67" s="285">
        <f>IF(ISBLANK('Hoja De Calculo'!BM$13),'Credit issuance TYA'!BL67-('Credit issuance TYA'!$AU$21*'Credit issuance TYA'!$B$2),IF('Hoja De Calculo'!BM$16&lt;'Hoja De Calculo'!BL$16,0,'Credit issuance TYA'!BL67-('Credit issuance TYA'!$AU$21*'Credit issuance TYA'!$B$2)))</f>
        <v>0</v>
      </c>
      <c r="BM67" s="285">
        <f>IF(ISBLANK('Hoja De Calculo'!BN$13),'Credit issuance TYA'!BM67-('Credit issuance TYA'!$AU$21*'Credit issuance TYA'!$B$2),IF('Hoja De Calculo'!BN$16&lt;'Hoja De Calculo'!BM$16,0,'Credit issuance TYA'!BM67-('Credit issuance TYA'!$AU$21*'Credit issuance TYA'!$B$2)))</f>
        <v>0</v>
      </c>
      <c r="BN67" s="285">
        <f>IF(ISBLANK('Hoja De Calculo'!BO$13),'Credit issuance TYA'!BN67-('Credit issuance TYA'!$AU$21*'Credit issuance TYA'!$B$2),IF('Hoja De Calculo'!BO$16&lt;'Hoja De Calculo'!BN$16,0,'Credit issuance TYA'!BN67-('Credit issuance TYA'!$AU$21*'Credit issuance TYA'!$B$2)))</f>
        <v>0</v>
      </c>
      <c r="BO67" s="285">
        <f>IF(ISBLANK('Hoja De Calculo'!BP$13),'Credit issuance TYA'!BO67-('Credit issuance TYA'!$AU$21*'Credit issuance TYA'!$B$2),IF('Hoja De Calculo'!BP$16&lt;'Hoja De Calculo'!BO$16,0,'Credit issuance TYA'!BO67-('Credit issuance TYA'!$AU$21*'Credit issuance TYA'!$B$2)))</f>
        <v>0</v>
      </c>
      <c r="BP67" s="285">
        <f>IF(ISBLANK('Hoja De Calculo'!BQ$13),'Credit issuance TYA'!BP67-('Credit issuance TYA'!$AU$21*'Credit issuance TYA'!$B$2),IF('Hoja De Calculo'!BQ$16&lt;'Hoja De Calculo'!BP$16,0,'Credit issuance TYA'!BP67-('Credit issuance TYA'!$AU$21*'Credit issuance TYA'!$B$2)))</f>
        <v>0</v>
      </c>
      <c r="BQ67" s="285">
        <f>IF(ISBLANK('Hoja De Calculo'!BR$13),'Credit issuance TYA'!BQ67-('Credit issuance TYA'!$AU$21*'Credit issuance TYA'!$B$2),IF('Hoja De Calculo'!BR$16&lt;'Hoja De Calculo'!BQ$16,0,'Credit issuance TYA'!BQ67-('Credit issuance TYA'!$AU$21*'Credit issuance TYA'!$B$2)))</f>
        <v>0</v>
      </c>
      <c r="BR67" s="285">
        <f>IF(ISBLANK('Hoja De Calculo'!BS$13),'Credit issuance TYA'!BR67-('Credit issuance TYA'!$AU$21*'Credit issuance TYA'!$B$2),IF('Hoja De Calculo'!BS$16&lt;'Hoja De Calculo'!BR$16,0,'Credit issuance TYA'!BR67-('Credit issuance TYA'!$AU$21*'Credit issuance TYA'!$B$2)))</f>
        <v>0</v>
      </c>
      <c r="BS67" s="285">
        <f>IF(ISBLANK('Hoja De Calculo'!BT$13),'Credit issuance TYA'!BS67-('Credit issuance TYA'!$AU$21*'Credit issuance TYA'!$B$2),IF('Hoja De Calculo'!BT$16&lt;'Hoja De Calculo'!BS$16,0,'Credit issuance TYA'!BS67-('Credit issuance TYA'!$AU$21*'Credit issuance TYA'!$B$2)))</f>
        <v>0</v>
      </c>
      <c r="BT67" s="285">
        <f>IF(ISBLANK('Hoja De Calculo'!BU$13),'Credit issuance TYA'!BT67-('Credit issuance TYA'!$AU$21*'Credit issuance TYA'!$B$2),IF('Hoja De Calculo'!BU$16&lt;'Hoja De Calculo'!BT$16,0,'Credit issuance TYA'!BT67-('Credit issuance TYA'!$AU$21*'Credit issuance TYA'!$B$2)))</f>
        <v>0</v>
      </c>
      <c r="BU67" s="285">
        <f>IF(ISBLANK('Hoja De Calculo'!BV$13),'Credit issuance TYA'!BU67-('Credit issuance TYA'!$AU$21*'Credit issuance TYA'!$B$2),IF('Hoja De Calculo'!BV$16&lt;'Hoja De Calculo'!BU$16,0,'Credit issuance TYA'!BU67-('Credit issuance TYA'!$AU$21*'Credit issuance TYA'!$B$2)))</f>
        <v>0</v>
      </c>
      <c r="BV67" s="285">
        <f>IF(ISBLANK('Hoja De Calculo'!BW$13),'Credit issuance TYA'!BV67-('Credit issuance TYA'!$AU$21*'Credit issuance TYA'!$B$2),IF('Hoja De Calculo'!BW$16&lt;'Hoja De Calculo'!BV$16,0,'Credit issuance TYA'!BV67-('Credit issuance TYA'!$AU$21*'Credit issuance TYA'!$B$2)))</f>
        <v>0</v>
      </c>
      <c r="BW67" s="285">
        <f>IF(ISBLANK('Hoja De Calculo'!BX$13),'Credit issuance TYA'!BW67-('Credit issuance TYA'!$AU$21*'Credit issuance TYA'!$B$2),IF('Hoja De Calculo'!BX$16&lt;'Hoja De Calculo'!BW$16,0,'Credit issuance TYA'!BW67-('Credit issuance TYA'!$AU$21*'Credit issuance TYA'!$B$2)))</f>
        <v>0</v>
      </c>
      <c r="BX67" s="285">
        <f>IF(ISBLANK('Hoja De Calculo'!BY$13),'Credit issuance TYA'!BX67-('Credit issuance TYA'!$AU$21*'Credit issuance TYA'!$B$2),IF('Hoja De Calculo'!BY$16&lt;'Hoja De Calculo'!BX$16,0,'Credit issuance TYA'!BX67-('Credit issuance TYA'!$AU$21*'Credit issuance TYA'!$B$2)))</f>
        <v>0</v>
      </c>
      <c r="BY67" s="285">
        <f>IF(ISBLANK('Hoja De Calculo'!BZ$13),'Credit issuance TYA'!BY67-('Credit issuance TYA'!$AU$21*'Credit issuance TYA'!$B$2),IF('Hoja De Calculo'!BZ$16&lt;'Hoja De Calculo'!BY$16,0,'Credit issuance TYA'!BY67-('Credit issuance TYA'!$AU$21*'Credit issuance TYA'!$B$2)))</f>
        <v>0</v>
      </c>
      <c r="BZ67" s="285">
        <f>IF(ISBLANK('Hoja De Calculo'!CA$13),'Credit issuance TYA'!BZ67-('Credit issuance TYA'!$AU$21*'Credit issuance TYA'!$B$2),IF('Hoja De Calculo'!CA$16&lt;'Hoja De Calculo'!BZ$16,0,'Credit issuance TYA'!BZ67-('Credit issuance TYA'!$AU$21*'Credit issuance TYA'!$B$2)))</f>
        <v>0</v>
      </c>
      <c r="CA67" s="285">
        <f>IF(ISBLANK('Hoja De Calculo'!CB$13),'Credit issuance TYA'!CA67-('Credit issuance TYA'!$AU$21*'Credit issuance TYA'!$B$2),IF('Hoja De Calculo'!CB$16&lt;'Hoja De Calculo'!CA$16,0,'Credit issuance TYA'!CA67-('Credit issuance TYA'!$AU$21*'Credit issuance TYA'!$B$2)))</f>
        <v>0</v>
      </c>
      <c r="CB67" s="285">
        <f>IF(ISBLANK('Hoja De Calculo'!CC$13),'Credit issuance TYA'!CB67-('Credit issuance TYA'!$AU$21*'Credit issuance TYA'!$B$2),IF('Hoja De Calculo'!CC$16&lt;'Hoja De Calculo'!CB$16,0,'Credit issuance TYA'!CB67-('Credit issuance TYA'!$AU$21*'Credit issuance TYA'!$B$2)))</f>
        <v>0</v>
      </c>
      <c r="CC67" s="285">
        <f>IF(ISBLANK('Hoja De Calculo'!CD$13),'Credit issuance TYA'!CC67-('Credit issuance TYA'!$AU$21*'Credit issuance TYA'!$B$2),IF('Hoja De Calculo'!CD$16&lt;'Hoja De Calculo'!CC$16,0,'Credit issuance TYA'!CC67-('Credit issuance TYA'!$AU$21*'Credit issuance TYA'!$B$2)))</f>
        <v>0</v>
      </c>
      <c r="CD67" s="285">
        <f>IF(ISBLANK('Hoja De Calculo'!CE$13),'Credit issuance TYA'!CD67-('Credit issuance TYA'!$AU$21*'Credit issuance TYA'!$B$2),IF('Hoja De Calculo'!CE$16&lt;'Hoja De Calculo'!CD$16,0,'Credit issuance TYA'!CD67-('Credit issuance TYA'!$AU$21*'Credit issuance TYA'!$B$2)))</f>
        <v>0</v>
      </c>
      <c r="CE67" s="285">
        <f>IF(ISBLANK('Hoja De Calculo'!CF$13),'Credit issuance TYA'!CE67-('Credit issuance TYA'!$AU$21*'Credit issuance TYA'!$B$2),IF('Hoja De Calculo'!CF$16&lt;'Hoja De Calculo'!CE$16,0,'Credit issuance TYA'!CE67-('Credit issuance TYA'!$AU$21*'Credit issuance TYA'!$B$2)))</f>
        <v>0</v>
      </c>
      <c r="CF67" s="285">
        <f>IF(ISBLANK('Hoja De Calculo'!CG$13),'Credit issuance TYA'!CF67-('Credit issuance TYA'!$AU$21*'Credit issuance TYA'!$B$2),IF('Hoja De Calculo'!CG$16&lt;'Hoja De Calculo'!CF$16,0,'Credit issuance TYA'!CF67-('Credit issuance TYA'!$AU$21*'Credit issuance TYA'!$B$2)))</f>
        <v>0</v>
      </c>
      <c r="CG67" s="285">
        <f>IF(ISBLANK('Hoja De Calculo'!CH$13),'Credit issuance TYA'!CG67-('Credit issuance TYA'!$AU$21*'Credit issuance TYA'!$B$2),IF('Hoja De Calculo'!CH$16&lt;'Hoja De Calculo'!CG$16,0,'Credit issuance TYA'!CG67-('Credit issuance TYA'!$AU$21*'Credit issuance TYA'!$B$2)))</f>
        <v>0</v>
      </c>
      <c r="CH67" s="285">
        <f>IF(ISBLANK('Hoja De Calculo'!CI$13),'Credit issuance TYA'!CH67-('Credit issuance TYA'!$AU$21*'Credit issuance TYA'!$B$2),IF('Hoja De Calculo'!CI$16&lt;'Hoja De Calculo'!CH$16,0,'Credit issuance TYA'!CH67-('Credit issuance TYA'!$AU$21*'Credit issuance TYA'!$B$2)))</f>
        <v>0</v>
      </c>
      <c r="CI67" s="285">
        <f>IF(ISBLANK('Hoja De Calculo'!CJ$13),'Credit issuance TYA'!CI67-('Credit issuance TYA'!$AU$21*'Credit issuance TYA'!$B$2),IF('Hoja De Calculo'!CJ$16&lt;'Hoja De Calculo'!CI$16,0,'Credit issuance TYA'!CI67-('Credit issuance TYA'!$AU$21*'Credit issuance TYA'!$B$2)))</f>
        <v>0</v>
      </c>
      <c r="CJ67" s="285">
        <f>IF(ISBLANK('Hoja De Calculo'!CK$13),'Credit issuance TYA'!CJ67-('Credit issuance TYA'!$AU$21*'Credit issuance TYA'!$B$2),IF('Hoja De Calculo'!CK$16&lt;'Hoja De Calculo'!CJ$16,0,'Credit issuance TYA'!CJ67-('Credit issuance TYA'!$AU$21*'Credit issuance TYA'!$B$2)))</f>
        <v>0</v>
      </c>
      <c r="CK67" s="285">
        <f>IF(ISBLANK('Hoja De Calculo'!CL$13),'Credit issuance TYA'!CK67-('Credit issuance TYA'!$AU$21*'Credit issuance TYA'!$B$2),IF('Hoja De Calculo'!CL$16&lt;'Hoja De Calculo'!CK$16,0,'Credit issuance TYA'!CK67-('Credit issuance TYA'!$AU$21*'Credit issuance TYA'!$B$2)))</f>
        <v>0</v>
      </c>
      <c r="CL67" s="285">
        <f>IF(ISBLANK('Hoja De Calculo'!CM$13),'Credit issuance TYA'!CL67-('Credit issuance TYA'!$AU$21*'Credit issuance TYA'!$B$2),IF('Hoja De Calculo'!CM$16&lt;'Hoja De Calculo'!CL$16,0,'Credit issuance TYA'!CL67-('Credit issuance TYA'!$AU$21*'Credit issuance TYA'!$B$2)))</f>
        <v>0</v>
      </c>
      <c r="CM67" s="285">
        <f>IF(ISBLANK('Hoja De Calculo'!CN$13),'Credit issuance TYA'!CM67-('Credit issuance TYA'!$AU$21*'Credit issuance TYA'!$B$2),IF('Hoja De Calculo'!CN$16&lt;'Hoja De Calculo'!CM$16,0,'Credit issuance TYA'!CM67-('Credit issuance TYA'!$AU$21*'Credit issuance TYA'!$B$2)))</f>
        <v>0</v>
      </c>
      <c r="CN67" s="285">
        <f>IF(ISBLANK('Hoja De Calculo'!CO$13),'Credit issuance TYA'!CN67-('Credit issuance TYA'!$AU$21*'Credit issuance TYA'!$B$2),IF('Hoja De Calculo'!CO$16&lt;'Hoja De Calculo'!CN$16,0,'Credit issuance TYA'!CN67-('Credit issuance TYA'!$AU$21*'Credit issuance TYA'!$B$2)))</f>
        <v>0</v>
      </c>
      <c r="CO67" s="285">
        <f>IF(ISBLANK('Hoja De Calculo'!CP$13),'Credit issuance TYA'!CO67-('Credit issuance TYA'!$AU$21*'Credit issuance TYA'!$B$2),IF('Hoja De Calculo'!CP$16&lt;'Hoja De Calculo'!CO$16,0,'Credit issuance TYA'!CO67-('Credit issuance TYA'!$AU$21*'Credit issuance TYA'!$B$2)))</f>
        <v>0</v>
      </c>
      <c r="CP67" s="285">
        <f>IF(ISBLANK('Hoja De Calculo'!CQ$13),'Credit issuance TYA'!CP67-('Credit issuance TYA'!$AU$21*'Credit issuance TYA'!$B$2),IF('Hoja De Calculo'!CQ$16&lt;'Hoja De Calculo'!CP$16,0,'Credit issuance TYA'!CP67-('Credit issuance TYA'!$AU$21*'Credit issuance TYA'!$B$2)))</f>
        <v>0</v>
      </c>
      <c r="CQ67" s="285">
        <f>IF(ISBLANK('Hoja De Calculo'!CR$13),'Credit issuance TYA'!CQ67-('Credit issuance TYA'!$AU$21*'Credit issuance TYA'!$B$2),IF('Hoja De Calculo'!CR$16&lt;'Hoja De Calculo'!CQ$16,0,'Credit issuance TYA'!CQ67-('Credit issuance TYA'!$AU$21*'Credit issuance TYA'!$B$2)))</f>
        <v>0</v>
      </c>
      <c r="CR67" s="285">
        <f>IF(ISBLANK('Hoja De Calculo'!CS$13),'Credit issuance TYA'!CR67-('Credit issuance TYA'!$AU$21*'Credit issuance TYA'!$B$2),IF('Hoja De Calculo'!CS$16&lt;'Hoja De Calculo'!CR$16,0,'Credit issuance TYA'!CR67-('Credit issuance TYA'!$AU$21*'Credit issuance TYA'!$B$2)))</f>
        <v>0</v>
      </c>
      <c r="CS67" s="285">
        <f>IF(ISBLANK('Hoja De Calculo'!CT$13),'Credit issuance TYA'!CS67-('Credit issuance TYA'!$AU$21*'Credit issuance TYA'!$B$2),IF('Hoja De Calculo'!CT$16&lt;'Hoja De Calculo'!CS$16,0,'Credit issuance TYA'!CS67-('Credit issuance TYA'!$AU$21*'Credit issuance TYA'!$B$2)))</f>
        <v>0</v>
      </c>
      <c r="CT67" s="285">
        <f>IF(ISBLANK('Hoja De Calculo'!CU$13),'Credit issuance TYA'!CT67-('Credit issuance TYA'!$AU$21*'Credit issuance TYA'!$B$2),IF('Hoja De Calculo'!CU$16&lt;'Hoja De Calculo'!CT$16,0,'Credit issuance TYA'!CT67-('Credit issuance TYA'!$AU$21*'Credit issuance TYA'!$B$2)))</f>
        <v>0</v>
      </c>
      <c r="CU67" s="285">
        <f>IF(ISBLANK('Hoja De Calculo'!CV$13),'Credit issuance TYA'!CU67-('Credit issuance TYA'!$AU$21*'Credit issuance TYA'!$B$2),IF('Hoja De Calculo'!CV$16&lt;'Hoja De Calculo'!CU$16,0,'Credit issuance TYA'!CU67-('Credit issuance TYA'!$AU$21*'Credit issuance TYA'!$B$2)))</f>
        <v>0</v>
      </c>
      <c r="CV67" s="285">
        <f>IF(ISBLANK('Hoja De Calculo'!CW$13),'Credit issuance TYA'!CV67-('Credit issuance TYA'!$AU$21*'Credit issuance TYA'!$B$2),IF('Hoja De Calculo'!CW$16&lt;'Hoja De Calculo'!CV$16,0,'Credit issuance TYA'!CV67-('Credit issuance TYA'!$AU$21*'Credit issuance TYA'!$B$2)))</f>
        <v>0</v>
      </c>
      <c r="CW67" s="285">
        <f>IF(ISBLANK('Hoja De Calculo'!CX$13),'Credit issuance TYA'!CW67-('Credit issuance TYA'!$AU$21*'Credit issuance TYA'!$B$2),IF('Hoja De Calculo'!CX$16&lt;'Hoja De Calculo'!CW$16,0,'Credit issuance TYA'!CW67-('Credit issuance TYA'!$AU$21*'Credit issuance TYA'!$B$2)))</f>
        <v>0</v>
      </c>
    </row>
    <row r="68" spans="1:101" x14ac:dyDescent="0.25">
      <c r="A68" t="s">
        <v>205</v>
      </c>
      <c r="B68" s="263"/>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c r="AJ68" s="263"/>
      <c r="AK68" s="263"/>
      <c r="AL68" s="263"/>
      <c r="AM68" s="263"/>
      <c r="AN68" s="263"/>
      <c r="AO68" s="263"/>
      <c r="AP68" s="263"/>
      <c r="AQ68" s="263"/>
      <c r="AR68" s="263"/>
      <c r="AS68" s="263"/>
      <c r="AT68" s="263"/>
      <c r="AU68" s="263"/>
      <c r="AV68" s="285">
        <f>'Credit issuance TYA'!AV68-('Credit issuance TYA'!$AV$21*'Credit issuance TYA'!$B$2)</f>
        <v>0</v>
      </c>
      <c r="AW68" s="285">
        <f>IF(ISBLANK('Hoja De Calculo'!AX$13),'Credit issuance TYA'!AW68-('Credit issuance TYA'!$AV$21*'Credit issuance TYA'!$B$2),IF('Hoja De Calculo'!AX$16&lt;'Hoja De Calculo'!AW$16,0,'Credit issuance TYA'!AW68-('Credit issuance TYA'!$AV$21*'Credit issuance TYA'!$B$2)))</f>
        <v>0</v>
      </c>
      <c r="AX68" s="285">
        <f>IF(ISBLANK('Hoja De Calculo'!AY$13),'Credit issuance TYA'!AX68-('Credit issuance TYA'!$AV$21*'Credit issuance TYA'!$B$2),IF('Hoja De Calculo'!AY$16&lt;'Hoja De Calculo'!AX$16,0,'Credit issuance TYA'!AX68-('Credit issuance TYA'!$AV$21*'Credit issuance TYA'!$B$2)))</f>
        <v>0</v>
      </c>
      <c r="AY68" s="285">
        <f>IF(ISBLANK('Hoja De Calculo'!AZ$13),'Credit issuance TYA'!AY68-('Credit issuance TYA'!$AV$21*'Credit issuance TYA'!$B$2),IF('Hoja De Calculo'!AZ$16&lt;'Hoja De Calculo'!AY$16,0,'Credit issuance TYA'!AY68-('Credit issuance TYA'!$AV$21*'Credit issuance TYA'!$B$2)))</f>
        <v>0</v>
      </c>
      <c r="AZ68" s="285">
        <f>IF(ISBLANK('Hoja De Calculo'!BA$13),'Credit issuance TYA'!AZ68-('Credit issuance TYA'!$AV$21*'Credit issuance TYA'!$B$2),IF('Hoja De Calculo'!BA$16&lt;'Hoja De Calculo'!AZ$16,0,'Credit issuance TYA'!AZ68-('Credit issuance TYA'!$AV$21*'Credit issuance TYA'!$B$2)))</f>
        <v>0</v>
      </c>
      <c r="BA68" s="285">
        <f>IF(ISBLANK('Hoja De Calculo'!BB$13),'Credit issuance TYA'!BA68-('Credit issuance TYA'!$AV$21*'Credit issuance TYA'!$B$2),IF('Hoja De Calculo'!BB$16&lt;'Hoja De Calculo'!BA$16,0,'Credit issuance TYA'!BA68-('Credit issuance TYA'!$AV$21*'Credit issuance TYA'!$B$2)))</f>
        <v>0</v>
      </c>
      <c r="BB68" s="285">
        <f>IF(ISBLANK('Hoja De Calculo'!BC$13),'Credit issuance TYA'!BB68-('Credit issuance TYA'!$AV$21*'Credit issuance TYA'!$B$2),IF('Hoja De Calculo'!BC$16&lt;'Hoja De Calculo'!BB$16,0,'Credit issuance TYA'!BB68-('Credit issuance TYA'!$AV$21*'Credit issuance TYA'!$B$2)))</f>
        <v>0</v>
      </c>
      <c r="BC68" s="285">
        <f>IF(ISBLANK('Hoja De Calculo'!BD$13),'Credit issuance TYA'!BC68-('Credit issuance TYA'!$AV$21*'Credit issuance TYA'!$B$2),IF('Hoja De Calculo'!BD$16&lt;'Hoja De Calculo'!BC$16,0,'Credit issuance TYA'!BC68-('Credit issuance TYA'!$AV$21*'Credit issuance TYA'!$B$2)))</f>
        <v>0</v>
      </c>
      <c r="BD68" s="285">
        <f>IF(ISBLANK('Hoja De Calculo'!BE$13),'Credit issuance TYA'!BD68-('Credit issuance TYA'!$AV$21*'Credit issuance TYA'!$B$2),IF('Hoja De Calculo'!BE$16&lt;'Hoja De Calculo'!BD$16,0,'Credit issuance TYA'!BD68-('Credit issuance TYA'!$AV$21*'Credit issuance TYA'!$B$2)))</f>
        <v>0</v>
      </c>
      <c r="BE68" s="285">
        <f>IF(ISBLANK('Hoja De Calculo'!BF$13),'Credit issuance TYA'!BE68-('Credit issuance TYA'!$AV$21*'Credit issuance TYA'!$B$2),IF('Hoja De Calculo'!BF$16&lt;'Hoja De Calculo'!BE$16,0,'Credit issuance TYA'!BE68-('Credit issuance TYA'!$AV$21*'Credit issuance TYA'!$B$2)))</f>
        <v>0</v>
      </c>
      <c r="BF68" s="285">
        <f>IF(ISBLANK('Hoja De Calculo'!BG$13),'Credit issuance TYA'!BF68-('Credit issuance TYA'!$AV$21*'Credit issuance TYA'!$B$2),IF('Hoja De Calculo'!BG$16&lt;'Hoja De Calculo'!BF$16,0,'Credit issuance TYA'!BF68-('Credit issuance TYA'!$AV$21*'Credit issuance TYA'!$B$2)))</f>
        <v>0</v>
      </c>
      <c r="BG68" s="285">
        <f>IF(ISBLANK('Hoja De Calculo'!BH$13),'Credit issuance TYA'!BG68-('Credit issuance TYA'!$AV$21*'Credit issuance TYA'!$B$2),IF('Hoja De Calculo'!BH$16&lt;'Hoja De Calculo'!BG$16,0,'Credit issuance TYA'!BG68-('Credit issuance TYA'!$AV$21*'Credit issuance TYA'!$B$2)))</f>
        <v>0</v>
      </c>
      <c r="BH68" s="285">
        <f>IF(ISBLANK('Hoja De Calculo'!BI$13),'Credit issuance TYA'!BH68-('Credit issuance TYA'!$AV$21*'Credit issuance TYA'!$B$2),IF('Hoja De Calculo'!BI$16&lt;'Hoja De Calculo'!BH$16,0,'Credit issuance TYA'!BH68-('Credit issuance TYA'!$AV$21*'Credit issuance TYA'!$B$2)))</f>
        <v>0</v>
      </c>
      <c r="BI68" s="285">
        <f>IF(ISBLANK('Hoja De Calculo'!BJ$13),'Credit issuance TYA'!BI68-('Credit issuance TYA'!$AV$21*'Credit issuance TYA'!$B$2),IF('Hoja De Calculo'!BJ$16&lt;'Hoja De Calculo'!BI$16,0,'Credit issuance TYA'!BI68-('Credit issuance TYA'!$AV$21*'Credit issuance TYA'!$B$2)))</f>
        <v>0</v>
      </c>
      <c r="BJ68" s="285">
        <f>IF(ISBLANK('Hoja De Calculo'!BK$13),'Credit issuance TYA'!BJ68-('Credit issuance TYA'!$AV$21*'Credit issuance TYA'!$B$2),IF('Hoja De Calculo'!BK$16&lt;'Hoja De Calculo'!BJ$16,0,'Credit issuance TYA'!BJ68-('Credit issuance TYA'!$AV$21*'Credit issuance TYA'!$B$2)))</f>
        <v>0</v>
      </c>
      <c r="BK68" s="285">
        <f>IF(ISBLANK('Hoja De Calculo'!BL$13),'Credit issuance TYA'!BK68-('Credit issuance TYA'!$AV$21*'Credit issuance TYA'!$B$2),IF('Hoja De Calculo'!BL$16&lt;'Hoja De Calculo'!BK$16,0,'Credit issuance TYA'!BK68-('Credit issuance TYA'!$AV$21*'Credit issuance TYA'!$B$2)))</f>
        <v>0</v>
      </c>
      <c r="BL68" s="285">
        <f>IF(ISBLANK('Hoja De Calculo'!BM$13),'Credit issuance TYA'!BL68-('Credit issuance TYA'!$AV$21*'Credit issuance TYA'!$B$2),IF('Hoja De Calculo'!BM$16&lt;'Hoja De Calculo'!BL$16,0,'Credit issuance TYA'!BL68-('Credit issuance TYA'!$AV$21*'Credit issuance TYA'!$B$2)))</f>
        <v>0</v>
      </c>
      <c r="BM68" s="285">
        <f>IF(ISBLANK('Hoja De Calculo'!BN$13),'Credit issuance TYA'!BM68-('Credit issuance TYA'!$AV$21*'Credit issuance TYA'!$B$2),IF('Hoja De Calculo'!BN$16&lt;'Hoja De Calculo'!BM$16,0,'Credit issuance TYA'!BM68-('Credit issuance TYA'!$AV$21*'Credit issuance TYA'!$B$2)))</f>
        <v>0</v>
      </c>
      <c r="BN68" s="285">
        <f>IF(ISBLANK('Hoja De Calculo'!BO$13),'Credit issuance TYA'!BN68-('Credit issuance TYA'!$AV$21*'Credit issuance TYA'!$B$2),IF('Hoja De Calculo'!BO$16&lt;'Hoja De Calculo'!BN$16,0,'Credit issuance TYA'!BN68-('Credit issuance TYA'!$AV$21*'Credit issuance TYA'!$B$2)))</f>
        <v>0</v>
      </c>
      <c r="BO68" s="285">
        <f>IF(ISBLANK('Hoja De Calculo'!BP$13),'Credit issuance TYA'!BO68-('Credit issuance TYA'!$AV$21*'Credit issuance TYA'!$B$2),IF('Hoja De Calculo'!BP$16&lt;'Hoja De Calculo'!BO$16,0,'Credit issuance TYA'!BO68-('Credit issuance TYA'!$AV$21*'Credit issuance TYA'!$B$2)))</f>
        <v>0</v>
      </c>
      <c r="BP68" s="285">
        <f>IF(ISBLANK('Hoja De Calculo'!BQ$13),'Credit issuance TYA'!BP68-('Credit issuance TYA'!$AV$21*'Credit issuance TYA'!$B$2),IF('Hoja De Calculo'!BQ$16&lt;'Hoja De Calculo'!BP$16,0,'Credit issuance TYA'!BP68-('Credit issuance TYA'!$AV$21*'Credit issuance TYA'!$B$2)))</f>
        <v>0</v>
      </c>
      <c r="BQ68" s="285">
        <f>IF(ISBLANK('Hoja De Calculo'!BR$13),'Credit issuance TYA'!BQ68-('Credit issuance TYA'!$AV$21*'Credit issuance TYA'!$B$2),IF('Hoja De Calculo'!BR$16&lt;'Hoja De Calculo'!BQ$16,0,'Credit issuance TYA'!BQ68-('Credit issuance TYA'!$AV$21*'Credit issuance TYA'!$B$2)))</f>
        <v>0</v>
      </c>
      <c r="BR68" s="285">
        <f>IF(ISBLANK('Hoja De Calculo'!BS$13),'Credit issuance TYA'!BR68-('Credit issuance TYA'!$AV$21*'Credit issuance TYA'!$B$2),IF('Hoja De Calculo'!BS$16&lt;'Hoja De Calculo'!BR$16,0,'Credit issuance TYA'!BR68-('Credit issuance TYA'!$AV$21*'Credit issuance TYA'!$B$2)))</f>
        <v>0</v>
      </c>
      <c r="BS68" s="285">
        <f>IF(ISBLANK('Hoja De Calculo'!BT$13),'Credit issuance TYA'!BS68-('Credit issuance TYA'!$AV$21*'Credit issuance TYA'!$B$2),IF('Hoja De Calculo'!BT$16&lt;'Hoja De Calculo'!BS$16,0,'Credit issuance TYA'!BS68-('Credit issuance TYA'!$AV$21*'Credit issuance TYA'!$B$2)))</f>
        <v>0</v>
      </c>
      <c r="BT68" s="285">
        <f>IF(ISBLANK('Hoja De Calculo'!BU$13),'Credit issuance TYA'!BT68-('Credit issuance TYA'!$AV$21*'Credit issuance TYA'!$B$2),IF('Hoja De Calculo'!BU$16&lt;'Hoja De Calculo'!BT$16,0,'Credit issuance TYA'!BT68-('Credit issuance TYA'!$AV$21*'Credit issuance TYA'!$B$2)))</f>
        <v>0</v>
      </c>
      <c r="BU68" s="285">
        <f>IF(ISBLANK('Hoja De Calculo'!BV$13),'Credit issuance TYA'!BU68-('Credit issuance TYA'!$AV$21*'Credit issuance TYA'!$B$2),IF('Hoja De Calculo'!BV$16&lt;'Hoja De Calculo'!BU$16,0,'Credit issuance TYA'!BU68-('Credit issuance TYA'!$AV$21*'Credit issuance TYA'!$B$2)))</f>
        <v>0</v>
      </c>
      <c r="BV68" s="285">
        <f>IF(ISBLANK('Hoja De Calculo'!BW$13),'Credit issuance TYA'!BV68-('Credit issuance TYA'!$AV$21*'Credit issuance TYA'!$B$2),IF('Hoja De Calculo'!BW$16&lt;'Hoja De Calculo'!BV$16,0,'Credit issuance TYA'!BV68-('Credit issuance TYA'!$AV$21*'Credit issuance TYA'!$B$2)))</f>
        <v>0</v>
      </c>
      <c r="BW68" s="285">
        <f>IF(ISBLANK('Hoja De Calculo'!BX$13),'Credit issuance TYA'!BW68-('Credit issuance TYA'!$AV$21*'Credit issuance TYA'!$B$2),IF('Hoja De Calculo'!BX$16&lt;'Hoja De Calculo'!BW$16,0,'Credit issuance TYA'!BW68-('Credit issuance TYA'!$AV$21*'Credit issuance TYA'!$B$2)))</f>
        <v>0</v>
      </c>
      <c r="BX68" s="285">
        <f>IF(ISBLANK('Hoja De Calculo'!BY$13),'Credit issuance TYA'!BX68-('Credit issuance TYA'!$AV$21*'Credit issuance TYA'!$B$2),IF('Hoja De Calculo'!BY$16&lt;'Hoja De Calculo'!BX$16,0,'Credit issuance TYA'!BX68-('Credit issuance TYA'!$AV$21*'Credit issuance TYA'!$B$2)))</f>
        <v>0</v>
      </c>
      <c r="BY68" s="285">
        <f>IF(ISBLANK('Hoja De Calculo'!BZ$13),'Credit issuance TYA'!BY68-('Credit issuance TYA'!$AV$21*'Credit issuance TYA'!$B$2),IF('Hoja De Calculo'!BZ$16&lt;'Hoja De Calculo'!BY$16,0,'Credit issuance TYA'!BY68-('Credit issuance TYA'!$AV$21*'Credit issuance TYA'!$B$2)))</f>
        <v>0</v>
      </c>
      <c r="BZ68" s="285">
        <f>IF(ISBLANK('Hoja De Calculo'!CA$13),'Credit issuance TYA'!BZ68-('Credit issuance TYA'!$AV$21*'Credit issuance TYA'!$B$2),IF('Hoja De Calculo'!CA$16&lt;'Hoja De Calculo'!BZ$16,0,'Credit issuance TYA'!BZ68-('Credit issuance TYA'!$AV$21*'Credit issuance TYA'!$B$2)))</f>
        <v>0</v>
      </c>
      <c r="CA68" s="285">
        <f>IF(ISBLANK('Hoja De Calculo'!CB$13),'Credit issuance TYA'!CA68-('Credit issuance TYA'!$AV$21*'Credit issuance TYA'!$B$2),IF('Hoja De Calculo'!CB$16&lt;'Hoja De Calculo'!CA$16,0,'Credit issuance TYA'!CA68-('Credit issuance TYA'!$AV$21*'Credit issuance TYA'!$B$2)))</f>
        <v>0</v>
      </c>
      <c r="CB68" s="285">
        <f>IF(ISBLANK('Hoja De Calculo'!CC$13),'Credit issuance TYA'!CB68-('Credit issuance TYA'!$AV$21*'Credit issuance TYA'!$B$2),IF('Hoja De Calculo'!CC$16&lt;'Hoja De Calculo'!CB$16,0,'Credit issuance TYA'!CB68-('Credit issuance TYA'!$AV$21*'Credit issuance TYA'!$B$2)))</f>
        <v>0</v>
      </c>
      <c r="CC68" s="285">
        <f>IF(ISBLANK('Hoja De Calculo'!CD$13),'Credit issuance TYA'!CC68-('Credit issuance TYA'!$AV$21*'Credit issuance TYA'!$B$2),IF('Hoja De Calculo'!CD$16&lt;'Hoja De Calculo'!CC$16,0,'Credit issuance TYA'!CC68-('Credit issuance TYA'!$AV$21*'Credit issuance TYA'!$B$2)))</f>
        <v>0</v>
      </c>
      <c r="CD68" s="285">
        <f>IF(ISBLANK('Hoja De Calculo'!CE$13),'Credit issuance TYA'!CD68-('Credit issuance TYA'!$AV$21*'Credit issuance TYA'!$B$2),IF('Hoja De Calculo'!CE$16&lt;'Hoja De Calculo'!CD$16,0,'Credit issuance TYA'!CD68-('Credit issuance TYA'!$AV$21*'Credit issuance TYA'!$B$2)))</f>
        <v>0</v>
      </c>
      <c r="CE68" s="285">
        <f>IF(ISBLANK('Hoja De Calculo'!CF$13),'Credit issuance TYA'!CE68-('Credit issuance TYA'!$AV$21*'Credit issuance TYA'!$B$2),IF('Hoja De Calculo'!CF$16&lt;'Hoja De Calculo'!CE$16,0,'Credit issuance TYA'!CE68-('Credit issuance TYA'!$AV$21*'Credit issuance TYA'!$B$2)))</f>
        <v>0</v>
      </c>
      <c r="CF68" s="285">
        <f>IF(ISBLANK('Hoja De Calculo'!CG$13),'Credit issuance TYA'!CF68-('Credit issuance TYA'!$AV$21*'Credit issuance TYA'!$B$2),IF('Hoja De Calculo'!CG$16&lt;'Hoja De Calculo'!CF$16,0,'Credit issuance TYA'!CF68-('Credit issuance TYA'!$AV$21*'Credit issuance TYA'!$B$2)))</f>
        <v>0</v>
      </c>
      <c r="CG68" s="285">
        <f>IF(ISBLANK('Hoja De Calculo'!CH$13),'Credit issuance TYA'!CG68-('Credit issuance TYA'!$AV$21*'Credit issuance TYA'!$B$2),IF('Hoja De Calculo'!CH$16&lt;'Hoja De Calculo'!CG$16,0,'Credit issuance TYA'!CG68-('Credit issuance TYA'!$AV$21*'Credit issuance TYA'!$B$2)))</f>
        <v>0</v>
      </c>
      <c r="CH68" s="285">
        <f>IF(ISBLANK('Hoja De Calculo'!CI$13),'Credit issuance TYA'!CH68-('Credit issuance TYA'!$AV$21*'Credit issuance TYA'!$B$2),IF('Hoja De Calculo'!CI$16&lt;'Hoja De Calculo'!CH$16,0,'Credit issuance TYA'!CH68-('Credit issuance TYA'!$AV$21*'Credit issuance TYA'!$B$2)))</f>
        <v>0</v>
      </c>
      <c r="CI68" s="285">
        <f>IF(ISBLANK('Hoja De Calculo'!CJ$13),'Credit issuance TYA'!CI68-('Credit issuance TYA'!$AV$21*'Credit issuance TYA'!$B$2),IF('Hoja De Calculo'!CJ$16&lt;'Hoja De Calculo'!CI$16,0,'Credit issuance TYA'!CI68-('Credit issuance TYA'!$AV$21*'Credit issuance TYA'!$B$2)))</f>
        <v>0</v>
      </c>
      <c r="CJ68" s="285">
        <f>IF(ISBLANK('Hoja De Calculo'!CK$13),'Credit issuance TYA'!CJ68-('Credit issuance TYA'!$AV$21*'Credit issuance TYA'!$B$2),IF('Hoja De Calculo'!CK$16&lt;'Hoja De Calculo'!CJ$16,0,'Credit issuance TYA'!CJ68-('Credit issuance TYA'!$AV$21*'Credit issuance TYA'!$B$2)))</f>
        <v>0</v>
      </c>
      <c r="CK68" s="285">
        <f>IF(ISBLANK('Hoja De Calculo'!CL$13),'Credit issuance TYA'!CK68-('Credit issuance TYA'!$AV$21*'Credit issuance TYA'!$B$2),IF('Hoja De Calculo'!CL$16&lt;'Hoja De Calculo'!CK$16,0,'Credit issuance TYA'!CK68-('Credit issuance TYA'!$AV$21*'Credit issuance TYA'!$B$2)))</f>
        <v>0</v>
      </c>
      <c r="CL68" s="285">
        <f>IF(ISBLANK('Hoja De Calculo'!CM$13),'Credit issuance TYA'!CL68-('Credit issuance TYA'!$AV$21*'Credit issuance TYA'!$B$2),IF('Hoja De Calculo'!CM$16&lt;'Hoja De Calculo'!CL$16,0,'Credit issuance TYA'!CL68-('Credit issuance TYA'!$AV$21*'Credit issuance TYA'!$B$2)))</f>
        <v>0</v>
      </c>
      <c r="CM68" s="285">
        <f>IF(ISBLANK('Hoja De Calculo'!CN$13),'Credit issuance TYA'!CM68-('Credit issuance TYA'!$AV$21*'Credit issuance TYA'!$B$2),IF('Hoja De Calculo'!CN$16&lt;'Hoja De Calculo'!CM$16,0,'Credit issuance TYA'!CM68-('Credit issuance TYA'!$AV$21*'Credit issuance TYA'!$B$2)))</f>
        <v>0</v>
      </c>
      <c r="CN68" s="285">
        <f>IF(ISBLANK('Hoja De Calculo'!CO$13),'Credit issuance TYA'!CN68-('Credit issuance TYA'!$AV$21*'Credit issuance TYA'!$B$2),IF('Hoja De Calculo'!CO$16&lt;'Hoja De Calculo'!CN$16,0,'Credit issuance TYA'!CN68-('Credit issuance TYA'!$AV$21*'Credit issuance TYA'!$B$2)))</f>
        <v>0</v>
      </c>
      <c r="CO68" s="285">
        <f>IF(ISBLANK('Hoja De Calculo'!CP$13),'Credit issuance TYA'!CO68-('Credit issuance TYA'!$AV$21*'Credit issuance TYA'!$B$2),IF('Hoja De Calculo'!CP$16&lt;'Hoja De Calculo'!CO$16,0,'Credit issuance TYA'!CO68-('Credit issuance TYA'!$AV$21*'Credit issuance TYA'!$B$2)))</f>
        <v>0</v>
      </c>
      <c r="CP68" s="285">
        <f>IF(ISBLANK('Hoja De Calculo'!CQ$13),'Credit issuance TYA'!CP68-('Credit issuance TYA'!$AV$21*'Credit issuance TYA'!$B$2),IF('Hoja De Calculo'!CQ$16&lt;'Hoja De Calculo'!CP$16,0,'Credit issuance TYA'!CP68-('Credit issuance TYA'!$AV$21*'Credit issuance TYA'!$B$2)))</f>
        <v>0</v>
      </c>
      <c r="CQ68" s="285">
        <f>IF(ISBLANK('Hoja De Calculo'!CR$13),'Credit issuance TYA'!CQ68-('Credit issuance TYA'!$AV$21*'Credit issuance TYA'!$B$2),IF('Hoja De Calculo'!CR$16&lt;'Hoja De Calculo'!CQ$16,0,'Credit issuance TYA'!CQ68-('Credit issuance TYA'!$AV$21*'Credit issuance TYA'!$B$2)))</f>
        <v>0</v>
      </c>
      <c r="CR68" s="285">
        <f>IF(ISBLANK('Hoja De Calculo'!CS$13),'Credit issuance TYA'!CR68-('Credit issuance TYA'!$AV$21*'Credit issuance TYA'!$B$2),IF('Hoja De Calculo'!CS$16&lt;'Hoja De Calculo'!CR$16,0,'Credit issuance TYA'!CR68-('Credit issuance TYA'!$AV$21*'Credit issuance TYA'!$B$2)))</f>
        <v>0</v>
      </c>
      <c r="CS68" s="285">
        <f>IF(ISBLANK('Hoja De Calculo'!CT$13),'Credit issuance TYA'!CS68-('Credit issuance TYA'!$AV$21*'Credit issuance TYA'!$B$2),IF('Hoja De Calculo'!CT$16&lt;'Hoja De Calculo'!CS$16,0,'Credit issuance TYA'!CS68-('Credit issuance TYA'!$AV$21*'Credit issuance TYA'!$B$2)))</f>
        <v>0</v>
      </c>
      <c r="CT68" s="285">
        <f>IF(ISBLANK('Hoja De Calculo'!CU$13),'Credit issuance TYA'!CT68-('Credit issuance TYA'!$AV$21*'Credit issuance TYA'!$B$2),IF('Hoja De Calculo'!CU$16&lt;'Hoja De Calculo'!CT$16,0,'Credit issuance TYA'!CT68-('Credit issuance TYA'!$AV$21*'Credit issuance TYA'!$B$2)))</f>
        <v>0</v>
      </c>
      <c r="CU68" s="285">
        <f>IF(ISBLANK('Hoja De Calculo'!CV$13),'Credit issuance TYA'!CU68-('Credit issuance TYA'!$AV$21*'Credit issuance TYA'!$B$2),IF('Hoja De Calculo'!CV$16&lt;'Hoja De Calculo'!CU$16,0,'Credit issuance TYA'!CU68-('Credit issuance TYA'!$AV$21*'Credit issuance TYA'!$B$2)))</f>
        <v>0</v>
      </c>
      <c r="CV68" s="285">
        <f>IF(ISBLANK('Hoja De Calculo'!CW$13),'Credit issuance TYA'!CV68-('Credit issuance TYA'!$AV$21*'Credit issuance TYA'!$B$2),IF('Hoja De Calculo'!CW$16&lt;'Hoja De Calculo'!CV$16,0,'Credit issuance TYA'!CV68-('Credit issuance TYA'!$AV$21*'Credit issuance TYA'!$B$2)))</f>
        <v>0</v>
      </c>
      <c r="CW68" s="285">
        <f>IF(ISBLANK('Hoja De Calculo'!CX$13),'Credit issuance TYA'!CW68-('Credit issuance TYA'!$AV$21*'Credit issuance TYA'!$B$2),IF('Hoja De Calculo'!CX$16&lt;'Hoja De Calculo'!CW$16,0,'Credit issuance TYA'!CW68-('Credit issuance TYA'!$AV$21*'Credit issuance TYA'!$B$2)))</f>
        <v>0</v>
      </c>
    </row>
    <row r="69" spans="1:101" x14ac:dyDescent="0.25">
      <c r="A69" t="s">
        <v>206</v>
      </c>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c r="AJ69" s="263"/>
      <c r="AK69" s="263"/>
      <c r="AL69" s="263"/>
      <c r="AM69" s="263"/>
      <c r="AN69" s="263"/>
      <c r="AO69" s="263"/>
      <c r="AP69" s="263"/>
      <c r="AQ69" s="263"/>
      <c r="AR69" s="263"/>
      <c r="AS69" s="263"/>
      <c r="AT69" s="263"/>
      <c r="AU69" s="263"/>
      <c r="AV69" s="263"/>
      <c r="AW69" s="285">
        <f>'Credit issuance TYA'!AW69-('Credit issuance TYA'!$AW$21*'Credit issuance TYA'!$B$2)</f>
        <v>0</v>
      </c>
      <c r="AX69" s="285">
        <f>IF(ISBLANK('Hoja De Calculo'!AY$13),'Credit issuance TYA'!AX69-('Credit issuance TYA'!$AW$21*'Credit issuance TYA'!$B$2),IF('Hoja De Calculo'!AY$16&lt;'Hoja De Calculo'!AX$16,0,'Credit issuance TYA'!AX69-('Credit issuance TYA'!$AW$21*'Credit issuance TYA'!$B$2)))</f>
        <v>0</v>
      </c>
      <c r="AY69" s="285">
        <f>IF(ISBLANK('Hoja De Calculo'!AZ$13),'Credit issuance TYA'!AY69-('Credit issuance TYA'!$AW$21*'Credit issuance TYA'!$B$2),IF('Hoja De Calculo'!AZ$16&lt;'Hoja De Calculo'!AY$16,0,'Credit issuance TYA'!AY69-('Credit issuance TYA'!$AW$21*'Credit issuance TYA'!$B$2)))</f>
        <v>0</v>
      </c>
      <c r="AZ69" s="285">
        <f>IF(ISBLANK('Hoja De Calculo'!BA$13),'Credit issuance TYA'!AZ69-('Credit issuance TYA'!$AW$21*'Credit issuance TYA'!$B$2),IF('Hoja De Calculo'!BA$16&lt;'Hoja De Calculo'!AZ$16,0,'Credit issuance TYA'!AZ69-('Credit issuance TYA'!$AW$21*'Credit issuance TYA'!$B$2)))</f>
        <v>0</v>
      </c>
      <c r="BA69" s="285">
        <f>IF(ISBLANK('Hoja De Calculo'!BB$13),'Credit issuance TYA'!BA69-('Credit issuance TYA'!$AW$21*'Credit issuance TYA'!$B$2),IF('Hoja De Calculo'!BB$16&lt;'Hoja De Calculo'!BA$16,0,'Credit issuance TYA'!BA69-('Credit issuance TYA'!$AW$21*'Credit issuance TYA'!$B$2)))</f>
        <v>0</v>
      </c>
      <c r="BB69" s="285">
        <f>IF(ISBLANK('Hoja De Calculo'!BC$13),'Credit issuance TYA'!BB69-('Credit issuance TYA'!$AW$21*'Credit issuance TYA'!$B$2),IF('Hoja De Calculo'!BC$16&lt;'Hoja De Calculo'!BB$16,0,'Credit issuance TYA'!BB69-('Credit issuance TYA'!$AW$21*'Credit issuance TYA'!$B$2)))</f>
        <v>0</v>
      </c>
      <c r="BC69" s="285">
        <f>IF(ISBLANK('Hoja De Calculo'!BD$13),'Credit issuance TYA'!BC69-('Credit issuance TYA'!$AW$21*'Credit issuance TYA'!$B$2),IF('Hoja De Calculo'!BD$16&lt;'Hoja De Calculo'!BC$16,0,'Credit issuance TYA'!BC69-('Credit issuance TYA'!$AW$21*'Credit issuance TYA'!$B$2)))</f>
        <v>0</v>
      </c>
      <c r="BD69" s="285">
        <f>IF(ISBLANK('Hoja De Calculo'!BE$13),'Credit issuance TYA'!BD69-('Credit issuance TYA'!$AW$21*'Credit issuance TYA'!$B$2),IF('Hoja De Calculo'!BE$16&lt;'Hoja De Calculo'!BD$16,0,'Credit issuance TYA'!BD69-('Credit issuance TYA'!$AW$21*'Credit issuance TYA'!$B$2)))</f>
        <v>0</v>
      </c>
      <c r="BE69" s="285">
        <f>IF(ISBLANK('Hoja De Calculo'!BF$13),'Credit issuance TYA'!BE69-('Credit issuance TYA'!$AW$21*'Credit issuance TYA'!$B$2),IF('Hoja De Calculo'!BF$16&lt;'Hoja De Calculo'!BE$16,0,'Credit issuance TYA'!BE69-('Credit issuance TYA'!$AW$21*'Credit issuance TYA'!$B$2)))</f>
        <v>0</v>
      </c>
      <c r="BF69" s="285">
        <f>IF(ISBLANK('Hoja De Calculo'!BG$13),'Credit issuance TYA'!BF69-('Credit issuance TYA'!$AW$21*'Credit issuance TYA'!$B$2),IF('Hoja De Calculo'!BG$16&lt;'Hoja De Calculo'!BF$16,0,'Credit issuance TYA'!BF69-('Credit issuance TYA'!$AW$21*'Credit issuance TYA'!$B$2)))</f>
        <v>0</v>
      </c>
      <c r="BG69" s="285">
        <f>IF(ISBLANK('Hoja De Calculo'!BH$13),'Credit issuance TYA'!BG69-('Credit issuance TYA'!$AW$21*'Credit issuance TYA'!$B$2),IF('Hoja De Calculo'!BH$16&lt;'Hoja De Calculo'!BG$16,0,'Credit issuance TYA'!BG69-('Credit issuance TYA'!$AW$21*'Credit issuance TYA'!$B$2)))</f>
        <v>0</v>
      </c>
      <c r="BH69" s="285">
        <f>IF(ISBLANK('Hoja De Calculo'!BI$13),'Credit issuance TYA'!BH69-('Credit issuance TYA'!$AW$21*'Credit issuance TYA'!$B$2),IF('Hoja De Calculo'!BI$16&lt;'Hoja De Calculo'!BH$16,0,'Credit issuance TYA'!BH69-('Credit issuance TYA'!$AW$21*'Credit issuance TYA'!$B$2)))</f>
        <v>0</v>
      </c>
      <c r="BI69" s="285">
        <f>IF(ISBLANK('Hoja De Calculo'!BJ$13),'Credit issuance TYA'!BI69-('Credit issuance TYA'!$AW$21*'Credit issuance TYA'!$B$2),IF('Hoja De Calculo'!BJ$16&lt;'Hoja De Calculo'!BI$16,0,'Credit issuance TYA'!BI69-('Credit issuance TYA'!$AW$21*'Credit issuance TYA'!$B$2)))</f>
        <v>0</v>
      </c>
      <c r="BJ69" s="285">
        <f>IF(ISBLANK('Hoja De Calculo'!BK$13),'Credit issuance TYA'!BJ69-('Credit issuance TYA'!$AW$21*'Credit issuance TYA'!$B$2),IF('Hoja De Calculo'!BK$16&lt;'Hoja De Calculo'!BJ$16,0,'Credit issuance TYA'!BJ69-('Credit issuance TYA'!$AW$21*'Credit issuance TYA'!$B$2)))</f>
        <v>0</v>
      </c>
      <c r="BK69" s="285">
        <f>IF(ISBLANK('Hoja De Calculo'!BL$13),'Credit issuance TYA'!BK69-('Credit issuance TYA'!$AW$21*'Credit issuance TYA'!$B$2),IF('Hoja De Calculo'!BL$16&lt;'Hoja De Calculo'!BK$16,0,'Credit issuance TYA'!BK69-('Credit issuance TYA'!$AW$21*'Credit issuance TYA'!$B$2)))</f>
        <v>0</v>
      </c>
      <c r="BL69" s="285">
        <f>IF(ISBLANK('Hoja De Calculo'!BM$13),'Credit issuance TYA'!BL69-('Credit issuance TYA'!$AW$21*'Credit issuance TYA'!$B$2),IF('Hoja De Calculo'!BM$16&lt;'Hoja De Calculo'!BL$16,0,'Credit issuance TYA'!BL69-('Credit issuance TYA'!$AW$21*'Credit issuance TYA'!$B$2)))</f>
        <v>0</v>
      </c>
      <c r="BM69" s="285">
        <f>IF(ISBLANK('Hoja De Calculo'!BN$13),'Credit issuance TYA'!BM69-('Credit issuance TYA'!$AW$21*'Credit issuance TYA'!$B$2),IF('Hoja De Calculo'!BN$16&lt;'Hoja De Calculo'!BM$16,0,'Credit issuance TYA'!BM69-('Credit issuance TYA'!$AW$21*'Credit issuance TYA'!$B$2)))</f>
        <v>0</v>
      </c>
      <c r="BN69" s="285">
        <f>IF(ISBLANK('Hoja De Calculo'!BO$13),'Credit issuance TYA'!BN69-('Credit issuance TYA'!$AW$21*'Credit issuance TYA'!$B$2),IF('Hoja De Calculo'!BO$16&lt;'Hoja De Calculo'!BN$16,0,'Credit issuance TYA'!BN69-('Credit issuance TYA'!$AW$21*'Credit issuance TYA'!$B$2)))</f>
        <v>0</v>
      </c>
      <c r="BO69" s="285">
        <f>IF(ISBLANK('Hoja De Calculo'!BP$13),'Credit issuance TYA'!BO69-('Credit issuance TYA'!$AW$21*'Credit issuance TYA'!$B$2),IF('Hoja De Calculo'!BP$16&lt;'Hoja De Calculo'!BO$16,0,'Credit issuance TYA'!BO69-('Credit issuance TYA'!$AW$21*'Credit issuance TYA'!$B$2)))</f>
        <v>0</v>
      </c>
      <c r="BP69" s="285">
        <f>IF(ISBLANK('Hoja De Calculo'!BQ$13),'Credit issuance TYA'!BP69-('Credit issuance TYA'!$AW$21*'Credit issuance TYA'!$B$2),IF('Hoja De Calculo'!BQ$16&lt;'Hoja De Calculo'!BP$16,0,'Credit issuance TYA'!BP69-('Credit issuance TYA'!$AW$21*'Credit issuance TYA'!$B$2)))</f>
        <v>0</v>
      </c>
      <c r="BQ69" s="285">
        <f>IF(ISBLANK('Hoja De Calculo'!BR$13),'Credit issuance TYA'!BQ69-('Credit issuance TYA'!$AW$21*'Credit issuance TYA'!$B$2),IF('Hoja De Calculo'!BR$16&lt;'Hoja De Calculo'!BQ$16,0,'Credit issuance TYA'!BQ69-('Credit issuance TYA'!$AW$21*'Credit issuance TYA'!$B$2)))</f>
        <v>0</v>
      </c>
      <c r="BR69" s="285">
        <f>IF(ISBLANK('Hoja De Calculo'!BS$13),'Credit issuance TYA'!BR69-('Credit issuance TYA'!$AW$21*'Credit issuance TYA'!$B$2),IF('Hoja De Calculo'!BS$16&lt;'Hoja De Calculo'!BR$16,0,'Credit issuance TYA'!BR69-('Credit issuance TYA'!$AW$21*'Credit issuance TYA'!$B$2)))</f>
        <v>0</v>
      </c>
      <c r="BS69" s="285">
        <f>IF(ISBLANK('Hoja De Calculo'!BT$13),'Credit issuance TYA'!BS69-('Credit issuance TYA'!$AW$21*'Credit issuance TYA'!$B$2),IF('Hoja De Calculo'!BT$16&lt;'Hoja De Calculo'!BS$16,0,'Credit issuance TYA'!BS69-('Credit issuance TYA'!$AW$21*'Credit issuance TYA'!$B$2)))</f>
        <v>0</v>
      </c>
      <c r="BT69" s="285">
        <f>IF(ISBLANK('Hoja De Calculo'!BU$13),'Credit issuance TYA'!BT69-('Credit issuance TYA'!$AW$21*'Credit issuance TYA'!$B$2),IF('Hoja De Calculo'!BU$16&lt;'Hoja De Calculo'!BT$16,0,'Credit issuance TYA'!BT69-('Credit issuance TYA'!$AW$21*'Credit issuance TYA'!$B$2)))</f>
        <v>0</v>
      </c>
      <c r="BU69" s="285">
        <f>IF(ISBLANK('Hoja De Calculo'!BV$13),'Credit issuance TYA'!BU69-('Credit issuance TYA'!$AW$21*'Credit issuance TYA'!$B$2),IF('Hoja De Calculo'!BV$16&lt;'Hoja De Calculo'!BU$16,0,'Credit issuance TYA'!BU69-('Credit issuance TYA'!$AW$21*'Credit issuance TYA'!$B$2)))</f>
        <v>0</v>
      </c>
      <c r="BV69" s="285">
        <f>IF(ISBLANK('Hoja De Calculo'!BW$13),'Credit issuance TYA'!BV69-('Credit issuance TYA'!$AW$21*'Credit issuance TYA'!$B$2),IF('Hoja De Calculo'!BW$16&lt;'Hoja De Calculo'!BV$16,0,'Credit issuance TYA'!BV69-('Credit issuance TYA'!$AW$21*'Credit issuance TYA'!$B$2)))</f>
        <v>0</v>
      </c>
      <c r="BW69" s="285">
        <f>IF(ISBLANK('Hoja De Calculo'!BX$13),'Credit issuance TYA'!BW69-('Credit issuance TYA'!$AW$21*'Credit issuance TYA'!$B$2),IF('Hoja De Calculo'!BX$16&lt;'Hoja De Calculo'!BW$16,0,'Credit issuance TYA'!BW69-('Credit issuance TYA'!$AW$21*'Credit issuance TYA'!$B$2)))</f>
        <v>0</v>
      </c>
      <c r="BX69" s="285">
        <f>IF(ISBLANK('Hoja De Calculo'!BY$13),'Credit issuance TYA'!BX69-('Credit issuance TYA'!$AW$21*'Credit issuance TYA'!$B$2),IF('Hoja De Calculo'!BY$16&lt;'Hoja De Calculo'!BX$16,0,'Credit issuance TYA'!BX69-('Credit issuance TYA'!$AW$21*'Credit issuance TYA'!$B$2)))</f>
        <v>0</v>
      </c>
      <c r="BY69" s="285">
        <f>IF(ISBLANK('Hoja De Calculo'!BZ$13),'Credit issuance TYA'!BY69-('Credit issuance TYA'!$AW$21*'Credit issuance TYA'!$B$2),IF('Hoja De Calculo'!BZ$16&lt;'Hoja De Calculo'!BY$16,0,'Credit issuance TYA'!BY69-('Credit issuance TYA'!$AW$21*'Credit issuance TYA'!$B$2)))</f>
        <v>0</v>
      </c>
      <c r="BZ69" s="285">
        <f>IF(ISBLANK('Hoja De Calculo'!CA$13),'Credit issuance TYA'!BZ69-('Credit issuance TYA'!$AW$21*'Credit issuance TYA'!$B$2),IF('Hoja De Calculo'!CA$16&lt;'Hoja De Calculo'!BZ$16,0,'Credit issuance TYA'!BZ69-('Credit issuance TYA'!$AW$21*'Credit issuance TYA'!$B$2)))</f>
        <v>0</v>
      </c>
      <c r="CA69" s="285">
        <f>IF(ISBLANK('Hoja De Calculo'!CB$13),'Credit issuance TYA'!CA69-('Credit issuance TYA'!$AW$21*'Credit issuance TYA'!$B$2),IF('Hoja De Calculo'!CB$16&lt;'Hoja De Calculo'!CA$16,0,'Credit issuance TYA'!CA69-('Credit issuance TYA'!$AW$21*'Credit issuance TYA'!$B$2)))</f>
        <v>0</v>
      </c>
      <c r="CB69" s="285">
        <f>IF(ISBLANK('Hoja De Calculo'!CC$13),'Credit issuance TYA'!CB69-('Credit issuance TYA'!$AW$21*'Credit issuance TYA'!$B$2),IF('Hoja De Calculo'!CC$16&lt;'Hoja De Calculo'!CB$16,0,'Credit issuance TYA'!CB69-('Credit issuance TYA'!$AW$21*'Credit issuance TYA'!$B$2)))</f>
        <v>0</v>
      </c>
      <c r="CC69" s="285">
        <f>IF(ISBLANK('Hoja De Calculo'!CD$13),'Credit issuance TYA'!CC69-('Credit issuance TYA'!$AW$21*'Credit issuance TYA'!$B$2),IF('Hoja De Calculo'!CD$16&lt;'Hoja De Calculo'!CC$16,0,'Credit issuance TYA'!CC69-('Credit issuance TYA'!$AW$21*'Credit issuance TYA'!$B$2)))</f>
        <v>0</v>
      </c>
      <c r="CD69" s="285">
        <f>IF(ISBLANK('Hoja De Calculo'!CE$13),'Credit issuance TYA'!CD69-('Credit issuance TYA'!$AW$21*'Credit issuance TYA'!$B$2),IF('Hoja De Calculo'!CE$16&lt;'Hoja De Calculo'!CD$16,0,'Credit issuance TYA'!CD69-('Credit issuance TYA'!$AW$21*'Credit issuance TYA'!$B$2)))</f>
        <v>0</v>
      </c>
      <c r="CE69" s="285">
        <f>IF(ISBLANK('Hoja De Calculo'!CF$13),'Credit issuance TYA'!CE69-('Credit issuance TYA'!$AW$21*'Credit issuance TYA'!$B$2),IF('Hoja De Calculo'!CF$16&lt;'Hoja De Calculo'!CE$16,0,'Credit issuance TYA'!CE69-('Credit issuance TYA'!$AW$21*'Credit issuance TYA'!$B$2)))</f>
        <v>0</v>
      </c>
      <c r="CF69" s="285">
        <f>IF(ISBLANK('Hoja De Calculo'!CG$13),'Credit issuance TYA'!CF69-('Credit issuance TYA'!$AW$21*'Credit issuance TYA'!$B$2),IF('Hoja De Calculo'!CG$16&lt;'Hoja De Calculo'!CF$16,0,'Credit issuance TYA'!CF69-('Credit issuance TYA'!$AW$21*'Credit issuance TYA'!$B$2)))</f>
        <v>0</v>
      </c>
      <c r="CG69" s="285">
        <f>IF(ISBLANK('Hoja De Calculo'!CH$13),'Credit issuance TYA'!CG69-('Credit issuance TYA'!$AW$21*'Credit issuance TYA'!$B$2),IF('Hoja De Calculo'!CH$16&lt;'Hoja De Calculo'!CG$16,0,'Credit issuance TYA'!CG69-('Credit issuance TYA'!$AW$21*'Credit issuance TYA'!$B$2)))</f>
        <v>0</v>
      </c>
      <c r="CH69" s="285">
        <f>IF(ISBLANK('Hoja De Calculo'!CI$13),'Credit issuance TYA'!CH69-('Credit issuance TYA'!$AW$21*'Credit issuance TYA'!$B$2),IF('Hoja De Calculo'!CI$16&lt;'Hoja De Calculo'!CH$16,0,'Credit issuance TYA'!CH69-('Credit issuance TYA'!$AW$21*'Credit issuance TYA'!$B$2)))</f>
        <v>0</v>
      </c>
      <c r="CI69" s="285">
        <f>IF(ISBLANK('Hoja De Calculo'!CJ$13),'Credit issuance TYA'!CI69-('Credit issuance TYA'!$AW$21*'Credit issuance TYA'!$B$2),IF('Hoja De Calculo'!CJ$16&lt;'Hoja De Calculo'!CI$16,0,'Credit issuance TYA'!CI69-('Credit issuance TYA'!$AW$21*'Credit issuance TYA'!$B$2)))</f>
        <v>0</v>
      </c>
      <c r="CJ69" s="285">
        <f>IF(ISBLANK('Hoja De Calculo'!CK$13),'Credit issuance TYA'!CJ69-('Credit issuance TYA'!$AW$21*'Credit issuance TYA'!$B$2),IF('Hoja De Calculo'!CK$16&lt;'Hoja De Calculo'!CJ$16,0,'Credit issuance TYA'!CJ69-('Credit issuance TYA'!$AW$21*'Credit issuance TYA'!$B$2)))</f>
        <v>0</v>
      </c>
      <c r="CK69" s="285">
        <f>IF(ISBLANK('Hoja De Calculo'!CL$13),'Credit issuance TYA'!CK69-('Credit issuance TYA'!$AW$21*'Credit issuance TYA'!$B$2),IF('Hoja De Calculo'!CL$16&lt;'Hoja De Calculo'!CK$16,0,'Credit issuance TYA'!CK69-('Credit issuance TYA'!$AW$21*'Credit issuance TYA'!$B$2)))</f>
        <v>0</v>
      </c>
      <c r="CL69" s="285">
        <f>IF(ISBLANK('Hoja De Calculo'!CM$13),'Credit issuance TYA'!CL69-('Credit issuance TYA'!$AW$21*'Credit issuance TYA'!$B$2),IF('Hoja De Calculo'!CM$16&lt;'Hoja De Calculo'!CL$16,0,'Credit issuance TYA'!CL69-('Credit issuance TYA'!$AW$21*'Credit issuance TYA'!$B$2)))</f>
        <v>0</v>
      </c>
      <c r="CM69" s="285">
        <f>IF(ISBLANK('Hoja De Calculo'!CN$13),'Credit issuance TYA'!CM69-('Credit issuance TYA'!$AW$21*'Credit issuance TYA'!$B$2),IF('Hoja De Calculo'!CN$16&lt;'Hoja De Calculo'!CM$16,0,'Credit issuance TYA'!CM69-('Credit issuance TYA'!$AW$21*'Credit issuance TYA'!$B$2)))</f>
        <v>0</v>
      </c>
      <c r="CN69" s="285">
        <f>IF(ISBLANK('Hoja De Calculo'!CO$13),'Credit issuance TYA'!CN69-('Credit issuance TYA'!$AW$21*'Credit issuance TYA'!$B$2),IF('Hoja De Calculo'!CO$16&lt;'Hoja De Calculo'!CN$16,0,'Credit issuance TYA'!CN69-('Credit issuance TYA'!$AW$21*'Credit issuance TYA'!$B$2)))</f>
        <v>0</v>
      </c>
      <c r="CO69" s="285">
        <f>IF(ISBLANK('Hoja De Calculo'!CP$13),'Credit issuance TYA'!CO69-('Credit issuance TYA'!$AW$21*'Credit issuance TYA'!$B$2),IF('Hoja De Calculo'!CP$16&lt;'Hoja De Calculo'!CO$16,0,'Credit issuance TYA'!CO69-('Credit issuance TYA'!$AW$21*'Credit issuance TYA'!$B$2)))</f>
        <v>0</v>
      </c>
      <c r="CP69" s="285">
        <f>IF(ISBLANK('Hoja De Calculo'!CQ$13),'Credit issuance TYA'!CP69-('Credit issuance TYA'!$AW$21*'Credit issuance TYA'!$B$2),IF('Hoja De Calculo'!CQ$16&lt;'Hoja De Calculo'!CP$16,0,'Credit issuance TYA'!CP69-('Credit issuance TYA'!$AW$21*'Credit issuance TYA'!$B$2)))</f>
        <v>0</v>
      </c>
      <c r="CQ69" s="285">
        <f>IF(ISBLANK('Hoja De Calculo'!CR$13),'Credit issuance TYA'!CQ69-('Credit issuance TYA'!$AW$21*'Credit issuance TYA'!$B$2),IF('Hoja De Calculo'!CR$16&lt;'Hoja De Calculo'!CQ$16,0,'Credit issuance TYA'!CQ69-('Credit issuance TYA'!$AW$21*'Credit issuance TYA'!$B$2)))</f>
        <v>0</v>
      </c>
      <c r="CR69" s="285">
        <f>IF(ISBLANK('Hoja De Calculo'!CS$13),'Credit issuance TYA'!CR69-('Credit issuance TYA'!$AW$21*'Credit issuance TYA'!$B$2),IF('Hoja De Calculo'!CS$16&lt;'Hoja De Calculo'!CR$16,0,'Credit issuance TYA'!CR69-('Credit issuance TYA'!$AW$21*'Credit issuance TYA'!$B$2)))</f>
        <v>0</v>
      </c>
      <c r="CS69" s="285">
        <f>IF(ISBLANK('Hoja De Calculo'!CT$13),'Credit issuance TYA'!CS69-('Credit issuance TYA'!$AW$21*'Credit issuance TYA'!$B$2),IF('Hoja De Calculo'!CT$16&lt;'Hoja De Calculo'!CS$16,0,'Credit issuance TYA'!CS69-('Credit issuance TYA'!$AW$21*'Credit issuance TYA'!$B$2)))</f>
        <v>0</v>
      </c>
      <c r="CT69" s="285">
        <f>IF(ISBLANK('Hoja De Calculo'!CU$13),'Credit issuance TYA'!CT69-('Credit issuance TYA'!$AW$21*'Credit issuance TYA'!$B$2),IF('Hoja De Calculo'!CU$16&lt;'Hoja De Calculo'!CT$16,0,'Credit issuance TYA'!CT69-('Credit issuance TYA'!$AW$21*'Credit issuance TYA'!$B$2)))</f>
        <v>0</v>
      </c>
      <c r="CU69" s="285">
        <f>IF(ISBLANK('Hoja De Calculo'!CV$13),'Credit issuance TYA'!CU69-('Credit issuance TYA'!$AW$21*'Credit issuance TYA'!$B$2),IF('Hoja De Calculo'!CV$16&lt;'Hoja De Calculo'!CU$16,0,'Credit issuance TYA'!CU69-('Credit issuance TYA'!$AW$21*'Credit issuance TYA'!$B$2)))</f>
        <v>0</v>
      </c>
      <c r="CV69" s="285">
        <f>IF(ISBLANK('Hoja De Calculo'!CW$13),'Credit issuance TYA'!CV69-('Credit issuance TYA'!$AW$21*'Credit issuance TYA'!$B$2),IF('Hoja De Calculo'!CW$16&lt;'Hoja De Calculo'!CV$16,0,'Credit issuance TYA'!CV69-('Credit issuance TYA'!$AW$21*'Credit issuance TYA'!$B$2)))</f>
        <v>0</v>
      </c>
      <c r="CW69" s="285">
        <f>IF(ISBLANK('Hoja De Calculo'!CX$13),'Credit issuance TYA'!CW69-('Credit issuance TYA'!$AW$21*'Credit issuance TYA'!$B$2),IF('Hoja De Calculo'!CX$16&lt;'Hoja De Calculo'!CW$16,0,'Credit issuance TYA'!CW69-('Credit issuance TYA'!$AW$21*'Credit issuance TYA'!$B$2)))</f>
        <v>0</v>
      </c>
    </row>
    <row r="70" spans="1:101" x14ac:dyDescent="0.25">
      <c r="A70" t="s">
        <v>207</v>
      </c>
      <c r="B70" s="263"/>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85">
        <f>'Credit issuance TYA'!AX70-('Credit issuance TYA'!$AX$21*'Credit issuance TYA'!$B$2)</f>
        <v>0</v>
      </c>
      <c r="AY70" s="285">
        <f>IF(ISBLANK('Hoja De Calculo'!AZ$13),'Credit issuance TYA'!AY70-('Credit issuance TYA'!$AX$21*'Credit issuance TYA'!$B$2),IF('Hoja De Calculo'!AZ$16&lt;'Hoja De Calculo'!AY$16,0,'Credit issuance TYA'!AY70-('Credit issuance TYA'!$AX$21*'Credit issuance TYA'!$B$2)))</f>
        <v>0</v>
      </c>
      <c r="AZ70" s="285">
        <f>IF(ISBLANK('Hoja De Calculo'!BA$13),'Credit issuance TYA'!AZ70-('Credit issuance TYA'!$AX$21*'Credit issuance TYA'!$B$2),IF('Hoja De Calculo'!BA$16&lt;'Hoja De Calculo'!AZ$16,0,'Credit issuance TYA'!AZ70-('Credit issuance TYA'!$AX$21*'Credit issuance TYA'!$B$2)))</f>
        <v>0</v>
      </c>
      <c r="BA70" s="285">
        <f>IF(ISBLANK('Hoja De Calculo'!BB$13),'Credit issuance TYA'!BA70-('Credit issuance TYA'!$AX$21*'Credit issuance TYA'!$B$2),IF('Hoja De Calculo'!BB$16&lt;'Hoja De Calculo'!BA$16,0,'Credit issuance TYA'!BA70-('Credit issuance TYA'!$AX$21*'Credit issuance TYA'!$B$2)))</f>
        <v>0</v>
      </c>
      <c r="BB70" s="285">
        <f>IF(ISBLANK('Hoja De Calculo'!BC$13),'Credit issuance TYA'!BB70-('Credit issuance TYA'!$AX$21*'Credit issuance TYA'!$B$2),IF('Hoja De Calculo'!BC$16&lt;'Hoja De Calculo'!BB$16,0,'Credit issuance TYA'!BB70-('Credit issuance TYA'!$AX$21*'Credit issuance TYA'!$B$2)))</f>
        <v>0</v>
      </c>
      <c r="BC70" s="285">
        <f>IF(ISBLANK('Hoja De Calculo'!BD$13),'Credit issuance TYA'!BC70-('Credit issuance TYA'!$AX$21*'Credit issuance TYA'!$B$2),IF('Hoja De Calculo'!BD$16&lt;'Hoja De Calculo'!BC$16,0,'Credit issuance TYA'!BC70-('Credit issuance TYA'!$AX$21*'Credit issuance TYA'!$B$2)))</f>
        <v>0</v>
      </c>
      <c r="BD70" s="285">
        <f>IF(ISBLANK('Hoja De Calculo'!BE$13),'Credit issuance TYA'!BD70-('Credit issuance TYA'!$AX$21*'Credit issuance TYA'!$B$2),IF('Hoja De Calculo'!BE$16&lt;'Hoja De Calculo'!BD$16,0,'Credit issuance TYA'!BD70-('Credit issuance TYA'!$AX$21*'Credit issuance TYA'!$B$2)))</f>
        <v>0</v>
      </c>
      <c r="BE70" s="285">
        <f>IF(ISBLANK('Hoja De Calculo'!BF$13),'Credit issuance TYA'!BE70-('Credit issuance TYA'!$AX$21*'Credit issuance TYA'!$B$2),IF('Hoja De Calculo'!BF$16&lt;'Hoja De Calculo'!BE$16,0,'Credit issuance TYA'!BE70-('Credit issuance TYA'!$AX$21*'Credit issuance TYA'!$B$2)))</f>
        <v>0</v>
      </c>
      <c r="BF70" s="285">
        <f>IF(ISBLANK('Hoja De Calculo'!BG$13),'Credit issuance TYA'!BF70-('Credit issuance TYA'!$AX$21*'Credit issuance TYA'!$B$2),IF('Hoja De Calculo'!BG$16&lt;'Hoja De Calculo'!BF$16,0,'Credit issuance TYA'!BF70-('Credit issuance TYA'!$AX$21*'Credit issuance TYA'!$B$2)))</f>
        <v>0</v>
      </c>
      <c r="BG70" s="285">
        <f>IF(ISBLANK('Hoja De Calculo'!BH$13),'Credit issuance TYA'!BG70-('Credit issuance TYA'!$AX$21*'Credit issuance TYA'!$B$2),IF('Hoja De Calculo'!BH$16&lt;'Hoja De Calculo'!BG$16,0,'Credit issuance TYA'!BG70-('Credit issuance TYA'!$AX$21*'Credit issuance TYA'!$B$2)))</f>
        <v>0</v>
      </c>
      <c r="BH70" s="285">
        <f>IF(ISBLANK('Hoja De Calculo'!BI$13),'Credit issuance TYA'!BH70-('Credit issuance TYA'!$AX$21*'Credit issuance TYA'!$B$2),IF('Hoja De Calculo'!BI$16&lt;'Hoja De Calculo'!BH$16,0,'Credit issuance TYA'!BH70-('Credit issuance TYA'!$AX$21*'Credit issuance TYA'!$B$2)))</f>
        <v>0</v>
      </c>
      <c r="BI70" s="285">
        <f>IF(ISBLANK('Hoja De Calculo'!BJ$13),'Credit issuance TYA'!BI70-('Credit issuance TYA'!$AX$21*'Credit issuance TYA'!$B$2),IF('Hoja De Calculo'!BJ$16&lt;'Hoja De Calculo'!BI$16,0,'Credit issuance TYA'!BI70-('Credit issuance TYA'!$AX$21*'Credit issuance TYA'!$B$2)))</f>
        <v>0</v>
      </c>
      <c r="BJ70" s="285">
        <f>IF(ISBLANK('Hoja De Calculo'!BK$13),'Credit issuance TYA'!BJ70-('Credit issuance TYA'!$AX$21*'Credit issuance TYA'!$B$2),IF('Hoja De Calculo'!BK$16&lt;'Hoja De Calculo'!BJ$16,0,'Credit issuance TYA'!BJ70-('Credit issuance TYA'!$AX$21*'Credit issuance TYA'!$B$2)))</f>
        <v>0</v>
      </c>
      <c r="BK70" s="285">
        <f>IF(ISBLANK('Hoja De Calculo'!BL$13),'Credit issuance TYA'!BK70-('Credit issuance TYA'!$AX$21*'Credit issuance TYA'!$B$2),IF('Hoja De Calculo'!BL$16&lt;'Hoja De Calculo'!BK$16,0,'Credit issuance TYA'!BK70-('Credit issuance TYA'!$AX$21*'Credit issuance TYA'!$B$2)))</f>
        <v>0</v>
      </c>
      <c r="BL70" s="285">
        <f>IF(ISBLANK('Hoja De Calculo'!BM$13),'Credit issuance TYA'!BL70-('Credit issuance TYA'!$AX$21*'Credit issuance TYA'!$B$2),IF('Hoja De Calculo'!BM$16&lt;'Hoja De Calculo'!BL$16,0,'Credit issuance TYA'!BL70-('Credit issuance TYA'!$AX$21*'Credit issuance TYA'!$B$2)))</f>
        <v>0</v>
      </c>
      <c r="BM70" s="285">
        <f>IF(ISBLANK('Hoja De Calculo'!BN$13),'Credit issuance TYA'!BM70-('Credit issuance TYA'!$AX$21*'Credit issuance TYA'!$B$2),IF('Hoja De Calculo'!BN$16&lt;'Hoja De Calculo'!BM$16,0,'Credit issuance TYA'!BM70-('Credit issuance TYA'!$AX$21*'Credit issuance TYA'!$B$2)))</f>
        <v>0</v>
      </c>
      <c r="BN70" s="285">
        <f>IF(ISBLANK('Hoja De Calculo'!BO$13),'Credit issuance TYA'!BN70-('Credit issuance TYA'!$AX$21*'Credit issuance TYA'!$B$2),IF('Hoja De Calculo'!BO$16&lt;'Hoja De Calculo'!BN$16,0,'Credit issuance TYA'!BN70-('Credit issuance TYA'!$AX$21*'Credit issuance TYA'!$B$2)))</f>
        <v>0</v>
      </c>
      <c r="BO70" s="285">
        <f>IF(ISBLANK('Hoja De Calculo'!BP$13),'Credit issuance TYA'!BO70-('Credit issuance TYA'!$AX$21*'Credit issuance TYA'!$B$2),IF('Hoja De Calculo'!BP$16&lt;'Hoja De Calculo'!BO$16,0,'Credit issuance TYA'!BO70-('Credit issuance TYA'!$AX$21*'Credit issuance TYA'!$B$2)))</f>
        <v>0</v>
      </c>
      <c r="BP70" s="285">
        <f>IF(ISBLANK('Hoja De Calculo'!BQ$13),'Credit issuance TYA'!BP70-('Credit issuance TYA'!$AX$21*'Credit issuance TYA'!$B$2),IF('Hoja De Calculo'!BQ$16&lt;'Hoja De Calculo'!BP$16,0,'Credit issuance TYA'!BP70-('Credit issuance TYA'!$AX$21*'Credit issuance TYA'!$B$2)))</f>
        <v>0</v>
      </c>
      <c r="BQ70" s="285">
        <f>IF(ISBLANK('Hoja De Calculo'!BR$13),'Credit issuance TYA'!BQ70-('Credit issuance TYA'!$AX$21*'Credit issuance TYA'!$B$2),IF('Hoja De Calculo'!BR$16&lt;'Hoja De Calculo'!BQ$16,0,'Credit issuance TYA'!BQ70-('Credit issuance TYA'!$AX$21*'Credit issuance TYA'!$B$2)))</f>
        <v>0</v>
      </c>
      <c r="BR70" s="285">
        <f>IF(ISBLANK('Hoja De Calculo'!BS$13),'Credit issuance TYA'!BR70-('Credit issuance TYA'!$AX$21*'Credit issuance TYA'!$B$2),IF('Hoja De Calculo'!BS$16&lt;'Hoja De Calculo'!BR$16,0,'Credit issuance TYA'!BR70-('Credit issuance TYA'!$AX$21*'Credit issuance TYA'!$B$2)))</f>
        <v>0</v>
      </c>
      <c r="BS70" s="285">
        <f>IF(ISBLANK('Hoja De Calculo'!BT$13),'Credit issuance TYA'!BS70-('Credit issuance TYA'!$AX$21*'Credit issuance TYA'!$B$2),IF('Hoja De Calculo'!BT$16&lt;'Hoja De Calculo'!BS$16,0,'Credit issuance TYA'!BS70-('Credit issuance TYA'!$AX$21*'Credit issuance TYA'!$B$2)))</f>
        <v>0</v>
      </c>
      <c r="BT70" s="285">
        <f>IF(ISBLANK('Hoja De Calculo'!BU$13),'Credit issuance TYA'!BT70-('Credit issuance TYA'!$AX$21*'Credit issuance TYA'!$B$2),IF('Hoja De Calculo'!BU$16&lt;'Hoja De Calculo'!BT$16,0,'Credit issuance TYA'!BT70-('Credit issuance TYA'!$AX$21*'Credit issuance TYA'!$B$2)))</f>
        <v>0</v>
      </c>
      <c r="BU70" s="285">
        <f>IF(ISBLANK('Hoja De Calculo'!BV$13),'Credit issuance TYA'!BU70-('Credit issuance TYA'!$AX$21*'Credit issuance TYA'!$B$2),IF('Hoja De Calculo'!BV$16&lt;'Hoja De Calculo'!BU$16,0,'Credit issuance TYA'!BU70-('Credit issuance TYA'!$AX$21*'Credit issuance TYA'!$B$2)))</f>
        <v>0</v>
      </c>
      <c r="BV70" s="285">
        <f>IF(ISBLANK('Hoja De Calculo'!BW$13),'Credit issuance TYA'!BV70-('Credit issuance TYA'!$AX$21*'Credit issuance TYA'!$B$2),IF('Hoja De Calculo'!BW$16&lt;'Hoja De Calculo'!BV$16,0,'Credit issuance TYA'!BV70-('Credit issuance TYA'!$AX$21*'Credit issuance TYA'!$B$2)))</f>
        <v>0</v>
      </c>
      <c r="BW70" s="285">
        <f>IF(ISBLANK('Hoja De Calculo'!BX$13),'Credit issuance TYA'!BW70-('Credit issuance TYA'!$AX$21*'Credit issuance TYA'!$B$2),IF('Hoja De Calculo'!BX$16&lt;'Hoja De Calculo'!BW$16,0,'Credit issuance TYA'!BW70-('Credit issuance TYA'!$AX$21*'Credit issuance TYA'!$B$2)))</f>
        <v>0</v>
      </c>
      <c r="BX70" s="285">
        <f>IF(ISBLANK('Hoja De Calculo'!BY$13),'Credit issuance TYA'!BX70-('Credit issuance TYA'!$AX$21*'Credit issuance TYA'!$B$2),IF('Hoja De Calculo'!BY$16&lt;'Hoja De Calculo'!BX$16,0,'Credit issuance TYA'!BX70-('Credit issuance TYA'!$AX$21*'Credit issuance TYA'!$B$2)))</f>
        <v>0</v>
      </c>
      <c r="BY70" s="285">
        <f>IF(ISBLANK('Hoja De Calculo'!BZ$13),'Credit issuance TYA'!BY70-('Credit issuance TYA'!$AX$21*'Credit issuance TYA'!$B$2),IF('Hoja De Calculo'!BZ$16&lt;'Hoja De Calculo'!BY$16,0,'Credit issuance TYA'!BY70-('Credit issuance TYA'!$AX$21*'Credit issuance TYA'!$B$2)))</f>
        <v>0</v>
      </c>
      <c r="BZ70" s="285">
        <f>IF(ISBLANK('Hoja De Calculo'!CA$13),'Credit issuance TYA'!BZ70-('Credit issuance TYA'!$AX$21*'Credit issuance TYA'!$B$2),IF('Hoja De Calculo'!CA$16&lt;'Hoja De Calculo'!BZ$16,0,'Credit issuance TYA'!BZ70-('Credit issuance TYA'!$AX$21*'Credit issuance TYA'!$B$2)))</f>
        <v>0</v>
      </c>
      <c r="CA70" s="285">
        <f>IF(ISBLANK('Hoja De Calculo'!CB$13),'Credit issuance TYA'!CA70-('Credit issuance TYA'!$AX$21*'Credit issuance TYA'!$B$2),IF('Hoja De Calculo'!CB$16&lt;'Hoja De Calculo'!CA$16,0,'Credit issuance TYA'!CA70-('Credit issuance TYA'!$AX$21*'Credit issuance TYA'!$B$2)))</f>
        <v>0</v>
      </c>
      <c r="CB70" s="285">
        <f>IF(ISBLANK('Hoja De Calculo'!CC$13),'Credit issuance TYA'!CB70-('Credit issuance TYA'!$AX$21*'Credit issuance TYA'!$B$2),IF('Hoja De Calculo'!CC$16&lt;'Hoja De Calculo'!CB$16,0,'Credit issuance TYA'!CB70-('Credit issuance TYA'!$AX$21*'Credit issuance TYA'!$B$2)))</f>
        <v>0</v>
      </c>
      <c r="CC70" s="285">
        <f>IF(ISBLANK('Hoja De Calculo'!CD$13),'Credit issuance TYA'!CC70-('Credit issuance TYA'!$AX$21*'Credit issuance TYA'!$B$2),IF('Hoja De Calculo'!CD$16&lt;'Hoja De Calculo'!CC$16,0,'Credit issuance TYA'!CC70-('Credit issuance TYA'!$AX$21*'Credit issuance TYA'!$B$2)))</f>
        <v>0</v>
      </c>
      <c r="CD70" s="285">
        <f>IF(ISBLANK('Hoja De Calculo'!CE$13),'Credit issuance TYA'!CD70-('Credit issuance TYA'!$AX$21*'Credit issuance TYA'!$B$2),IF('Hoja De Calculo'!CE$16&lt;'Hoja De Calculo'!CD$16,0,'Credit issuance TYA'!CD70-('Credit issuance TYA'!$AX$21*'Credit issuance TYA'!$B$2)))</f>
        <v>0</v>
      </c>
      <c r="CE70" s="285">
        <f>IF(ISBLANK('Hoja De Calculo'!CF$13),'Credit issuance TYA'!CE70-('Credit issuance TYA'!$AX$21*'Credit issuance TYA'!$B$2),IF('Hoja De Calculo'!CF$16&lt;'Hoja De Calculo'!CE$16,0,'Credit issuance TYA'!CE70-('Credit issuance TYA'!$AX$21*'Credit issuance TYA'!$B$2)))</f>
        <v>0</v>
      </c>
      <c r="CF70" s="285">
        <f>IF(ISBLANK('Hoja De Calculo'!CG$13),'Credit issuance TYA'!CF70-('Credit issuance TYA'!$AX$21*'Credit issuance TYA'!$B$2),IF('Hoja De Calculo'!CG$16&lt;'Hoja De Calculo'!CF$16,0,'Credit issuance TYA'!CF70-('Credit issuance TYA'!$AX$21*'Credit issuance TYA'!$B$2)))</f>
        <v>0</v>
      </c>
      <c r="CG70" s="285">
        <f>IF(ISBLANK('Hoja De Calculo'!CH$13),'Credit issuance TYA'!CG70-('Credit issuance TYA'!$AX$21*'Credit issuance TYA'!$B$2),IF('Hoja De Calculo'!CH$16&lt;'Hoja De Calculo'!CG$16,0,'Credit issuance TYA'!CG70-('Credit issuance TYA'!$AX$21*'Credit issuance TYA'!$B$2)))</f>
        <v>0</v>
      </c>
      <c r="CH70" s="285">
        <f>IF(ISBLANK('Hoja De Calculo'!CI$13),'Credit issuance TYA'!CH70-('Credit issuance TYA'!$AX$21*'Credit issuance TYA'!$B$2),IF('Hoja De Calculo'!CI$16&lt;'Hoja De Calculo'!CH$16,0,'Credit issuance TYA'!CH70-('Credit issuance TYA'!$AX$21*'Credit issuance TYA'!$B$2)))</f>
        <v>0</v>
      </c>
      <c r="CI70" s="285">
        <f>IF(ISBLANK('Hoja De Calculo'!CJ$13),'Credit issuance TYA'!CI70-('Credit issuance TYA'!$AX$21*'Credit issuance TYA'!$B$2),IF('Hoja De Calculo'!CJ$16&lt;'Hoja De Calculo'!CI$16,0,'Credit issuance TYA'!CI70-('Credit issuance TYA'!$AX$21*'Credit issuance TYA'!$B$2)))</f>
        <v>0</v>
      </c>
      <c r="CJ70" s="285">
        <f>IF(ISBLANK('Hoja De Calculo'!CK$13),'Credit issuance TYA'!CJ70-('Credit issuance TYA'!$AX$21*'Credit issuance TYA'!$B$2),IF('Hoja De Calculo'!CK$16&lt;'Hoja De Calculo'!CJ$16,0,'Credit issuance TYA'!CJ70-('Credit issuance TYA'!$AX$21*'Credit issuance TYA'!$B$2)))</f>
        <v>0</v>
      </c>
      <c r="CK70" s="285">
        <f>IF(ISBLANK('Hoja De Calculo'!CL$13),'Credit issuance TYA'!CK70-('Credit issuance TYA'!$AX$21*'Credit issuance TYA'!$B$2),IF('Hoja De Calculo'!CL$16&lt;'Hoja De Calculo'!CK$16,0,'Credit issuance TYA'!CK70-('Credit issuance TYA'!$AX$21*'Credit issuance TYA'!$B$2)))</f>
        <v>0</v>
      </c>
      <c r="CL70" s="285">
        <f>IF(ISBLANK('Hoja De Calculo'!CM$13),'Credit issuance TYA'!CL70-('Credit issuance TYA'!$AX$21*'Credit issuance TYA'!$B$2),IF('Hoja De Calculo'!CM$16&lt;'Hoja De Calculo'!CL$16,0,'Credit issuance TYA'!CL70-('Credit issuance TYA'!$AX$21*'Credit issuance TYA'!$B$2)))</f>
        <v>0</v>
      </c>
      <c r="CM70" s="285">
        <f>IF(ISBLANK('Hoja De Calculo'!CN$13),'Credit issuance TYA'!CM70-('Credit issuance TYA'!$AX$21*'Credit issuance TYA'!$B$2),IF('Hoja De Calculo'!CN$16&lt;'Hoja De Calculo'!CM$16,0,'Credit issuance TYA'!CM70-('Credit issuance TYA'!$AX$21*'Credit issuance TYA'!$B$2)))</f>
        <v>0</v>
      </c>
      <c r="CN70" s="285">
        <f>IF(ISBLANK('Hoja De Calculo'!CO$13),'Credit issuance TYA'!CN70-('Credit issuance TYA'!$AX$21*'Credit issuance TYA'!$B$2),IF('Hoja De Calculo'!CO$16&lt;'Hoja De Calculo'!CN$16,0,'Credit issuance TYA'!CN70-('Credit issuance TYA'!$AX$21*'Credit issuance TYA'!$B$2)))</f>
        <v>0</v>
      </c>
      <c r="CO70" s="285">
        <f>IF(ISBLANK('Hoja De Calculo'!CP$13),'Credit issuance TYA'!CO70-('Credit issuance TYA'!$AX$21*'Credit issuance TYA'!$B$2),IF('Hoja De Calculo'!CP$16&lt;'Hoja De Calculo'!CO$16,0,'Credit issuance TYA'!CO70-('Credit issuance TYA'!$AX$21*'Credit issuance TYA'!$B$2)))</f>
        <v>0</v>
      </c>
      <c r="CP70" s="285">
        <f>IF(ISBLANK('Hoja De Calculo'!CQ$13),'Credit issuance TYA'!CP70-('Credit issuance TYA'!$AX$21*'Credit issuance TYA'!$B$2),IF('Hoja De Calculo'!CQ$16&lt;'Hoja De Calculo'!CP$16,0,'Credit issuance TYA'!CP70-('Credit issuance TYA'!$AX$21*'Credit issuance TYA'!$B$2)))</f>
        <v>0</v>
      </c>
      <c r="CQ70" s="285">
        <f>IF(ISBLANK('Hoja De Calculo'!CR$13),'Credit issuance TYA'!CQ70-('Credit issuance TYA'!$AX$21*'Credit issuance TYA'!$B$2),IF('Hoja De Calculo'!CR$16&lt;'Hoja De Calculo'!CQ$16,0,'Credit issuance TYA'!CQ70-('Credit issuance TYA'!$AX$21*'Credit issuance TYA'!$B$2)))</f>
        <v>0</v>
      </c>
      <c r="CR70" s="285">
        <f>IF(ISBLANK('Hoja De Calculo'!CS$13),'Credit issuance TYA'!CR70-('Credit issuance TYA'!$AX$21*'Credit issuance TYA'!$B$2),IF('Hoja De Calculo'!CS$16&lt;'Hoja De Calculo'!CR$16,0,'Credit issuance TYA'!CR70-('Credit issuance TYA'!$AX$21*'Credit issuance TYA'!$B$2)))</f>
        <v>0</v>
      </c>
      <c r="CS70" s="285">
        <f>IF(ISBLANK('Hoja De Calculo'!CT$13),'Credit issuance TYA'!CS70-('Credit issuance TYA'!$AX$21*'Credit issuance TYA'!$B$2),IF('Hoja De Calculo'!CT$16&lt;'Hoja De Calculo'!CS$16,0,'Credit issuance TYA'!CS70-('Credit issuance TYA'!$AX$21*'Credit issuance TYA'!$B$2)))</f>
        <v>0</v>
      </c>
      <c r="CT70" s="285">
        <f>IF(ISBLANK('Hoja De Calculo'!CU$13),'Credit issuance TYA'!CT70-('Credit issuance TYA'!$AX$21*'Credit issuance TYA'!$B$2),IF('Hoja De Calculo'!CU$16&lt;'Hoja De Calculo'!CT$16,0,'Credit issuance TYA'!CT70-('Credit issuance TYA'!$AX$21*'Credit issuance TYA'!$B$2)))</f>
        <v>0</v>
      </c>
      <c r="CU70" s="285">
        <f>IF(ISBLANK('Hoja De Calculo'!CV$13),'Credit issuance TYA'!CU70-('Credit issuance TYA'!$AX$21*'Credit issuance TYA'!$B$2),IF('Hoja De Calculo'!CV$16&lt;'Hoja De Calculo'!CU$16,0,'Credit issuance TYA'!CU70-('Credit issuance TYA'!$AX$21*'Credit issuance TYA'!$B$2)))</f>
        <v>0</v>
      </c>
      <c r="CV70" s="285">
        <f>IF(ISBLANK('Hoja De Calculo'!CW$13),'Credit issuance TYA'!CV70-('Credit issuance TYA'!$AX$21*'Credit issuance TYA'!$B$2),IF('Hoja De Calculo'!CW$16&lt;'Hoja De Calculo'!CV$16,0,'Credit issuance TYA'!CV70-('Credit issuance TYA'!$AX$21*'Credit issuance TYA'!$B$2)))</f>
        <v>0</v>
      </c>
      <c r="CW70" s="285">
        <f>IF(ISBLANK('Hoja De Calculo'!CX$13),'Credit issuance TYA'!CW70-('Credit issuance TYA'!$AX$21*'Credit issuance TYA'!$B$2),IF('Hoja De Calculo'!CX$16&lt;'Hoja De Calculo'!CW$16,0,'Credit issuance TYA'!CW70-('Credit issuance TYA'!$AX$21*'Credit issuance TYA'!$B$2)))</f>
        <v>0</v>
      </c>
    </row>
    <row r="71" spans="1:101" x14ac:dyDescent="0.25">
      <c r="A71" t="s">
        <v>208</v>
      </c>
      <c r="B71" s="263"/>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85">
        <f>'Credit issuance TYA'!AY71-('Credit issuance TYA'!$AY$21*'Credit issuance TYA'!$B$2)</f>
        <v>0</v>
      </c>
      <c r="AZ71" s="285">
        <f>IF(ISBLANK('Hoja De Calculo'!BA$13),'Credit issuance TYA'!AZ71-('Credit issuance TYA'!$AY$21*'Credit issuance TYA'!$B$2),IF('Hoja De Calculo'!BA$16&lt;'Hoja De Calculo'!AZ$16,0,'Credit issuance TYA'!AZ71-('Credit issuance TYA'!$AY$21*'Credit issuance TYA'!$B$2)))</f>
        <v>0</v>
      </c>
      <c r="BA71" s="285">
        <f>IF(ISBLANK('Hoja De Calculo'!BB$13),'Credit issuance TYA'!BA71-('Credit issuance TYA'!$AY$21*'Credit issuance TYA'!$B$2),IF('Hoja De Calculo'!BB$16&lt;'Hoja De Calculo'!BA$16,0,'Credit issuance TYA'!BA71-('Credit issuance TYA'!$AY$21*'Credit issuance TYA'!$B$2)))</f>
        <v>0</v>
      </c>
      <c r="BB71" s="285">
        <f>IF(ISBLANK('Hoja De Calculo'!BC$13),'Credit issuance TYA'!BB71-('Credit issuance TYA'!$AY$21*'Credit issuance TYA'!$B$2),IF('Hoja De Calculo'!BC$16&lt;'Hoja De Calculo'!BB$16,0,'Credit issuance TYA'!BB71-('Credit issuance TYA'!$AY$21*'Credit issuance TYA'!$B$2)))</f>
        <v>0</v>
      </c>
      <c r="BC71" s="285">
        <f>IF(ISBLANK('Hoja De Calculo'!BD$13),'Credit issuance TYA'!BC71-('Credit issuance TYA'!$AY$21*'Credit issuance TYA'!$B$2),IF('Hoja De Calculo'!BD$16&lt;'Hoja De Calculo'!BC$16,0,'Credit issuance TYA'!BC71-('Credit issuance TYA'!$AY$21*'Credit issuance TYA'!$B$2)))</f>
        <v>0</v>
      </c>
      <c r="BD71" s="285">
        <f>IF(ISBLANK('Hoja De Calculo'!BE$13),'Credit issuance TYA'!BD71-('Credit issuance TYA'!$AY$21*'Credit issuance TYA'!$B$2),IF('Hoja De Calculo'!BE$16&lt;'Hoja De Calculo'!BD$16,0,'Credit issuance TYA'!BD71-('Credit issuance TYA'!$AY$21*'Credit issuance TYA'!$B$2)))</f>
        <v>0</v>
      </c>
      <c r="BE71" s="285">
        <f>IF(ISBLANK('Hoja De Calculo'!BF$13),'Credit issuance TYA'!BE71-('Credit issuance TYA'!$AY$21*'Credit issuance TYA'!$B$2),IF('Hoja De Calculo'!BF$16&lt;'Hoja De Calculo'!BE$16,0,'Credit issuance TYA'!BE71-('Credit issuance TYA'!$AY$21*'Credit issuance TYA'!$B$2)))</f>
        <v>0</v>
      </c>
      <c r="BF71" s="285">
        <f>IF(ISBLANK('Hoja De Calculo'!BG$13),'Credit issuance TYA'!BF71-('Credit issuance TYA'!$AY$21*'Credit issuance TYA'!$B$2),IF('Hoja De Calculo'!BG$16&lt;'Hoja De Calculo'!BF$16,0,'Credit issuance TYA'!BF71-('Credit issuance TYA'!$AY$21*'Credit issuance TYA'!$B$2)))</f>
        <v>0</v>
      </c>
      <c r="BG71" s="285">
        <f>IF(ISBLANK('Hoja De Calculo'!BH$13),'Credit issuance TYA'!BG71-('Credit issuance TYA'!$AY$21*'Credit issuance TYA'!$B$2),IF('Hoja De Calculo'!BH$16&lt;'Hoja De Calculo'!BG$16,0,'Credit issuance TYA'!BG71-('Credit issuance TYA'!$AY$21*'Credit issuance TYA'!$B$2)))</f>
        <v>0</v>
      </c>
      <c r="BH71" s="285">
        <f>IF(ISBLANK('Hoja De Calculo'!BI$13),'Credit issuance TYA'!BH71-('Credit issuance TYA'!$AY$21*'Credit issuance TYA'!$B$2),IF('Hoja De Calculo'!BI$16&lt;'Hoja De Calculo'!BH$16,0,'Credit issuance TYA'!BH71-('Credit issuance TYA'!$AY$21*'Credit issuance TYA'!$B$2)))</f>
        <v>0</v>
      </c>
      <c r="BI71" s="285">
        <f>IF(ISBLANK('Hoja De Calculo'!BJ$13),'Credit issuance TYA'!BI71-('Credit issuance TYA'!$AY$21*'Credit issuance TYA'!$B$2),IF('Hoja De Calculo'!BJ$16&lt;'Hoja De Calculo'!BI$16,0,'Credit issuance TYA'!BI71-('Credit issuance TYA'!$AY$21*'Credit issuance TYA'!$B$2)))</f>
        <v>0</v>
      </c>
      <c r="BJ71" s="285">
        <f>IF(ISBLANK('Hoja De Calculo'!BK$13),'Credit issuance TYA'!BJ71-('Credit issuance TYA'!$AY$21*'Credit issuance TYA'!$B$2),IF('Hoja De Calculo'!BK$16&lt;'Hoja De Calculo'!BJ$16,0,'Credit issuance TYA'!BJ71-('Credit issuance TYA'!$AY$21*'Credit issuance TYA'!$B$2)))</f>
        <v>0</v>
      </c>
      <c r="BK71" s="285">
        <f>IF(ISBLANK('Hoja De Calculo'!BL$13),'Credit issuance TYA'!BK71-('Credit issuance TYA'!$AY$21*'Credit issuance TYA'!$B$2),IF('Hoja De Calculo'!BL$16&lt;'Hoja De Calculo'!BK$16,0,'Credit issuance TYA'!BK71-('Credit issuance TYA'!$AY$21*'Credit issuance TYA'!$B$2)))</f>
        <v>0</v>
      </c>
      <c r="BL71" s="285">
        <f>IF(ISBLANK('Hoja De Calculo'!BM$13),'Credit issuance TYA'!BL71-('Credit issuance TYA'!$AY$21*'Credit issuance TYA'!$B$2),IF('Hoja De Calculo'!BM$16&lt;'Hoja De Calculo'!BL$16,0,'Credit issuance TYA'!BL71-('Credit issuance TYA'!$AY$21*'Credit issuance TYA'!$B$2)))</f>
        <v>0</v>
      </c>
      <c r="BM71" s="285">
        <f>IF(ISBLANK('Hoja De Calculo'!BN$13),'Credit issuance TYA'!BM71-('Credit issuance TYA'!$AY$21*'Credit issuance TYA'!$B$2),IF('Hoja De Calculo'!BN$16&lt;'Hoja De Calculo'!BM$16,0,'Credit issuance TYA'!BM71-('Credit issuance TYA'!$AY$21*'Credit issuance TYA'!$B$2)))</f>
        <v>0</v>
      </c>
      <c r="BN71" s="285">
        <f>IF(ISBLANK('Hoja De Calculo'!BO$13),'Credit issuance TYA'!BN71-('Credit issuance TYA'!$AY$21*'Credit issuance TYA'!$B$2),IF('Hoja De Calculo'!BO$16&lt;'Hoja De Calculo'!BN$16,0,'Credit issuance TYA'!BN71-('Credit issuance TYA'!$AY$21*'Credit issuance TYA'!$B$2)))</f>
        <v>0</v>
      </c>
      <c r="BO71" s="285">
        <f>IF(ISBLANK('Hoja De Calculo'!BP$13),'Credit issuance TYA'!BO71-('Credit issuance TYA'!$AY$21*'Credit issuance TYA'!$B$2),IF('Hoja De Calculo'!BP$16&lt;'Hoja De Calculo'!BO$16,0,'Credit issuance TYA'!BO71-('Credit issuance TYA'!$AY$21*'Credit issuance TYA'!$B$2)))</f>
        <v>0</v>
      </c>
      <c r="BP71" s="285">
        <f>IF(ISBLANK('Hoja De Calculo'!BQ$13),'Credit issuance TYA'!BP71-('Credit issuance TYA'!$AY$21*'Credit issuance TYA'!$B$2),IF('Hoja De Calculo'!BQ$16&lt;'Hoja De Calculo'!BP$16,0,'Credit issuance TYA'!BP71-('Credit issuance TYA'!$AY$21*'Credit issuance TYA'!$B$2)))</f>
        <v>0</v>
      </c>
      <c r="BQ71" s="285">
        <f>IF(ISBLANK('Hoja De Calculo'!BR$13),'Credit issuance TYA'!BQ71-('Credit issuance TYA'!$AY$21*'Credit issuance TYA'!$B$2),IF('Hoja De Calculo'!BR$16&lt;'Hoja De Calculo'!BQ$16,0,'Credit issuance TYA'!BQ71-('Credit issuance TYA'!$AY$21*'Credit issuance TYA'!$B$2)))</f>
        <v>0</v>
      </c>
      <c r="BR71" s="285">
        <f>IF(ISBLANK('Hoja De Calculo'!BS$13),'Credit issuance TYA'!BR71-('Credit issuance TYA'!$AY$21*'Credit issuance TYA'!$B$2),IF('Hoja De Calculo'!BS$16&lt;'Hoja De Calculo'!BR$16,0,'Credit issuance TYA'!BR71-('Credit issuance TYA'!$AY$21*'Credit issuance TYA'!$B$2)))</f>
        <v>0</v>
      </c>
      <c r="BS71" s="285">
        <f>IF(ISBLANK('Hoja De Calculo'!BT$13),'Credit issuance TYA'!BS71-('Credit issuance TYA'!$AY$21*'Credit issuance TYA'!$B$2),IF('Hoja De Calculo'!BT$16&lt;'Hoja De Calculo'!BS$16,0,'Credit issuance TYA'!BS71-('Credit issuance TYA'!$AY$21*'Credit issuance TYA'!$B$2)))</f>
        <v>0</v>
      </c>
      <c r="BT71" s="285">
        <f>IF(ISBLANK('Hoja De Calculo'!BU$13),'Credit issuance TYA'!BT71-('Credit issuance TYA'!$AY$21*'Credit issuance TYA'!$B$2),IF('Hoja De Calculo'!BU$16&lt;'Hoja De Calculo'!BT$16,0,'Credit issuance TYA'!BT71-('Credit issuance TYA'!$AY$21*'Credit issuance TYA'!$B$2)))</f>
        <v>0</v>
      </c>
      <c r="BU71" s="285">
        <f>IF(ISBLANK('Hoja De Calculo'!BV$13),'Credit issuance TYA'!BU71-('Credit issuance TYA'!$AY$21*'Credit issuance TYA'!$B$2),IF('Hoja De Calculo'!BV$16&lt;'Hoja De Calculo'!BU$16,0,'Credit issuance TYA'!BU71-('Credit issuance TYA'!$AY$21*'Credit issuance TYA'!$B$2)))</f>
        <v>0</v>
      </c>
      <c r="BV71" s="285">
        <f>IF(ISBLANK('Hoja De Calculo'!BW$13),'Credit issuance TYA'!BV71-('Credit issuance TYA'!$AY$21*'Credit issuance TYA'!$B$2),IF('Hoja De Calculo'!BW$16&lt;'Hoja De Calculo'!BV$16,0,'Credit issuance TYA'!BV71-('Credit issuance TYA'!$AY$21*'Credit issuance TYA'!$B$2)))</f>
        <v>0</v>
      </c>
      <c r="BW71" s="285">
        <f>IF(ISBLANK('Hoja De Calculo'!BX$13),'Credit issuance TYA'!BW71-('Credit issuance TYA'!$AY$21*'Credit issuance TYA'!$B$2),IF('Hoja De Calculo'!BX$16&lt;'Hoja De Calculo'!BW$16,0,'Credit issuance TYA'!BW71-('Credit issuance TYA'!$AY$21*'Credit issuance TYA'!$B$2)))</f>
        <v>0</v>
      </c>
      <c r="BX71" s="285">
        <f>IF(ISBLANK('Hoja De Calculo'!BY$13),'Credit issuance TYA'!BX71-('Credit issuance TYA'!$AY$21*'Credit issuance TYA'!$B$2),IF('Hoja De Calculo'!BY$16&lt;'Hoja De Calculo'!BX$16,0,'Credit issuance TYA'!BX71-('Credit issuance TYA'!$AY$21*'Credit issuance TYA'!$B$2)))</f>
        <v>0</v>
      </c>
      <c r="BY71" s="285">
        <f>IF(ISBLANK('Hoja De Calculo'!BZ$13),'Credit issuance TYA'!BY71-('Credit issuance TYA'!$AY$21*'Credit issuance TYA'!$B$2),IF('Hoja De Calculo'!BZ$16&lt;'Hoja De Calculo'!BY$16,0,'Credit issuance TYA'!BY71-('Credit issuance TYA'!$AY$21*'Credit issuance TYA'!$B$2)))</f>
        <v>0</v>
      </c>
      <c r="BZ71" s="285">
        <f>IF(ISBLANK('Hoja De Calculo'!CA$13),'Credit issuance TYA'!BZ71-('Credit issuance TYA'!$AY$21*'Credit issuance TYA'!$B$2),IF('Hoja De Calculo'!CA$16&lt;'Hoja De Calculo'!BZ$16,0,'Credit issuance TYA'!BZ71-('Credit issuance TYA'!$AY$21*'Credit issuance TYA'!$B$2)))</f>
        <v>0</v>
      </c>
      <c r="CA71" s="285">
        <f>IF(ISBLANK('Hoja De Calculo'!CB$13),'Credit issuance TYA'!CA71-('Credit issuance TYA'!$AY$21*'Credit issuance TYA'!$B$2),IF('Hoja De Calculo'!CB$16&lt;'Hoja De Calculo'!CA$16,0,'Credit issuance TYA'!CA71-('Credit issuance TYA'!$AY$21*'Credit issuance TYA'!$B$2)))</f>
        <v>0</v>
      </c>
      <c r="CB71" s="285">
        <f>IF(ISBLANK('Hoja De Calculo'!CC$13),'Credit issuance TYA'!CB71-('Credit issuance TYA'!$AY$21*'Credit issuance TYA'!$B$2),IF('Hoja De Calculo'!CC$16&lt;'Hoja De Calculo'!CB$16,0,'Credit issuance TYA'!CB71-('Credit issuance TYA'!$AY$21*'Credit issuance TYA'!$B$2)))</f>
        <v>0</v>
      </c>
      <c r="CC71" s="285">
        <f>IF(ISBLANK('Hoja De Calculo'!CD$13),'Credit issuance TYA'!CC71-('Credit issuance TYA'!$AY$21*'Credit issuance TYA'!$B$2),IF('Hoja De Calculo'!CD$16&lt;'Hoja De Calculo'!CC$16,0,'Credit issuance TYA'!CC71-('Credit issuance TYA'!$AY$21*'Credit issuance TYA'!$B$2)))</f>
        <v>0</v>
      </c>
      <c r="CD71" s="285">
        <f>IF(ISBLANK('Hoja De Calculo'!CE$13),'Credit issuance TYA'!CD71-('Credit issuance TYA'!$AY$21*'Credit issuance TYA'!$B$2),IF('Hoja De Calculo'!CE$16&lt;'Hoja De Calculo'!CD$16,0,'Credit issuance TYA'!CD71-('Credit issuance TYA'!$AY$21*'Credit issuance TYA'!$B$2)))</f>
        <v>0</v>
      </c>
      <c r="CE71" s="285">
        <f>IF(ISBLANK('Hoja De Calculo'!CF$13),'Credit issuance TYA'!CE71-('Credit issuance TYA'!$AY$21*'Credit issuance TYA'!$B$2),IF('Hoja De Calculo'!CF$16&lt;'Hoja De Calculo'!CE$16,0,'Credit issuance TYA'!CE71-('Credit issuance TYA'!$AY$21*'Credit issuance TYA'!$B$2)))</f>
        <v>0</v>
      </c>
      <c r="CF71" s="285">
        <f>IF(ISBLANK('Hoja De Calculo'!CG$13),'Credit issuance TYA'!CF71-('Credit issuance TYA'!$AY$21*'Credit issuance TYA'!$B$2),IF('Hoja De Calculo'!CG$16&lt;'Hoja De Calculo'!CF$16,0,'Credit issuance TYA'!CF71-('Credit issuance TYA'!$AY$21*'Credit issuance TYA'!$B$2)))</f>
        <v>0</v>
      </c>
      <c r="CG71" s="285">
        <f>IF(ISBLANK('Hoja De Calculo'!CH$13),'Credit issuance TYA'!CG71-('Credit issuance TYA'!$AY$21*'Credit issuance TYA'!$B$2),IF('Hoja De Calculo'!CH$16&lt;'Hoja De Calculo'!CG$16,0,'Credit issuance TYA'!CG71-('Credit issuance TYA'!$AY$21*'Credit issuance TYA'!$B$2)))</f>
        <v>0</v>
      </c>
      <c r="CH71" s="285">
        <f>IF(ISBLANK('Hoja De Calculo'!CI$13),'Credit issuance TYA'!CH71-('Credit issuance TYA'!$AY$21*'Credit issuance TYA'!$B$2),IF('Hoja De Calculo'!CI$16&lt;'Hoja De Calculo'!CH$16,0,'Credit issuance TYA'!CH71-('Credit issuance TYA'!$AY$21*'Credit issuance TYA'!$B$2)))</f>
        <v>0</v>
      </c>
      <c r="CI71" s="285">
        <f>IF(ISBLANK('Hoja De Calculo'!CJ$13),'Credit issuance TYA'!CI71-('Credit issuance TYA'!$AY$21*'Credit issuance TYA'!$B$2),IF('Hoja De Calculo'!CJ$16&lt;'Hoja De Calculo'!CI$16,0,'Credit issuance TYA'!CI71-('Credit issuance TYA'!$AY$21*'Credit issuance TYA'!$B$2)))</f>
        <v>0</v>
      </c>
      <c r="CJ71" s="285">
        <f>IF(ISBLANK('Hoja De Calculo'!CK$13),'Credit issuance TYA'!CJ71-('Credit issuance TYA'!$AY$21*'Credit issuance TYA'!$B$2),IF('Hoja De Calculo'!CK$16&lt;'Hoja De Calculo'!CJ$16,0,'Credit issuance TYA'!CJ71-('Credit issuance TYA'!$AY$21*'Credit issuance TYA'!$B$2)))</f>
        <v>0</v>
      </c>
      <c r="CK71" s="285">
        <f>IF(ISBLANK('Hoja De Calculo'!CL$13),'Credit issuance TYA'!CK71-('Credit issuance TYA'!$AY$21*'Credit issuance TYA'!$B$2),IF('Hoja De Calculo'!CL$16&lt;'Hoja De Calculo'!CK$16,0,'Credit issuance TYA'!CK71-('Credit issuance TYA'!$AY$21*'Credit issuance TYA'!$B$2)))</f>
        <v>0</v>
      </c>
      <c r="CL71" s="285">
        <f>IF(ISBLANK('Hoja De Calculo'!CM$13),'Credit issuance TYA'!CL71-('Credit issuance TYA'!$AY$21*'Credit issuance TYA'!$B$2),IF('Hoja De Calculo'!CM$16&lt;'Hoja De Calculo'!CL$16,0,'Credit issuance TYA'!CL71-('Credit issuance TYA'!$AY$21*'Credit issuance TYA'!$B$2)))</f>
        <v>0</v>
      </c>
      <c r="CM71" s="285">
        <f>IF(ISBLANK('Hoja De Calculo'!CN$13),'Credit issuance TYA'!CM71-('Credit issuance TYA'!$AY$21*'Credit issuance TYA'!$B$2),IF('Hoja De Calculo'!CN$16&lt;'Hoja De Calculo'!CM$16,0,'Credit issuance TYA'!CM71-('Credit issuance TYA'!$AY$21*'Credit issuance TYA'!$B$2)))</f>
        <v>0</v>
      </c>
      <c r="CN71" s="285">
        <f>IF(ISBLANK('Hoja De Calculo'!CO$13),'Credit issuance TYA'!CN71-('Credit issuance TYA'!$AY$21*'Credit issuance TYA'!$B$2),IF('Hoja De Calculo'!CO$16&lt;'Hoja De Calculo'!CN$16,0,'Credit issuance TYA'!CN71-('Credit issuance TYA'!$AY$21*'Credit issuance TYA'!$B$2)))</f>
        <v>0</v>
      </c>
      <c r="CO71" s="285">
        <f>IF(ISBLANK('Hoja De Calculo'!CP$13),'Credit issuance TYA'!CO71-('Credit issuance TYA'!$AY$21*'Credit issuance TYA'!$B$2),IF('Hoja De Calculo'!CP$16&lt;'Hoja De Calculo'!CO$16,0,'Credit issuance TYA'!CO71-('Credit issuance TYA'!$AY$21*'Credit issuance TYA'!$B$2)))</f>
        <v>0</v>
      </c>
      <c r="CP71" s="285">
        <f>IF(ISBLANK('Hoja De Calculo'!CQ$13),'Credit issuance TYA'!CP71-('Credit issuance TYA'!$AY$21*'Credit issuance TYA'!$B$2),IF('Hoja De Calculo'!CQ$16&lt;'Hoja De Calculo'!CP$16,0,'Credit issuance TYA'!CP71-('Credit issuance TYA'!$AY$21*'Credit issuance TYA'!$B$2)))</f>
        <v>0</v>
      </c>
      <c r="CQ71" s="285">
        <f>IF(ISBLANK('Hoja De Calculo'!CR$13),'Credit issuance TYA'!CQ71-('Credit issuance TYA'!$AY$21*'Credit issuance TYA'!$B$2),IF('Hoja De Calculo'!CR$16&lt;'Hoja De Calculo'!CQ$16,0,'Credit issuance TYA'!CQ71-('Credit issuance TYA'!$AY$21*'Credit issuance TYA'!$B$2)))</f>
        <v>0</v>
      </c>
      <c r="CR71" s="285">
        <f>IF(ISBLANK('Hoja De Calculo'!CS$13),'Credit issuance TYA'!CR71-('Credit issuance TYA'!$AY$21*'Credit issuance TYA'!$B$2),IF('Hoja De Calculo'!CS$16&lt;'Hoja De Calculo'!CR$16,0,'Credit issuance TYA'!CR71-('Credit issuance TYA'!$AY$21*'Credit issuance TYA'!$B$2)))</f>
        <v>0</v>
      </c>
      <c r="CS71" s="285">
        <f>IF(ISBLANK('Hoja De Calculo'!CT$13),'Credit issuance TYA'!CS71-('Credit issuance TYA'!$AY$21*'Credit issuance TYA'!$B$2),IF('Hoja De Calculo'!CT$16&lt;'Hoja De Calculo'!CS$16,0,'Credit issuance TYA'!CS71-('Credit issuance TYA'!$AY$21*'Credit issuance TYA'!$B$2)))</f>
        <v>0</v>
      </c>
      <c r="CT71" s="285">
        <f>IF(ISBLANK('Hoja De Calculo'!CU$13),'Credit issuance TYA'!CT71-('Credit issuance TYA'!$AY$21*'Credit issuance TYA'!$B$2),IF('Hoja De Calculo'!CU$16&lt;'Hoja De Calculo'!CT$16,0,'Credit issuance TYA'!CT71-('Credit issuance TYA'!$AY$21*'Credit issuance TYA'!$B$2)))</f>
        <v>0</v>
      </c>
      <c r="CU71" s="285">
        <f>IF(ISBLANK('Hoja De Calculo'!CV$13),'Credit issuance TYA'!CU71-('Credit issuance TYA'!$AY$21*'Credit issuance TYA'!$B$2),IF('Hoja De Calculo'!CV$16&lt;'Hoja De Calculo'!CU$16,0,'Credit issuance TYA'!CU71-('Credit issuance TYA'!$AY$21*'Credit issuance TYA'!$B$2)))</f>
        <v>0</v>
      </c>
      <c r="CV71" s="285">
        <f>IF(ISBLANK('Hoja De Calculo'!CW$13),'Credit issuance TYA'!CV71-('Credit issuance TYA'!$AY$21*'Credit issuance TYA'!$B$2),IF('Hoja De Calculo'!CW$16&lt;'Hoja De Calculo'!CV$16,0,'Credit issuance TYA'!CV71-('Credit issuance TYA'!$AY$21*'Credit issuance TYA'!$B$2)))</f>
        <v>0</v>
      </c>
      <c r="CW71" s="285">
        <f>IF(ISBLANK('Hoja De Calculo'!CX$13),'Credit issuance TYA'!CW71-('Credit issuance TYA'!$AY$21*'Credit issuance TYA'!$B$2),IF('Hoja De Calculo'!CX$16&lt;'Hoja De Calculo'!CW$16,0,'Credit issuance TYA'!CW71-('Credit issuance TYA'!$AY$21*'Credit issuance TYA'!$B$2)))</f>
        <v>0</v>
      </c>
    </row>
    <row r="72" spans="1:101" x14ac:dyDescent="0.25">
      <c r="A72" t="s">
        <v>209</v>
      </c>
      <c r="B72" s="263"/>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c r="AJ72" s="263"/>
      <c r="AK72" s="263"/>
      <c r="AL72" s="263"/>
      <c r="AM72" s="263"/>
      <c r="AN72" s="263"/>
      <c r="AO72" s="263"/>
      <c r="AP72" s="263"/>
      <c r="AQ72" s="263"/>
      <c r="AR72" s="263"/>
      <c r="AS72" s="263"/>
      <c r="AT72" s="263"/>
      <c r="AU72" s="263"/>
      <c r="AV72" s="263"/>
      <c r="AW72" s="263"/>
      <c r="AX72" s="263"/>
      <c r="AY72" s="263"/>
      <c r="AZ72" s="285">
        <f>'Credit issuance TYA'!AZ72-('Credit issuance TYA'!$AZ$21*'Credit issuance TYA'!$B$2)</f>
        <v>0</v>
      </c>
      <c r="BA72" s="285">
        <f>IF(ISBLANK('Hoja De Calculo'!BB$13),'Credit issuance TYA'!BA72-('Credit issuance TYA'!$AZ$21*'Credit issuance TYA'!$B$2),IF('Hoja De Calculo'!BB$16&lt;'Hoja De Calculo'!BA$16,0,'Credit issuance TYA'!BA72-('Credit issuance TYA'!$AZ$21*'Credit issuance TYA'!$B$2)))</f>
        <v>0</v>
      </c>
      <c r="BB72" s="285">
        <f>IF(ISBLANK('Hoja De Calculo'!BC$13),'Credit issuance TYA'!BB72-('Credit issuance TYA'!$AZ$21*'Credit issuance TYA'!$B$2),IF('Hoja De Calculo'!BC$16&lt;'Hoja De Calculo'!BB$16,0,'Credit issuance TYA'!BB72-('Credit issuance TYA'!$AZ$21*'Credit issuance TYA'!$B$2)))</f>
        <v>0</v>
      </c>
      <c r="BC72" s="285">
        <f>IF(ISBLANK('Hoja De Calculo'!BD$13),'Credit issuance TYA'!BC72-('Credit issuance TYA'!$AZ$21*'Credit issuance TYA'!$B$2),IF('Hoja De Calculo'!BD$16&lt;'Hoja De Calculo'!BC$16,0,'Credit issuance TYA'!BC72-('Credit issuance TYA'!$AZ$21*'Credit issuance TYA'!$B$2)))</f>
        <v>0</v>
      </c>
      <c r="BD72" s="285">
        <f>IF(ISBLANK('Hoja De Calculo'!BE$13),'Credit issuance TYA'!BD72-('Credit issuance TYA'!$AZ$21*'Credit issuance TYA'!$B$2),IF('Hoja De Calculo'!BE$16&lt;'Hoja De Calculo'!BD$16,0,'Credit issuance TYA'!BD72-('Credit issuance TYA'!$AZ$21*'Credit issuance TYA'!$B$2)))</f>
        <v>0</v>
      </c>
      <c r="BE72" s="285">
        <f>IF(ISBLANK('Hoja De Calculo'!BF$13),'Credit issuance TYA'!BE72-('Credit issuance TYA'!$AZ$21*'Credit issuance TYA'!$B$2),IF('Hoja De Calculo'!BF$16&lt;'Hoja De Calculo'!BE$16,0,'Credit issuance TYA'!BE72-('Credit issuance TYA'!$AZ$21*'Credit issuance TYA'!$B$2)))</f>
        <v>0</v>
      </c>
      <c r="BF72" s="285">
        <f>IF(ISBLANK('Hoja De Calculo'!BG$13),'Credit issuance TYA'!BF72-('Credit issuance TYA'!$AZ$21*'Credit issuance TYA'!$B$2),IF('Hoja De Calculo'!BG$16&lt;'Hoja De Calculo'!BF$16,0,'Credit issuance TYA'!BF72-('Credit issuance TYA'!$AZ$21*'Credit issuance TYA'!$B$2)))</f>
        <v>0</v>
      </c>
      <c r="BG72" s="285">
        <f>IF(ISBLANK('Hoja De Calculo'!BH$13),'Credit issuance TYA'!BG72-('Credit issuance TYA'!$AZ$21*'Credit issuance TYA'!$B$2),IF('Hoja De Calculo'!BH$16&lt;'Hoja De Calculo'!BG$16,0,'Credit issuance TYA'!BG72-('Credit issuance TYA'!$AZ$21*'Credit issuance TYA'!$B$2)))</f>
        <v>0</v>
      </c>
      <c r="BH72" s="285">
        <f>IF(ISBLANK('Hoja De Calculo'!BI$13),'Credit issuance TYA'!BH72-('Credit issuance TYA'!$AZ$21*'Credit issuance TYA'!$B$2),IF('Hoja De Calculo'!BI$16&lt;'Hoja De Calculo'!BH$16,0,'Credit issuance TYA'!BH72-('Credit issuance TYA'!$AZ$21*'Credit issuance TYA'!$B$2)))</f>
        <v>0</v>
      </c>
      <c r="BI72" s="285">
        <f>IF(ISBLANK('Hoja De Calculo'!BJ$13),'Credit issuance TYA'!BI72-('Credit issuance TYA'!$AZ$21*'Credit issuance TYA'!$B$2),IF('Hoja De Calculo'!BJ$16&lt;'Hoja De Calculo'!BI$16,0,'Credit issuance TYA'!BI72-('Credit issuance TYA'!$AZ$21*'Credit issuance TYA'!$B$2)))</f>
        <v>0</v>
      </c>
      <c r="BJ72" s="285">
        <f>IF(ISBLANK('Hoja De Calculo'!BK$13),'Credit issuance TYA'!BJ72-('Credit issuance TYA'!$AZ$21*'Credit issuance TYA'!$B$2),IF('Hoja De Calculo'!BK$16&lt;'Hoja De Calculo'!BJ$16,0,'Credit issuance TYA'!BJ72-('Credit issuance TYA'!$AZ$21*'Credit issuance TYA'!$B$2)))</f>
        <v>0</v>
      </c>
      <c r="BK72" s="285">
        <f>IF(ISBLANK('Hoja De Calculo'!BL$13),'Credit issuance TYA'!BK72-('Credit issuance TYA'!$AZ$21*'Credit issuance TYA'!$B$2),IF('Hoja De Calculo'!BL$16&lt;'Hoja De Calculo'!BK$16,0,'Credit issuance TYA'!BK72-('Credit issuance TYA'!$AZ$21*'Credit issuance TYA'!$B$2)))</f>
        <v>0</v>
      </c>
      <c r="BL72" s="285">
        <f>IF(ISBLANK('Hoja De Calculo'!BM$13),'Credit issuance TYA'!BL72-('Credit issuance TYA'!$AZ$21*'Credit issuance TYA'!$B$2),IF('Hoja De Calculo'!BM$16&lt;'Hoja De Calculo'!BL$16,0,'Credit issuance TYA'!BL72-('Credit issuance TYA'!$AZ$21*'Credit issuance TYA'!$B$2)))</f>
        <v>0</v>
      </c>
      <c r="BM72" s="285">
        <f>IF(ISBLANK('Hoja De Calculo'!BN$13),'Credit issuance TYA'!BM72-('Credit issuance TYA'!$AZ$21*'Credit issuance TYA'!$B$2),IF('Hoja De Calculo'!BN$16&lt;'Hoja De Calculo'!BM$16,0,'Credit issuance TYA'!BM72-('Credit issuance TYA'!$AZ$21*'Credit issuance TYA'!$B$2)))</f>
        <v>0</v>
      </c>
      <c r="BN72" s="285">
        <f>IF(ISBLANK('Hoja De Calculo'!BO$13),'Credit issuance TYA'!BN72-('Credit issuance TYA'!$AZ$21*'Credit issuance TYA'!$B$2),IF('Hoja De Calculo'!BO$16&lt;'Hoja De Calculo'!BN$16,0,'Credit issuance TYA'!BN72-('Credit issuance TYA'!$AZ$21*'Credit issuance TYA'!$B$2)))</f>
        <v>0</v>
      </c>
      <c r="BO72" s="285">
        <f>IF(ISBLANK('Hoja De Calculo'!BP$13),'Credit issuance TYA'!BO72-('Credit issuance TYA'!$AZ$21*'Credit issuance TYA'!$B$2),IF('Hoja De Calculo'!BP$16&lt;'Hoja De Calculo'!BO$16,0,'Credit issuance TYA'!BO72-('Credit issuance TYA'!$AZ$21*'Credit issuance TYA'!$B$2)))</f>
        <v>0</v>
      </c>
      <c r="BP72" s="285">
        <f>IF(ISBLANK('Hoja De Calculo'!BQ$13),'Credit issuance TYA'!BP72-('Credit issuance TYA'!$AZ$21*'Credit issuance TYA'!$B$2),IF('Hoja De Calculo'!BQ$16&lt;'Hoja De Calculo'!BP$16,0,'Credit issuance TYA'!BP72-('Credit issuance TYA'!$AZ$21*'Credit issuance TYA'!$B$2)))</f>
        <v>0</v>
      </c>
      <c r="BQ72" s="285">
        <f>IF(ISBLANK('Hoja De Calculo'!BR$13),'Credit issuance TYA'!BQ72-('Credit issuance TYA'!$AZ$21*'Credit issuance TYA'!$B$2),IF('Hoja De Calculo'!BR$16&lt;'Hoja De Calculo'!BQ$16,0,'Credit issuance TYA'!BQ72-('Credit issuance TYA'!$AZ$21*'Credit issuance TYA'!$B$2)))</f>
        <v>0</v>
      </c>
      <c r="BR72" s="285">
        <f>IF(ISBLANK('Hoja De Calculo'!BS$13),'Credit issuance TYA'!BR72-('Credit issuance TYA'!$AZ$21*'Credit issuance TYA'!$B$2),IF('Hoja De Calculo'!BS$16&lt;'Hoja De Calculo'!BR$16,0,'Credit issuance TYA'!BR72-('Credit issuance TYA'!$AZ$21*'Credit issuance TYA'!$B$2)))</f>
        <v>0</v>
      </c>
      <c r="BS72" s="285">
        <f>IF(ISBLANK('Hoja De Calculo'!BT$13),'Credit issuance TYA'!BS72-('Credit issuance TYA'!$AZ$21*'Credit issuance TYA'!$B$2),IF('Hoja De Calculo'!BT$16&lt;'Hoja De Calculo'!BS$16,0,'Credit issuance TYA'!BS72-('Credit issuance TYA'!$AZ$21*'Credit issuance TYA'!$B$2)))</f>
        <v>0</v>
      </c>
      <c r="BT72" s="285">
        <f>IF(ISBLANK('Hoja De Calculo'!BU$13),'Credit issuance TYA'!BT72-('Credit issuance TYA'!$AZ$21*'Credit issuance TYA'!$B$2),IF('Hoja De Calculo'!BU$16&lt;'Hoja De Calculo'!BT$16,0,'Credit issuance TYA'!BT72-('Credit issuance TYA'!$AZ$21*'Credit issuance TYA'!$B$2)))</f>
        <v>0</v>
      </c>
      <c r="BU72" s="285">
        <f>IF(ISBLANK('Hoja De Calculo'!BV$13),'Credit issuance TYA'!BU72-('Credit issuance TYA'!$AZ$21*'Credit issuance TYA'!$B$2),IF('Hoja De Calculo'!BV$16&lt;'Hoja De Calculo'!BU$16,0,'Credit issuance TYA'!BU72-('Credit issuance TYA'!$AZ$21*'Credit issuance TYA'!$B$2)))</f>
        <v>0</v>
      </c>
      <c r="BV72" s="285">
        <f>IF(ISBLANK('Hoja De Calculo'!BW$13),'Credit issuance TYA'!BV72-('Credit issuance TYA'!$AZ$21*'Credit issuance TYA'!$B$2),IF('Hoja De Calculo'!BW$16&lt;'Hoja De Calculo'!BV$16,0,'Credit issuance TYA'!BV72-('Credit issuance TYA'!$AZ$21*'Credit issuance TYA'!$B$2)))</f>
        <v>0</v>
      </c>
      <c r="BW72" s="285">
        <f>IF(ISBLANK('Hoja De Calculo'!BX$13),'Credit issuance TYA'!BW72-('Credit issuance TYA'!$AZ$21*'Credit issuance TYA'!$B$2),IF('Hoja De Calculo'!BX$16&lt;'Hoja De Calculo'!BW$16,0,'Credit issuance TYA'!BW72-('Credit issuance TYA'!$AZ$21*'Credit issuance TYA'!$B$2)))</f>
        <v>0</v>
      </c>
      <c r="BX72" s="285">
        <f>IF(ISBLANK('Hoja De Calculo'!BY$13),'Credit issuance TYA'!BX72-('Credit issuance TYA'!$AZ$21*'Credit issuance TYA'!$B$2),IF('Hoja De Calculo'!BY$16&lt;'Hoja De Calculo'!BX$16,0,'Credit issuance TYA'!BX72-('Credit issuance TYA'!$AZ$21*'Credit issuance TYA'!$B$2)))</f>
        <v>0</v>
      </c>
      <c r="BY72" s="285">
        <f>IF(ISBLANK('Hoja De Calculo'!BZ$13),'Credit issuance TYA'!BY72-('Credit issuance TYA'!$AZ$21*'Credit issuance TYA'!$B$2),IF('Hoja De Calculo'!BZ$16&lt;'Hoja De Calculo'!BY$16,0,'Credit issuance TYA'!BY72-('Credit issuance TYA'!$AZ$21*'Credit issuance TYA'!$B$2)))</f>
        <v>0</v>
      </c>
      <c r="BZ72" s="285">
        <f>IF(ISBLANK('Hoja De Calculo'!CA$13),'Credit issuance TYA'!BZ72-('Credit issuance TYA'!$AZ$21*'Credit issuance TYA'!$B$2),IF('Hoja De Calculo'!CA$16&lt;'Hoja De Calculo'!BZ$16,0,'Credit issuance TYA'!BZ72-('Credit issuance TYA'!$AZ$21*'Credit issuance TYA'!$B$2)))</f>
        <v>0</v>
      </c>
      <c r="CA72" s="285">
        <f>IF(ISBLANK('Hoja De Calculo'!CB$13),'Credit issuance TYA'!CA72-('Credit issuance TYA'!$AZ$21*'Credit issuance TYA'!$B$2),IF('Hoja De Calculo'!CB$16&lt;'Hoja De Calculo'!CA$16,0,'Credit issuance TYA'!CA72-('Credit issuance TYA'!$AZ$21*'Credit issuance TYA'!$B$2)))</f>
        <v>0</v>
      </c>
      <c r="CB72" s="285">
        <f>IF(ISBLANK('Hoja De Calculo'!CC$13),'Credit issuance TYA'!CB72-('Credit issuance TYA'!$AZ$21*'Credit issuance TYA'!$B$2),IF('Hoja De Calculo'!CC$16&lt;'Hoja De Calculo'!CB$16,0,'Credit issuance TYA'!CB72-('Credit issuance TYA'!$AZ$21*'Credit issuance TYA'!$B$2)))</f>
        <v>0</v>
      </c>
      <c r="CC72" s="285">
        <f>IF(ISBLANK('Hoja De Calculo'!CD$13),'Credit issuance TYA'!CC72-('Credit issuance TYA'!$AZ$21*'Credit issuance TYA'!$B$2),IF('Hoja De Calculo'!CD$16&lt;'Hoja De Calculo'!CC$16,0,'Credit issuance TYA'!CC72-('Credit issuance TYA'!$AZ$21*'Credit issuance TYA'!$B$2)))</f>
        <v>0</v>
      </c>
      <c r="CD72" s="285">
        <f>IF(ISBLANK('Hoja De Calculo'!CE$13),'Credit issuance TYA'!CD72-('Credit issuance TYA'!$AZ$21*'Credit issuance TYA'!$B$2),IF('Hoja De Calculo'!CE$16&lt;'Hoja De Calculo'!CD$16,0,'Credit issuance TYA'!CD72-('Credit issuance TYA'!$AZ$21*'Credit issuance TYA'!$B$2)))</f>
        <v>0</v>
      </c>
      <c r="CE72" s="285">
        <f>IF(ISBLANK('Hoja De Calculo'!CF$13),'Credit issuance TYA'!CE72-('Credit issuance TYA'!$AZ$21*'Credit issuance TYA'!$B$2),IF('Hoja De Calculo'!CF$16&lt;'Hoja De Calculo'!CE$16,0,'Credit issuance TYA'!CE72-('Credit issuance TYA'!$AZ$21*'Credit issuance TYA'!$B$2)))</f>
        <v>0</v>
      </c>
      <c r="CF72" s="285">
        <f>IF(ISBLANK('Hoja De Calculo'!CG$13),'Credit issuance TYA'!CF72-('Credit issuance TYA'!$AZ$21*'Credit issuance TYA'!$B$2),IF('Hoja De Calculo'!CG$16&lt;'Hoja De Calculo'!CF$16,0,'Credit issuance TYA'!CF72-('Credit issuance TYA'!$AZ$21*'Credit issuance TYA'!$B$2)))</f>
        <v>0</v>
      </c>
      <c r="CG72" s="285">
        <f>IF(ISBLANK('Hoja De Calculo'!CH$13),'Credit issuance TYA'!CG72-('Credit issuance TYA'!$AZ$21*'Credit issuance TYA'!$B$2),IF('Hoja De Calculo'!CH$16&lt;'Hoja De Calculo'!CG$16,0,'Credit issuance TYA'!CG72-('Credit issuance TYA'!$AZ$21*'Credit issuance TYA'!$B$2)))</f>
        <v>0</v>
      </c>
      <c r="CH72" s="285">
        <f>IF(ISBLANK('Hoja De Calculo'!CI$13),'Credit issuance TYA'!CH72-('Credit issuance TYA'!$AZ$21*'Credit issuance TYA'!$B$2),IF('Hoja De Calculo'!CI$16&lt;'Hoja De Calculo'!CH$16,0,'Credit issuance TYA'!CH72-('Credit issuance TYA'!$AZ$21*'Credit issuance TYA'!$B$2)))</f>
        <v>0</v>
      </c>
      <c r="CI72" s="285">
        <f>IF(ISBLANK('Hoja De Calculo'!CJ$13),'Credit issuance TYA'!CI72-('Credit issuance TYA'!$AZ$21*'Credit issuance TYA'!$B$2),IF('Hoja De Calculo'!CJ$16&lt;'Hoja De Calculo'!CI$16,0,'Credit issuance TYA'!CI72-('Credit issuance TYA'!$AZ$21*'Credit issuance TYA'!$B$2)))</f>
        <v>0</v>
      </c>
      <c r="CJ72" s="285">
        <f>IF(ISBLANK('Hoja De Calculo'!CK$13),'Credit issuance TYA'!CJ72-('Credit issuance TYA'!$AZ$21*'Credit issuance TYA'!$B$2),IF('Hoja De Calculo'!CK$16&lt;'Hoja De Calculo'!CJ$16,0,'Credit issuance TYA'!CJ72-('Credit issuance TYA'!$AZ$21*'Credit issuance TYA'!$B$2)))</f>
        <v>0</v>
      </c>
      <c r="CK72" s="285">
        <f>IF(ISBLANK('Hoja De Calculo'!CL$13),'Credit issuance TYA'!CK72-('Credit issuance TYA'!$AZ$21*'Credit issuance TYA'!$B$2),IF('Hoja De Calculo'!CL$16&lt;'Hoja De Calculo'!CK$16,0,'Credit issuance TYA'!CK72-('Credit issuance TYA'!$AZ$21*'Credit issuance TYA'!$B$2)))</f>
        <v>0</v>
      </c>
      <c r="CL72" s="285">
        <f>IF(ISBLANK('Hoja De Calculo'!CM$13),'Credit issuance TYA'!CL72-('Credit issuance TYA'!$AZ$21*'Credit issuance TYA'!$B$2),IF('Hoja De Calculo'!CM$16&lt;'Hoja De Calculo'!CL$16,0,'Credit issuance TYA'!CL72-('Credit issuance TYA'!$AZ$21*'Credit issuance TYA'!$B$2)))</f>
        <v>0</v>
      </c>
      <c r="CM72" s="285">
        <f>IF(ISBLANK('Hoja De Calculo'!CN$13),'Credit issuance TYA'!CM72-('Credit issuance TYA'!$AZ$21*'Credit issuance TYA'!$B$2),IF('Hoja De Calculo'!CN$16&lt;'Hoja De Calculo'!CM$16,0,'Credit issuance TYA'!CM72-('Credit issuance TYA'!$AZ$21*'Credit issuance TYA'!$B$2)))</f>
        <v>0</v>
      </c>
      <c r="CN72" s="285">
        <f>IF(ISBLANK('Hoja De Calculo'!CO$13),'Credit issuance TYA'!CN72-('Credit issuance TYA'!$AZ$21*'Credit issuance TYA'!$B$2),IF('Hoja De Calculo'!CO$16&lt;'Hoja De Calculo'!CN$16,0,'Credit issuance TYA'!CN72-('Credit issuance TYA'!$AZ$21*'Credit issuance TYA'!$B$2)))</f>
        <v>0</v>
      </c>
      <c r="CO72" s="285">
        <f>IF(ISBLANK('Hoja De Calculo'!CP$13),'Credit issuance TYA'!CO72-('Credit issuance TYA'!$AZ$21*'Credit issuance TYA'!$B$2),IF('Hoja De Calculo'!CP$16&lt;'Hoja De Calculo'!CO$16,0,'Credit issuance TYA'!CO72-('Credit issuance TYA'!$AZ$21*'Credit issuance TYA'!$B$2)))</f>
        <v>0</v>
      </c>
      <c r="CP72" s="285">
        <f>IF(ISBLANK('Hoja De Calculo'!CQ$13),'Credit issuance TYA'!CP72-('Credit issuance TYA'!$AZ$21*'Credit issuance TYA'!$B$2),IF('Hoja De Calculo'!CQ$16&lt;'Hoja De Calculo'!CP$16,0,'Credit issuance TYA'!CP72-('Credit issuance TYA'!$AZ$21*'Credit issuance TYA'!$B$2)))</f>
        <v>0</v>
      </c>
      <c r="CQ72" s="285">
        <f>IF(ISBLANK('Hoja De Calculo'!CR$13),'Credit issuance TYA'!CQ72-('Credit issuance TYA'!$AZ$21*'Credit issuance TYA'!$B$2),IF('Hoja De Calculo'!CR$16&lt;'Hoja De Calculo'!CQ$16,0,'Credit issuance TYA'!CQ72-('Credit issuance TYA'!$AZ$21*'Credit issuance TYA'!$B$2)))</f>
        <v>0</v>
      </c>
      <c r="CR72" s="285">
        <f>IF(ISBLANK('Hoja De Calculo'!CS$13),'Credit issuance TYA'!CR72-('Credit issuance TYA'!$AZ$21*'Credit issuance TYA'!$B$2),IF('Hoja De Calculo'!CS$16&lt;'Hoja De Calculo'!CR$16,0,'Credit issuance TYA'!CR72-('Credit issuance TYA'!$AZ$21*'Credit issuance TYA'!$B$2)))</f>
        <v>0</v>
      </c>
      <c r="CS72" s="285">
        <f>IF(ISBLANK('Hoja De Calculo'!CT$13),'Credit issuance TYA'!CS72-('Credit issuance TYA'!$AZ$21*'Credit issuance TYA'!$B$2),IF('Hoja De Calculo'!CT$16&lt;'Hoja De Calculo'!CS$16,0,'Credit issuance TYA'!CS72-('Credit issuance TYA'!$AZ$21*'Credit issuance TYA'!$B$2)))</f>
        <v>0</v>
      </c>
      <c r="CT72" s="285">
        <f>IF(ISBLANK('Hoja De Calculo'!CU$13),'Credit issuance TYA'!CT72-('Credit issuance TYA'!$AZ$21*'Credit issuance TYA'!$B$2),IF('Hoja De Calculo'!CU$16&lt;'Hoja De Calculo'!CT$16,0,'Credit issuance TYA'!CT72-('Credit issuance TYA'!$AZ$21*'Credit issuance TYA'!$B$2)))</f>
        <v>0</v>
      </c>
      <c r="CU72" s="285">
        <f>IF(ISBLANK('Hoja De Calculo'!CV$13),'Credit issuance TYA'!CU72-('Credit issuance TYA'!$AZ$21*'Credit issuance TYA'!$B$2),IF('Hoja De Calculo'!CV$16&lt;'Hoja De Calculo'!CU$16,0,'Credit issuance TYA'!CU72-('Credit issuance TYA'!$AZ$21*'Credit issuance TYA'!$B$2)))</f>
        <v>0</v>
      </c>
      <c r="CV72" s="285">
        <f>IF(ISBLANK('Hoja De Calculo'!CW$13),'Credit issuance TYA'!CV72-('Credit issuance TYA'!$AZ$21*'Credit issuance TYA'!$B$2),IF('Hoja De Calculo'!CW$16&lt;'Hoja De Calculo'!CV$16,0,'Credit issuance TYA'!CV72-('Credit issuance TYA'!$AZ$21*'Credit issuance TYA'!$B$2)))</f>
        <v>0</v>
      </c>
      <c r="CW72" s="285">
        <f>IF(ISBLANK('Hoja De Calculo'!CX$13),'Credit issuance TYA'!CW72-('Credit issuance TYA'!$AZ$21*'Credit issuance TYA'!$B$2),IF('Hoja De Calculo'!CX$16&lt;'Hoja De Calculo'!CW$16,0,'Credit issuance TYA'!CW72-('Credit issuance TYA'!$AZ$21*'Credit issuance TYA'!$B$2)))</f>
        <v>0</v>
      </c>
    </row>
    <row r="73" spans="1:101" x14ac:dyDescent="0.25">
      <c r="A73" t="s">
        <v>210</v>
      </c>
      <c r="B73" s="263"/>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c r="AJ73" s="263"/>
      <c r="AK73" s="263"/>
      <c r="AL73" s="263"/>
      <c r="AM73" s="263"/>
      <c r="AN73" s="263"/>
      <c r="AO73" s="263"/>
      <c r="AP73" s="263"/>
      <c r="AQ73" s="263"/>
      <c r="AR73" s="263"/>
      <c r="AS73" s="263"/>
      <c r="AT73" s="263"/>
      <c r="AU73" s="263"/>
      <c r="AV73" s="263"/>
      <c r="AW73" s="263"/>
      <c r="AX73" s="263"/>
      <c r="AY73" s="263"/>
      <c r="AZ73" s="263"/>
      <c r="BA73" s="285">
        <f>'Credit issuance TYA'!BA73-('Credit issuance TYA'!$BA$21*'Credit issuance TYA'!$B$2)</f>
        <v>0</v>
      </c>
      <c r="BB73" s="285">
        <f>IF(ISBLANK('Hoja De Calculo'!BC$13),'Credit issuance TYA'!BB73-('Credit issuance TYA'!$BA$21*'Credit issuance TYA'!$B$2),IF('Hoja De Calculo'!BC$16&lt;'Hoja De Calculo'!BB$16,0,'Credit issuance TYA'!BB73-('Credit issuance TYA'!$BA$21*'Credit issuance TYA'!$B$2)))</f>
        <v>0</v>
      </c>
      <c r="BC73" s="285">
        <f>IF(ISBLANK('Hoja De Calculo'!BD$13),'Credit issuance TYA'!BC73-('Credit issuance TYA'!$BA$21*'Credit issuance TYA'!$B$2),IF('Hoja De Calculo'!BD$16&lt;'Hoja De Calculo'!BC$16,0,'Credit issuance TYA'!BC73-('Credit issuance TYA'!$BA$21*'Credit issuance TYA'!$B$2)))</f>
        <v>0</v>
      </c>
      <c r="BD73" s="285">
        <f>IF(ISBLANK('Hoja De Calculo'!BE$13),'Credit issuance TYA'!BD73-('Credit issuance TYA'!$BA$21*'Credit issuance TYA'!$B$2),IF('Hoja De Calculo'!BE$16&lt;'Hoja De Calculo'!BD$16,0,'Credit issuance TYA'!BD73-('Credit issuance TYA'!$BA$21*'Credit issuance TYA'!$B$2)))</f>
        <v>0</v>
      </c>
      <c r="BE73" s="285">
        <f>IF(ISBLANK('Hoja De Calculo'!BF$13),'Credit issuance TYA'!BE73-('Credit issuance TYA'!$BA$21*'Credit issuance TYA'!$B$2),IF('Hoja De Calculo'!BF$16&lt;'Hoja De Calculo'!BE$16,0,'Credit issuance TYA'!BE73-('Credit issuance TYA'!$BA$21*'Credit issuance TYA'!$B$2)))</f>
        <v>0</v>
      </c>
      <c r="BF73" s="285">
        <f>IF(ISBLANK('Hoja De Calculo'!BG$13),'Credit issuance TYA'!BF73-('Credit issuance TYA'!$BA$21*'Credit issuance TYA'!$B$2),IF('Hoja De Calculo'!BG$16&lt;'Hoja De Calculo'!BF$16,0,'Credit issuance TYA'!BF73-('Credit issuance TYA'!$BA$21*'Credit issuance TYA'!$B$2)))</f>
        <v>0</v>
      </c>
      <c r="BG73" s="285">
        <f>IF(ISBLANK('Hoja De Calculo'!BH$13),'Credit issuance TYA'!BG73-('Credit issuance TYA'!$BA$21*'Credit issuance TYA'!$B$2),IF('Hoja De Calculo'!BH$16&lt;'Hoja De Calculo'!BG$16,0,'Credit issuance TYA'!BG73-('Credit issuance TYA'!$BA$21*'Credit issuance TYA'!$B$2)))</f>
        <v>0</v>
      </c>
      <c r="BH73" s="285">
        <f>IF(ISBLANK('Hoja De Calculo'!BI$13),'Credit issuance TYA'!BH73-('Credit issuance TYA'!$BA$21*'Credit issuance TYA'!$B$2),IF('Hoja De Calculo'!BI$16&lt;'Hoja De Calculo'!BH$16,0,'Credit issuance TYA'!BH73-('Credit issuance TYA'!$BA$21*'Credit issuance TYA'!$B$2)))</f>
        <v>0</v>
      </c>
      <c r="BI73" s="285">
        <f>IF(ISBLANK('Hoja De Calculo'!BJ$13),'Credit issuance TYA'!BI73-('Credit issuance TYA'!$BA$21*'Credit issuance TYA'!$B$2),IF('Hoja De Calculo'!BJ$16&lt;'Hoja De Calculo'!BI$16,0,'Credit issuance TYA'!BI73-('Credit issuance TYA'!$BA$21*'Credit issuance TYA'!$B$2)))</f>
        <v>0</v>
      </c>
      <c r="BJ73" s="285">
        <f>IF(ISBLANK('Hoja De Calculo'!BK$13),'Credit issuance TYA'!BJ73-('Credit issuance TYA'!$BA$21*'Credit issuance TYA'!$B$2),IF('Hoja De Calculo'!BK$16&lt;'Hoja De Calculo'!BJ$16,0,'Credit issuance TYA'!BJ73-('Credit issuance TYA'!$BA$21*'Credit issuance TYA'!$B$2)))</f>
        <v>0</v>
      </c>
      <c r="BK73" s="285">
        <f>IF(ISBLANK('Hoja De Calculo'!BL$13),'Credit issuance TYA'!BK73-('Credit issuance TYA'!$BA$21*'Credit issuance TYA'!$B$2),IF('Hoja De Calculo'!BL$16&lt;'Hoja De Calculo'!BK$16,0,'Credit issuance TYA'!BK73-('Credit issuance TYA'!$BA$21*'Credit issuance TYA'!$B$2)))</f>
        <v>0</v>
      </c>
      <c r="BL73" s="285">
        <f>IF(ISBLANK('Hoja De Calculo'!BM$13),'Credit issuance TYA'!BL73-('Credit issuance TYA'!$BA$21*'Credit issuance TYA'!$B$2),IF('Hoja De Calculo'!BM$16&lt;'Hoja De Calculo'!BL$16,0,'Credit issuance TYA'!BL73-('Credit issuance TYA'!$BA$21*'Credit issuance TYA'!$B$2)))</f>
        <v>0</v>
      </c>
      <c r="BM73" s="285">
        <f>IF(ISBLANK('Hoja De Calculo'!BN$13),'Credit issuance TYA'!BM73-('Credit issuance TYA'!$BA$21*'Credit issuance TYA'!$B$2),IF('Hoja De Calculo'!BN$16&lt;'Hoja De Calculo'!BM$16,0,'Credit issuance TYA'!BM73-('Credit issuance TYA'!$BA$21*'Credit issuance TYA'!$B$2)))</f>
        <v>0</v>
      </c>
      <c r="BN73" s="285">
        <f>IF(ISBLANK('Hoja De Calculo'!BO$13),'Credit issuance TYA'!BN73-('Credit issuance TYA'!$BA$21*'Credit issuance TYA'!$B$2),IF('Hoja De Calculo'!BO$16&lt;'Hoja De Calculo'!BN$16,0,'Credit issuance TYA'!BN73-('Credit issuance TYA'!$BA$21*'Credit issuance TYA'!$B$2)))</f>
        <v>0</v>
      </c>
      <c r="BO73" s="285">
        <f>IF(ISBLANK('Hoja De Calculo'!BP$13),'Credit issuance TYA'!BO73-('Credit issuance TYA'!$BA$21*'Credit issuance TYA'!$B$2),IF('Hoja De Calculo'!BP$16&lt;'Hoja De Calculo'!BO$16,0,'Credit issuance TYA'!BO73-('Credit issuance TYA'!$BA$21*'Credit issuance TYA'!$B$2)))</f>
        <v>0</v>
      </c>
      <c r="BP73" s="285">
        <f>IF(ISBLANK('Hoja De Calculo'!BQ$13),'Credit issuance TYA'!BP73-('Credit issuance TYA'!$BA$21*'Credit issuance TYA'!$B$2),IF('Hoja De Calculo'!BQ$16&lt;'Hoja De Calculo'!BP$16,0,'Credit issuance TYA'!BP73-('Credit issuance TYA'!$BA$21*'Credit issuance TYA'!$B$2)))</f>
        <v>0</v>
      </c>
      <c r="BQ73" s="285">
        <f>IF(ISBLANK('Hoja De Calculo'!BR$13),'Credit issuance TYA'!BQ73-('Credit issuance TYA'!$BA$21*'Credit issuance TYA'!$B$2),IF('Hoja De Calculo'!BR$16&lt;'Hoja De Calculo'!BQ$16,0,'Credit issuance TYA'!BQ73-('Credit issuance TYA'!$BA$21*'Credit issuance TYA'!$B$2)))</f>
        <v>0</v>
      </c>
      <c r="BR73" s="285">
        <f>IF(ISBLANK('Hoja De Calculo'!BS$13),'Credit issuance TYA'!BR73-('Credit issuance TYA'!$BA$21*'Credit issuance TYA'!$B$2),IF('Hoja De Calculo'!BS$16&lt;'Hoja De Calculo'!BR$16,0,'Credit issuance TYA'!BR73-('Credit issuance TYA'!$BA$21*'Credit issuance TYA'!$B$2)))</f>
        <v>0</v>
      </c>
      <c r="BS73" s="285">
        <f>IF(ISBLANK('Hoja De Calculo'!BT$13),'Credit issuance TYA'!BS73-('Credit issuance TYA'!$BA$21*'Credit issuance TYA'!$B$2),IF('Hoja De Calculo'!BT$16&lt;'Hoja De Calculo'!BS$16,0,'Credit issuance TYA'!BS73-('Credit issuance TYA'!$BA$21*'Credit issuance TYA'!$B$2)))</f>
        <v>0</v>
      </c>
      <c r="BT73" s="285">
        <f>IF(ISBLANK('Hoja De Calculo'!BU$13),'Credit issuance TYA'!BT73-('Credit issuance TYA'!$BA$21*'Credit issuance TYA'!$B$2),IF('Hoja De Calculo'!BU$16&lt;'Hoja De Calculo'!BT$16,0,'Credit issuance TYA'!BT73-('Credit issuance TYA'!$BA$21*'Credit issuance TYA'!$B$2)))</f>
        <v>0</v>
      </c>
      <c r="BU73" s="285">
        <f>IF(ISBLANK('Hoja De Calculo'!BV$13),'Credit issuance TYA'!BU73-('Credit issuance TYA'!$BA$21*'Credit issuance TYA'!$B$2),IF('Hoja De Calculo'!BV$16&lt;'Hoja De Calculo'!BU$16,0,'Credit issuance TYA'!BU73-('Credit issuance TYA'!$BA$21*'Credit issuance TYA'!$B$2)))</f>
        <v>0</v>
      </c>
      <c r="BV73" s="285">
        <f>IF(ISBLANK('Hoja De Calculo'!BW$13),'Credit issuance TYA'!BV73-('Credit issuance TYA'!$BA$21*'Credit issuance TYA'!$B$2),IF('Hoja De Calculo'!BW$16&lt;'Hoja De Calculo'!BV$16,0,'Credit issuance TYA'!BV73-('Credit issuance TYA'!$BA$21*'Credit issuance TYA'!$B$2)))</f>
        <v>0</v>
      </c>
      <c r="BW73" s="285">
        <f>IF(ISBLANK('Hoja De Calculo'!BX$13),'Credit issuance TYA'!BW73-('Credit issuance TYA'!$BA$21*'Credit issuance TYA'!$B$2),IF('Hoja De Calculo'!BX$16&lt;'Hoja De Calculo'!BW$16,0,'Credit issuance TYA'!BW73-('Credit issuance TYA'!$BA$21*'Credit issuance TYA'!$B$2)))</f>
        <v>0</v>
      </c>
      <c r="BX73" s="285">
        <f>IF(ISBLANK('Hoja De Calculo'!BY$13),'Credit issuance TYA'!BX73-('Credit issuance TYA'!$BA$21*'Credit issuance TYA'!$B$2),IF('Hoja De Calculo'!BY$16&lt;'Hoja De Calculo'!BX$16,0,'Credit issuance TYA'!BX73-('Credit issuance TYA'!$BA$21*'Credit issuance TYA'!$B$2)))</f>
        <v>0</v>
      </c>
      <c r="BY73" s="285">
        <f>IF(ISBLANK('Hoja De Calculo'!BZ$13),'Credit issuance TYA'!BY73-('Credit issuance TYA'!$BA$21*'Credit issuance TYA'!$B$2),IF('Hoja De Calculo'!BZ$16&lt;'Hoja De Calculo'!BY$16,0,'Credit issuance TYA'!BY73-('Credit issuance TYA'!$BA$21*'Credit issuance TYA'!$B$2)))</f>
        <v>0</v>
      </c>
      <c r="BZ73" s="285">
        <f>IF(ISBLANK('Hoja De Calculo'!CA$13),'Credit issuance TYA'!BZ73-('Credit issuance TYA'!$BA$21*'Credit issuance TYA'!$B$2),IF('Hoja De Calculo'!CA$16&lt;'Hoja De Calculo'!BZ$16,0,'Credit issuance TYA'!BZ73-('Credit issuance TYA'!$BA$21*'Credit issuance TYA'!$B$2)))</f>
        <v>0</v>
      </c>
      <c r="CA73" s="285">
        <f>IF(ISBLANK('Hoja De Calculo'!CB$13),'Credit issuance TYA'!CA73-('Credit issuance TYA'!$BA$21*'Credit issuance TYA'!$B$2),IF('Hoja De Calculo'!CB$16&lt;'Hoja De Calculo'!CA$16,0,'Credit issuance TYA'!CA73-('Credit issuance TYA'!$BA$21*'Credit issuance TYA'!$B$2)))</f>
        <v>0</v>
      </c>
      <c r="CB73" s="285">
        <f>IF(ISBLANK('Hoja De Calculo'!CC$13),'Credit issuance TYA'!CB73-('Credit issuance TYA'!$BA$21*'Credit issuance TYA'!$B$2),IF('Hoja De Calculo'!CC$16&lt;'Hoja De Calculo'!CB$16,0,'Credit issuance TYA'!CB73-('Credit issuance TYA'!$BA$21*'Credit issuance TYA'!$B$2)))</f>
        <v>0</v>
      </c>
      <c r="CC73" s="285">
        <f>IF(ISBLANK('Hoja De Calculo'!CD$13),'Credit issuance TYA'!CC73-('Credit issuance TYA'!$BA$21*'Credit issuance TYA'!$B$2),IF('Hoja De Calculo'!CD$16&lt;'Hoja De Calculo'!CC$16,0,'Credit issuance TYA'!CC73-('Credit issuance TYA'!$BA$21*'Credit issuance TYA'!$B$2)))</f>
        <v>0</v>
      </c>
      <c r="CD73" s="285">
        <f>IF(ISBLANK('Hoja De Calculo'!CE$13),'Credit issuance TYA'!CD73-('Credit issuance TYA'!$BA$21*'Credit issuance TYA'!$B$2),IF('Hoja De Calculo'!CE$16&lt;'Hoja De Calculo'!CD$16,0,'Credit issuance TYA'!CD73-('Credit issuance TYA'!$BA$21*'Credit issuance TYA'!$B$2)))</f>
        <v>0</v>
      </c>
      <c r="CE73" s="285">
        <f>IF(ISBLANK('Hoja De Calculo'!CF$13),'Credit issuance TYA'!CE73-('Credit issuance TYA'!$BA$21*'Credit issuance TYA'!$B$2),IF('Hoja De Calculo'!CF$16&lt;'Hoja De Calculo'!CE$16,0,'Credit issuance TYA'!CE73-('Credit issuance TYA'!$BA$21*'Credit issuance TYA'!$B$2)))</f>
        <v>0</v>
      </c>
      <c r="CF73" s="285">
        <f>IF(ISBLANK('Hoja De Calculo'!CG$13),'Credit issuance TYA'!CF73-('Credit issuance TYA'!$BA$21*'Credit issuance TYA'!$B$2),IF('Hoja De Calculo'!CG$16&lt;'Hoja De Calculo'!CF$16,0,'Credit issuance TYA'!CF73-('Credit issuance TYA'!$BA$21*'Credit issuance TYA'!$B$2)))</f>
        <v>0</v>
      </c>
      <c r="CG73" s="285">
        <f>IF(ISBLANK('Hoja De Calculo'!CH$13),'Credit issuance TYA'!CG73-('Credit issuance TYA'!$BA$21*'Credit issuance TYA'!$B$2),IF('Hoja De Calculo'!CH$16&lt;'Hoja De Calculo'!CG$16,0,'Credit issuance TYA'!CG73-('Credit issuance TYA'!$BA$21*'Credit issuance TYA'!$B$2)))</f>
        <v>0</v>
      </c>
      <c r="CH73" s="285">
        <f>IF(ISBLANK('Hoja De Calculo'!CI$13),'Credit issuance TYA'!CH73-('Credit issuance TYA'!$BA$21*'Credit issuance TYA'!$B$2),IF('Hoja De Calculo'!CI$16&lt;'Hoja De Calculo'!CH$16,0,'Credit issuance TYA'!CH73-('Credit issuance TYA'!$BA$21*'Credit issuance TYA'!$B$2)))</f>
        <v>0</v>
      </c>
      <c r="CI73" s="285">
        <f>IF(ISBLANK('Hoja De Calculo'!CJ$13),'Credit issuance TYA'!CI73-('Credit issuance TYA'!$BA$21*'Credit issuance TYA'!$B$2),IF('Hoja De Calculo'!CJ$16&lt;'Hoja De Calculo'!CI$16,0,'Credit issuance TYA'!CI73-('Credit issuance TYA'!$BA$21*'Credit issuance TYA'!$B$2)))</f>
        <v>0</v>
      </c>
      <c r="CJ73" s="285">
        <f>IF(ISBLANK('Hoja De Calculo'!CK$13),'Credit issuance TYA'!CJ73-('Credit issuance TYA'!$BA$21*'Credit issuance TYA'!$B$2),IF('Hoja De Calculo'!CK$16&lt;'Hoja De Calculo'!CJ$16,0,'Credit issuance TYA'!CJ73-('Credit issuance TYA'!$BA$21*'Credit issuance TYA'!$B$2)))</f>
        <v>0</v>
      </c>
      <c r="CK73" s="285">
        <f>IF(ISBLANK('Hoja De Calculo'!CL$13),'Credit issuance TYA'!CK73-('Credit issuance TYA'!$BA$21*'Credit issuance TYA'!$B$2),IF('Hoja De Calculo'!CL$16&lt;'Hoja De Calculo'!CK$16,0,'Credit issuance TYA'!CK73-('Credit issuance TYA'!$BA$21*'Credit issuance TYA'!$B$2)))</f>
        <v>0</v>
      </c>
      <c r="CL73" s="285">
        <f>IF(ISBLANK('Hoja De Calculo'!CM$13),'Credit issuance TYA'!CL73-('Credit issuance TYA'!$BA$21*'Credit issuance TYA'!$B$2),IF('Hoja De Calculo'!CM$16&lt;'Hoja De Calculo'!CL$16,0,'Credit issuance TYA'!CL73-('Credit issuance TYA'!$BA$21*'Credit issuance TYA'!$B$2)))</f>
        <v>0</v>
      </c>
      <c r="CM73" s="285">
        <f>IF(ISBLANK('Hoja De Calculo'!CN$13),'Credit issuance TYA'!CM73-('Credit issuance TYA'!$BA$21*'Credit issuance TYA'!$B$2),IF('Hoja De Calculo'!CN$16&lt;'Hoja De Calculo'!CM$16,0,'Credit issuance TYA'!CM73-('Credit issuance TYA'!$BA$21*'Credit issuance TYA'!$B$2)))</f>
        <v>0</v>
      </c>
      <c r="CN73" s="285">
        <f>IF(ISBLANK('Hoja De Calculo'!CO$13),'Credit issuance TYA'!CN73-('Credit issuance TYA'!$BA$21*'Credit issuance TYA'!$B$2),IF('Hoja De Calculo'!CO$16&lt;'Hoja De Calculo'!CN$16,0,'Credit issuance TYA'!CN73-('Credit issuance TYA'!$BA$21*'Credit issuance TYA'!$B$2)))</f>
        <v>0</v>
      </c>
      <c r="CO73" s="285">
        <f>IF(ISBLANK('Hoja De Calculo'!CP$13),'Credit issuance TYA'!CO73-('Credit issuance TYA'!$BA$21*'Credit issuance TYA'!$B$2),IF('Hoja De Calculo'!CP$16&lt;'Hoja De Calculo'!CO$16,0,'Credit issuance TYA'!CO73-('Credit issuance TYA'!$BA$21*'Credit issuance TYA'!$B$2)))</f>
        <v>0</v>
      </c>
      <c r="CP73" s="285">
        <f>IF(ISBLANK('Hoja De Calculo'!CQ$13),'Credit issuance TYA'!CP73-('Credit issuance TYA'!$BA$21*'Credit issuance TYA'!$B$2),IF('Hoja De Calculo'!CQ$16&lt;'Hoja De Calculo'!CP$16,0,'Credit issuance TYA'!CP73-('Credit issuance TYA'!$BA$21*'Credit issuance TYA'!$B$2)))</f>
        <v>0</v>
      </c>
      <c r="CQ73" s="285">
        <f>IF(ISBLANK('Hoja De Calculo'!CR$13),'Credit issuance TYA'!CQ73-('Credit issuance TYA'!$BA$21*'Credit issuance TYA'!$B$2),IF('Hoja De Calculo'!CR$16&lt;'Hoja De Calculo'!CQ$16,0,'Credit issuance TYA'!CQ73-('Credit issuance TYA'!$BA$21*'Credit issuance TYA'!$B$2)))</f>
        <v>0</v>
      </c>
      <c r="CR73" s="285">
        <f>IF(ISBLANK('Hoja De Calculo'!CS$13),'Credit issuance TYA'!CR73-('Credit issuance TYA'!$BA$21*'Credit issuance TYA'!$B$2),IF('Hoja De Calculo'!CS$16&lt;'Hoja De Calculo'!CR$16,0,'Credit issuance TYA'!CR73-('Credit issuance TYA'!$BA$21*'Credit issuance TYA'!$B$2)))</f>
        <v>0</v>
      </c>
      <c r="CS73" s="285">
        <f>IF(ISBLANK('Hoja De Calculo'!CT$13),'Credit issuance TYA'!CS73-('Credit issuance TYA'!$BA$21*'Credit issuance TYA'!$B$2),IF('Hoja De Calculo'!CT$16&lt;'Hoja De Calculo'!CS$16,0,'Credit issuance TYA'!CS73-('Credit issuance TYA'!$BA$21*'Credit issuance TYA'!$B$2)))</f>
        <v>0</v>
      </c>
      <c r="CT73" s="285">
        <f>IF(ISBLANK('Hoja De Calculo'!CU$13),'Credit issuance TYA'!CT73-('Credit issuance TYA'!$BA$21*'Credit issuance TYA'!$B$2),IF('Hoja De Calculo'!CU$16&lt;'Hoja De Calculo'!CT$16,0,'Credit issuance TYA'!CT73-('Credit issuance TYA'!$BA$21*'Credit issuance TYA'!$B$2)))</f>
        <v>0</v>
      </c>
      <c r="CU73" s="285">
        <f>IF(ISBLANK('Hoja De Calculo'!CV$13),'Credit issuance TYA'!CU73-('Credit issuance TYA'!$BA$21*'Credit issuance TYA'!$B$2),IF('Hoja De Calculo'!CV$16&lt;'Hoja De Calculo'!CU$16,0,'Credit issuance TYA'!CU73-('Credit issuance TYA'!$BA$21*'Credit issuance TYA'!$B$2)))</f>
        <v>0</v>
      </c>
      <c r="CV73" s="285">
        <f>IF(ISBLANK('Hoja De Calculo'!CW$13),'Credit issuance TYA'!CV73-('Credit issuance TYA'!$BA$21*'Credit issuance TYA'!$B$2),IF('Hoja De Calculo'!CW$16&lt;'Hoja De Calculo'!CV$16,0,'Credit issuance TYA'!CV73-('Credit issuance TYA'!$BA$21*'Credit issuance TYA'!$B$2)))</f>
        <v>0</v>
      </c>
      <c r="CW73" s="285">
        <f>IF(ISBLANK('Hoja De Calculo'!CX$13),'Credit issuance TYA'!CW73-('Credit issuance TYA'!$BA$21*'Credit issuance TYA'!$B$2),IF('Hoja De Calculo'!CX$16&lt;'Hoja De Calculo'!CW$16,0,'Credit issuance TYA'!CW73-('Credit issuance TYA'!$BA$21*'Credit issuance TYA'!$B$2)))</f>
        <v>0</v>
      </c>
    </row>
    <row r="74" spans="1:101" x14ac:dyDescent="0.25">
      <c r="A74" t="s">
        <v>211</v>
      </c>
      <c r="B74" s="263"/>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85">
        <f>'Credit issuance TYA'!BB74-('Credit issuance TYA'!$BB$21*'Credit issuance TYA'!$B$2)</f>
        <v>0</v>
      </c>
      <c r="BC74" s="285">
        <f>IF(ISBLANK('Hoja De Calculo'!BD$13),'Credit issuance TYA'!BC74-('Credit issuance TYA'!$BB$21*'Credit issuance TYA'!$B$2),IF('Hoja De Calculo'!BD$16&lt;'Hoja De Calculo'!BC$16,0,'Credit issuance TYA'!BC74-('Credit issuance TYA'!$BB$21*'Credit issuance TYA'!$B$2)))</f>
        <v>0</v>
      </c>
      <c r="BD74" s="285">
        <f>IF(ISBLANK('Hoja De Calculo'!BE$13),'Credit issuance TYA'!BD74-('Credit issuance TYA'!$BB$21*'Credit issuance TYA'!$B$2),IF('Hoja De Calculo'!BE$16&lt;'Hoja De Calculo'!BD$16,0,'Credit issuance TYA'!BD74-('Credit issuance TYA'!$BB$21*'Credit issuance TYA'!$B$2)))</f>
        <v>0</v>
      </c>
      <c r="BE74" s="285">
        <f>IF(ISBLANK('Hoja De Calculo'!BF$13),'Credit issuance TYA'!BE74-('Credit issuance TYA'!$BB$21*'Credit issuance TYA'!$B$2),IF('Hoja De Calculo'!BF$16&lt;'Hoja De Calculo'!BE$16,0,'Credit issuance TYA'!BE74-('Credit issuance TYA'!$BB$21*'Credit issuance TYA'!$B$2)))</f>
        <v>0</v>
      </c>
      <c r="BF74" s="285">
        <f>IF(ISBLANK('Hoja De Calculo'!BG$13),'Credit issuance TYA'!BF74-('Credit issuance TYA'!$BB$21*'Credit issuance TYA'!$B$2),IF('Hoja De Calculo'!BG$16&lt;'Hoja De Calculo'!BF$16,0,'Credit issuance TYA'!BF74-('Credit issuance TYA'!$BB$21*'Credit issuance TYA'!$B$2)))</f>
        <v>0</v>
      </c>
      <c r="BG74" s="285">
        <f>IF(ISBLANK('Hoja De Calculo'!BH$13),'Credit issuance TYA'!BG74-('Credit issuance TYA'!$BB$21*'Credit issuance TYA'!$B$2),IF('Hoja De Calculo'!BH$16&lt;'Hoja De Calculo'!BG$16,0,'Credit issuance TYA'!BG74-('Credit issuance TYA'!$BB$21*'Credit issuance TYA'!$B$2)))</f>
        <v>0</v>
      </c>
      <c r="BH74" s="285">
        <f>IF(ISBLANK('Hoja De Calculo'!BI$13),'Credit issuance TYA'!BH74-('Credit issuance TYA'!$BB$21*'Credit issuance TYA'!$B$2),IF('Hoja De Calculo'!BI$16&lt;'Hoja De Calculo'!BH$16,0,'Credit issuance TYA'!BH74-('Credit issuance TYA'!$BB$21*'Credit issuance TYA'!$B$2)))</f>
        <v>0</v>
      </c>
      <c r="BI74" s="285">
        <f>IF(ISBLANK('Hoja De Calculo'!BJ$13),'Credit issuance TYA'!BI74-('Credit issuance TYA'!$BB$21*'Credit issuance TYA'!$B$2),IF('Hoja De Calculo'!BJ$16&lt;'Hoja De Calculo'!BI$16,0,'Credit issuance TYA'!BI74-('Credit issuance TYA'!$BB$21*'Credit issuance TYA'!$B$2)))</f>
        <v>0</v>
      </c>
      <c r="BJ74" s="285">
        <f>IF(ISBLANK('Hoja De Calculo'!BK$13),'Credit issuance TYA'!BJ74-('Credit issuance TYA'!$BB$21*'Credit issuance TYA'!$B$2),IF('Hoja De Calculo'!BK$16&lt;'Hoja De Calculo'!BJ$16,0,'Credit issuance TYA'!BJ74-('Credit issuance TYA'!$BB$21*'Credit issuance TYA'!$B$2)))</f>
        <v>0</v>
      </c>
      <c r="BK74" s="285">
        <f>IF(ISBLANK('Hoja De Calculo'!BL$13),'Credit issuance TYA'!BK74-('Credit issuance TYA'!$BB$21*'Credit issuance TYA'!$B$2),IF('Hoja De Calculo'!BL$16&lt;'Hoja De Calculo'!BK$16,0,'Credit issuance TYA'!BK74-('Credit issuance TYA'!$BB$21*'Credit issuance TYA'!$B$2)))</f>
        <v>0</v>
      </c>
      <c r="BL74" s="285">
        <f>IF(ISBLANK('Hoja De Calculo'!BM$13),'Credit issuance TYA'!BL74-('Credit issuance TYA'!$BB$21*'Credit issuance TYA'!$B$2),IF('Hoja De Calculo'!BM$16&lt;'Hoja De Calculo'!BL$16,0,'Credit issuance TYA'!BL74-('Credit issuance TYA'!$BB$21*'Credit issuance TYA'!$B$2)))</f>
        <v>0</v>
      </c>
      <c r="BM74" s="285">
        <f>IF(ISBLANK('Hoja De Calculo'!BN$13),'Credit issuance TYA'!BM74-('Credit issuance TYA'!$BB$21*'Credit issuance TYA'!$B$2),IF('Hoja De Calculo'!BN$16&lt;'Hoja De Calculo'!BM$16,0,'Credit issuance TYA'!BM74-('Credit issuance TYA'!$BB$21*'Credit issuance TYA'!$B$2)))</f>
        <v>0</v>
      </c>
      <c r="BN74" s="285">
        <f>IF(ISBLANK('Hoja De Calculo'!BO$13),'Credit issuance TYA'!BN74-('Credit issuance TYA'!$BB$21*'Credit issuance TYA'!$B$2),IF('Hoja De Calculo'!BO$16&lt;'Hoja De Calculo'!BN$16,0,'Credit issuance TYA'!BN74-('Credit issuance TYA'!$BB$21*'Credit issuance TYA'!$B$2)))</f>
        <v>0</v>
      </c>
      <c r="BO74" s="285">
        <f>IF(ISBLANK('Hoja De Calculo'!BP$13),'Credit issuance TYA'!BO74-('Credit issuance TYA'!$BB$21*'Credit issuance TYA'!$B$2),IF('Hoja De Calculo'!BP$16&lt;'Hoja De Calculo'!BO$16,0,'Credit issuance TYA'!BO74-('Credit issuance TYA'!$BB$21*'Credit issuance TYA'!$B$2)))</f>
        <v>0</v>
      </c>
      <c r="BP74" s="285">
        <f>IF(ISBLANK('Hoja De Calculo'!BQ$13),'Credit issuance TYA'!BP74-('Credit issuance TYA'!$BB$21*'Credit issuance TYA'!$B$2),IF('Hoja De Calculo'!BQ$16&lt;'Hoja De Calculo'!BP$16,0,'Credit issuance TYA'!BP74-('Credit issuance TYA'!$BB$21*'Credit issuance TYA'!$B$2)))</f>
        <v>0</v>
      </c>
      <c r="BQ74" s="285">
        <f>IF(ISBLANK('Hoja De Calculo'!BR$13),'Credit issuance TYA'!BQ74-('Credit issuance TYA'!$BB$21*'Credit issuance TYA'!$B$2),IF('Hoja De Calculo'!BR$16&lt;'Hoja De Calculo'!BQ$16,0,'Credit issuance TYA'!BQ74-('Credit issuance TYA'!$BB$21*'Credit issuance TYA'!$B$2)))</f>
        <v>0</v>
      </c>
      <c r="BR74" s="285">
        <f>IF(ISBLANK('Hoja De Calculo'!BS$13),'Credit issuance TYA'!BR74-('Credit issuance TYA'!$BB$21*'Credit issuance TYA'!$B$2),IF('Hoja De Calculo'!BS$16&lt;'Hoja De Calculo'!BR$16,0,'Credit issuance TYA'!BR74-('Credit issuance TYA'!$BB$21*'Credit issuance TYA'!$B$2)))</f>
        <v>0</v>
      </c>
      <c r="BS74" s="285">
        <f>IF(ISBLANK('Hoja De Calculo'!BT$13),'Credit issuance TYA'!BS74-('Credit issuance TYA'!$BB$21*'Credit issuance TYA'!$B$2),IF('Hoja De Calculo'!BT$16&lt;'Hoja De Calculo'!BS$16,0,'Credit issuance TYA'!BS74-('Credit issuance TYA'!$BB$21*'Credit issuance TYA'!$B$2)))</f>
        <v>0</v>
      </c>
      <c r="BT74" s="285">
        <f>IF(ISBLANK('Hoja De Calculo'!BU$13),'Credit issuance TYA'!BT74-('Credit issuance TYA'!$BB$21*'Credit issuance TYA'!$B$2),IF('Hoja De Calculo'!BU$16&lt;'Hoja De Calculo'!BT$16,0,'Credit issuance TYA'!BT74-('Credit issuance TYA'!$BB$21*'Credit issuance TYA'!$B$2)))</f>
        <v>0</v>
      </c>
      <c r="BU74" s="285">
        <f>IF(ISBLANK('Hoja De Calculo'!BV$13),'Credit issuance TYA'!BU74-('Credit issuance TYA'!$BB$21*'Credit issuance TYA'!$B$2),IF('Hoja De Calculo'!BV$16&lt;'Hoja De Calculo'!BU$16,0,'Credit issuance TYA'!BU74-('Credit issuance TYA'!$BB$21*'Credit issuance TYA'!$B$2)))</f>
        <v>0</v>
      </c>
      <c r="BV74" s="285">
        <f>IF(ISBLANK('Hoja De Calculo'!BW$13),'Credit issuance TYA'!BV74-('Credit issuance TYA'!$BB$21*'Credit issuance TYA'!$B$2),IF('Hoja De Calculo'!BW$16&lt;'Hoja De Calculo'!BV$16,0,'Credit issuance TYA'!BV74-('Credit issuance TYA'!$BB$21*'Credit issuance TYA'!$B$2)))</f>
        <v>0</v>
      </c>
      <c r="BW74" s="285">
        <f>IF(ISBLANK('Hoja De Calculo'!BX$13),'Credit issuance TYA'!BW74-('Credit issuance TYA'!$BB$21*'Credit issuance TYA'!$B$2),IF('Hoja De Calculo'!BX$16&lt;'Hoja De Calculo'!BW$16,0,'Credit issuance TYA'!BW74-('Credit issuance TYA'!$BB$21*'Credit issuance TYA'!$B$2)))</f>
        <v>0</v>
      </c>
      <c r="BX74" s="285">
        <f>IF(ISBLANK('Hoja De Calculo'!BY$13),'Credit issuance TYA'!BX74-('Credit issuance TYA'!$BB$21*'Credit issuance TYA'!$B$2),IF('Hoja De Calculo'!BY$16&lt;'Hoja De Calculo'!BX$16,0,'Credit issuance TYA'!BX74-('Credit issuance TYA'!$BB$21*'Credit issuance TYA'!$B$2)))</f>
        <v>0</v>
      </c>
      <c r="BY74" s="285">
        <f>IF(ISBLANK('Hoja De Calculo'!BZ$13),'Credit issuance TYA'!BY74-('Credit issuance TYA'!$BB$21*'Credit issuance TYA'!$B$2),IF('Hoja De Calculo'!BZ$16&lt;'Hoja De Calculo'!BY$16,0,'Credit issuance TYA'!BY74-('Credit issuance TYA'!$BB$21*'Credit issuance TYA'!$B$2)))</f>
        <v>0</v>
      </c>
      <c r="BZ74" s="285">
        <f>IF(ISBLANK('Hoja De Calculo'!CA$13),'Credit issuance TYA'!BZ74-('Credit issuance TYA'!$BB$21*'Credit issuance TYA'!$B$2),IF('Hoja De Calculo'!CA$16&lt;'Hoja De Calculo'!BZ$16,0,'Credit issuance TYA'!BZ74-('Credit issuance TYA'!$BB$21*'Credit issuance TYA'!$B$2)))</f>
        <v>0</v>
      </c>
      <c r="CA74" s="285">
        <f>IF(ISBLANK('Hoja De Calculo'!CB$13),'Credit issuance TYA'!CA74-('Credit issuance TYA'!$BB$21*'Credit issuance TYA'!$B$2),IF('Hoja De Calculo'!CB$16&lt;'Hoja De Calculo'!CA$16,0,'Credit issuance TYA'!CA74-('Credit issuance TYA'!$BB$21*'Credit issuance TYA'!$B$2)))</f>
        <v>0</v>
      </c>
      <c r="CB74" s="285">
        <f>IF(ISBLANK('Hoja De Calculo'!CC$13),'Credit issuance TYA'!CB74-('Credit issuance TYA'!$BB$21*'Credit issuance TYA'!$B$2),IF('Hoja De Calculo'!CC$16&lt;'Hoja De Calculo'!CB$16,0,'Credit issuance TYA'!CB74-('Credit issuance TYA'!$BB$21*'Credit issuance TYA'!$B$2)))</f>
        <v>0</v>
      </c>
      <c r="CC74" s="285">
        <f>IF(ISBLANK('Hoja De Calculo'!CD$13),'Credit issuance TYA'!CC74-('Credit issuance TYA'!$BB$21*'Credit issuance TYA'!$B$2),IF('Hoja De Calculo'!CD$16&lt;'Hoja De Calculo'!CC$16,0,'Credit issuance TYA'!CC74-('Credit issuance TYA'!$BB$21*'Credit issuance TYA'!$B$2)))</f>
        <v>0</v>
      </c>
      <c r="CD74" s="285">
        <f>IF(ISBLANK('Hoja De Calculo'!CE$13),'Credit issuance TYA'!CD74-('Credit issuance TYA'!$BB$21*'Credit issuance TYA'!$B$2),IF('Hoja De Calculo'!CE$16&lt;'Hoja De Calculo'!CD$16,0,'Credit issuance TYA'!CD74-('Credit issuance TYA'!$BB$21*'Credit issuance TYA'!$B$2)))</f>
        <v>0</v>
      </c>
      <c r="CE74" s="285">
        <f>IF(ISBLANK('Hoja De Calculo'!CF$13),'Credit issuance TYA'!CE74-('Credit issuance TYA'!$BB$21*'Credit issuance TYA'!$B$2),IF('Hoja De Calculo'!CF$16&lt;'Hoja De Calculo'!CE$16,0,'Credit issuance TYA'!CE74-('Credit issuance TYA'!$BB$21*'Credit issuance TYA'!$B$2)))</f>
        <v>0</v>
      </c>
      <c r="CF74" s="285">
        <f>IF(ISBLANK('Hoja De Calculo'!CG$13),'Credit issuance TYA'!CF74-('Credit issuance TYA'!$BB$21*'Credit issuance TYA'!$B$2),IF('Hoja De Calculo'!CG$16&lt;'Hoja De Calculo'!CF$16,0,'Credit issuance TYA'!CF74-('Credit issuance TYA'!$BB$21*'Credit issuance TYA'!$B$2)))</f>
        <v>0</v>
      </c>
      <c r="CG74" s="285">
        <f>IF(ISBLANK('Hoja De Calculo'!CH$13),'Credit issuance TYA'!CG74-('Credit issuance TYA'!$BB$21*'Credit issuance TYA'!$B$2),IF('Hoja De Calculo'!CH$16&lt;'Hoja De Calculo'!CG$16,0,'Credit issuance TYA'!CG74-('Credit issuance TYA'!$BB$21*'Credit issuance TYA'!$B$2)))</f>
        <v>0</v>
      </c>
      <c r="CH74" s="285">
        <f>IF(ISBLANK('Hoja De Calculo'!CI$13),'Credit issuance TYA'!CH74-('Credit issuance TYA'!$BB$21*'Credit issuance TYA'!$B$2),IF('Hoja De Calculo'!CI$16&lt;'Hoja De Calculo'!CH$16,0,'Credit issuance TYA'!CH74-('Credit issuance TYA'!$BB$21*'Credit issuance TYA'!$B$2)))</f>
        <v>0</v>
      </c>
      <c r="CI74" s="285">
        <f>IF(ISBLANK('Hoja De Calculo'!CJ$13),'Credit issuance TYA'!CI74-('Credit issuance TYA'!$BB$21*'Credit issuance TYA'!$B$2),IF('Hoja De Calculo'!CJ$16&lt;'Hoja De Calculo'!CI$16,0,'Credit issuance TYA'!CI74-('Credit issuance TYA'!$BB$21*'Credit issuance TYA'!$B$2)))</f>
        <v>0</v>
      </c>
      <c r="CJ74" s="285">
        <f>IF(ISBLANK('Hoja De Calculo'!CK$13),'Credit issuance TYA'!CJ74-('Credit issuance TYA'!$BB$21*'Credit issuance TYA'!$B$2),IF('Hoja De Calculo'!CK$16&lt;'Hoja De Calculo'!CJ$16,0,'Credit issuance TYA'!CJ74-('Credit issuance TYA'!$BB$21*'Credit issuance TYA'!$B$2)))</f>
        <v>0</v>
      </c>
      <c r="CK74" s="285">
        <f>IF(ISBLANK('Hoja De Calculo'!CL$13),'Credit issuance TYA'!CK74-('Credit issuance TYA'!$BB$21*'Credit issuance TYA'!$B$2),IF('Hoja De Calculo'!CL$16&lt;'Hoja De Calculo'!CK$16,0,'Credit issuance TYA'!CK74-('Credit issuance TYA'!$BB$21*'Credit issuance TYA'!$B$2)))</f>
        <v>0</v>
      </c>
      <c r="CL74" s="285">
        <f>IF(ISBLANK('Hoja De Calculo'!CM$13),'Credit issuance TYA'!CL74-('Credit issuance TYA'!$BB$21*'Credit issuance TYA'!$B$2),IF('Hoja De Calculo'!CM$16&lt;'Hoja De Calculo'!CL$16,0,'Credit issuance TYA'!CL74-('Credit issuance TYA'!$BB$21*'Credit issuance TYA'!$B$2)))</f>
        <v>0</v>
      </c>
      <c r="CM74" s="285">
        <f>IF(ISBLANK('Hoja De Calculo'!CN$13),'Credit issuance TYA'!CM74-('Credit issuance TYA'!$BB$21*'Credit issuance TYA'!$B$2),IF('Hoja De Calculo'!CN$16&lt;'Hoja De Calculo'!CM$16,0,'Credit issuance TYA'!CM74-('Credit issuance TYA'!$BB$21*'Credit issuance TYA'!$B$2)))</f>
        <v>0</v>
      </c>
      <c r="CN74" s="285">
        <f>IF(ISBLANK('Hoja De Calculo'!CO$13),'Credit issuance TYA'!CN74-('Credit issuance TYA'!$BB$21*'Credit issuance TYA'!$B$2),IF('Hoja De Calculo'!CO$16&lt;'Hoja De Calculo'!CN$16,0,'Credit issuance TYA'!CN74-('Credit issuance TYA'!$BB$21*'Credit issuance TYA'!$B$2)))</f>
        <v>0</v>
      </c>
      <c r="CO74" s="285">
        <f>IF(ISBLANK('Hoja De Calculo'!CP$13),'Credit issuance TYA'!CO74-('Credit issuance TYA'!$BB$21*'Credit issuance TYA'!$B$2),IF('Hoja De Calculo'!CP$16&lt;'Hoja De Calculo'!CO$16,0,'Credit issuance TYA'!CO74-('Credit issuance TYA'!$BB$21*'Credit issuance TYA'!$B$2)))</f>
        <v>0</v>
      </c>
      <c r="CP74" s="285">
        <f>IF(ISBLANK('Hoja De Calculo'!CQ$13),'Credit issuance TYA'!CP74-('Credit issuance TYA'!$BB$21*'Credit issuance TYA'!$B$2),IF('Hoja De Calculo'!CQ$16&lt;'Hoja De Calculo'!CP$16,0,'Credit issuance TYA'!CP74-('Credit issuance TYA'!$BB$21*'Credit issuance TYA'!$B$2)))</f>
        <v>0</v>
      </c>
      <c r="CQ74" s="285">
        <f>IF(ISBLANK('Hoja De Calculo'!CR$13),'Credit issuance TYA'!CQ74-('Credit issuance TYA'!$BB$21*'Credit issuance TYA'!$B$2),IF('Hoja De Calculo'!CR$16&lt;'Hoja De Calculo'!CQ$16,0,'Credit issuance TYA'!CQ74-('Credit issuance TYA'!$BB$21*'Credit issuance TYA'!$B$2)))</f>
        <v>0</v>
      </c>
      <c r="CR74" s="285">
        <f>IF(ISBLANK('Hoja De Calculo'!CS$13),'Credit issuance TYA'!CR74-('Credit issuance TYA'!$BB$21*'Credit issuance TYA'!$B$2),IF('Hoja De Calculo'!CS$16&lt;'Hoja De Calculo'!CR$16,0,'Credit issuance TYA'!CR74-('Credit issuance TYA'!$BB$21*'Credit issuance TYA'!$B$2)))</f>
        <v>0</v>
      </c>
      <c r="CS74" s="285">
        <f>IF(ISBLANK('Hoja De Calculo'!CT$13),'Credit issuance TYA'!CS74-('Credit issuance TYA'!$BB$21*'Credit issuance TYA'!$B$2),IF('Hoja De Calculo'!CT$16&lt;'Hoja De Calculo'!CS$16,0,'Credit issuance TYA'!CS74-('Credit issuance TYA'!$BB$21*'Credit issuance TYA'!$B$2)))</f>
        <v>0</v>
      </c>
      <c r="CT74" s="285">
        <f>IF(ISBLANK('Hoja De Calculo'!CU$13),'Credit issuance TYA'!CT74-('Credit issuance TYA'!$BB$21*'Credit issuance TYA'!$B$2),IF('Hoja De Calculo'!CU$16&lt;'Hoja De Calculo'!CT$16,0,'Credit issuance TYA'!CT74-('Credit issuance TYA'!$BB$21*'Credit issuance TYA'!$B$2)))</f>
        <v>0</v>
      </c>
      <c r="CU74" s="285">
        <f>IF(ISBLANK('Hoja De Calculo'!CV$13),'Credit issuance TYA'!CU74-('Credit issuance TYA'!$BB$21*'Credit issuance TYA'!$B$2),IF('Hoja De Calculo'!CV$16&lt;'Hoja De Calculo'!CU$16,0,'Credit issuance TYA'!CU74-('Credit issuance TYA'!$BB$21*'Credit issuance TYA'!$B$2)))</f>
        <v>0</v>
      </c>
      <c r="CV74" s="285">
        <f>IF(ISBLANK('Hoja De Calculo'!CW$13),'Credit issuance TYA'!CV74-('Credit issuance TYA'!$BB$21*'Credit issuance TYA'!$B$2),IF('Hoja De Calculo'!CW$16&lt;'Hoja De Calculo'!CV$16,0,'Credit issuance TYA'!CV74-('Credit issuance TYA'!$BB$21*'Credit issuance TYA'!$B$2)))</f>
        <v>0</v>
      </c>
      <c r="CW74" s="285">
        <f>IF(ISBLANK('Hoja De Calculo'!CX$13),'Credit issuance TYA'!CW74-('Credit issuance TYA'!$BB$21*'Credit issuance TYA'!$B$2),IF('Hoja De Calculo'!CX$16&lt;'Hoja De Calculo'!CW$16,0,'Credit issuance TYA'!CW74-('Credit issuance TYA'!$BB$21*'Credit issuance TYA'!$B$2)))</f>
        <v>0</v>
      </c>
    </row>
    <row r="75" spans="1:101" x14ac:dyDescent="0.25">
      <c r="A75" t="s">
        <v>212</v>
      </c>
      <c r="B75" s="263"/>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63"/>
      <c r="BA75" s="263"/>
      <c r="BB75" s="263"/>
      <c r="BC75" s="285">
        <f>'Credit issuance TYA'!BC75-('Credit issuance TYA'!$BC$21*'Credit issuance TYA'!$B$2)</f>
        <v>0</v>
      </c>
      <c r="BD75" s="285">
        <f>IF(ISBLANK('Hoja De Calculo'!BE$13),'Credit issuance TYA'!BD75-('Credit issuance TYA'!$BC$21*'Credit issuance TYA'!$B$2),IF('Hoja De Calculo'!BE$16&lt;'Hoja De Calculo'!BD$16,0,'Credit issuance TYA'!BD75-('Credit issuance TYA'!$BC$21*'Credit issuance TYA'!$B$2)))</f>
        <v>0</v>
      </c>
      <c r="BE75" s="285">
        <f>IF(ISBLANK('Hoja De Calculo'!BF$13),'Credit issuance TYA'!BE75-('Credit issuance TYA'!$BC$21*'Credit issuance TYA'!$B$2),IF('Hoja De Calculo'!BF$16&lt;'Hoja De Calculo'!BE$16,0,'Credit issuance TYA'!BE75-('Credit issuance TYA'!$BC$21*'Credit issuance TYA'!$B$2)))</f>
        <v>0</v>
      </c>
      <c r="BF75" s="285">
        <f>IF(ISBLANK('Hoja De Calculo'!BG$13),'Credit issuance TYA'!BF75-('Credit issuance TYA'!$BC$21*'Credit issuance TYA'!$B$2),IF('Hoja De Calculo'!BG$16&lt;'Hoja De Calculo'!BF$16,0,'Credit issuance TYA'!BF75-('Credit issuance TYA'!$BC$21*'Credit issuance TYA'!$B$2)))</f>
        <v>0</v>
      </c>
      <c r="BG75" s="285">
        <f>IF(ISBLANK('Hoja De Calculo'!BH$13),'Credit issuance TYA'!BG75-('Credit issuance TYA'!$BC$21*'Credit issuance TYA'!$B$2),IF('Hoja De Calculo'!BH$16&lt;'Hoja De Calculo'!BG$16,0,'Credit issuance TYA'!BG75-('Credit issuance TYA'!$BC$21*'Credit issuance TYA'!$B$2)))</f>
        <v>0</v>
      </c>
      <c r="BH75" s="285">
        <f>IF(ISBLANK('Hoja De Calculo'!BI$13),'Credit issuance TYA'!BH75-('Credit issuance TYA'!$BC$21*'Credit issuance TYA'!$B$2),IF('Hoja De Calculo'!BI$16&lt;'Hoja De Calculo'!BH$16,0,'Credit issuance TYA'!BH75-('Credit issuance TYA'!$BC$21*'Credit issuance TYA'!$B$2)))</f>
        <v>0</v>
      </c>
      <c r="BI75" s="285">
        <f>IF(ISBLANK('Hoja De Calculo'!BJ$13),'Credit issuance TYA'!BI75-('Credit issuance TYA'!$BC$21*'Credit issuance TYA'!$B$2),IF('Hoja De Calculo'!BJ$16&lt;'Hoja De Calculo'!BI$16,0,'Credit issuance TYA'!BI75-('Credit issuance TYA'!$BC$21*'Credit issuance TYA'!$B$2)))</f>
        <v>0</v>
      </c>
      <c r="BJ75" s="285">
        <f>IF(ISBLANK('Hoja De Calculo'!BK$13),'Credit issuance TYA'!BJ75-('Credit issuance TYA'!$BC$21*'Credit issuance TYA'!$B$2),IF('Hoja De Calculo'!BK$16&lt;'Hoja De Calculo'!BJ$16,0,'Credit issuance TYA'!BJ75-('Credit issuance TYA'!$BC$21*'Credit issuance TYA'!$B$2)))</f>
        <v>0</v>
      </c>
      <c r="BK75" s="285">
        <f>IF(ISBLANK('Hoja De Calculo'!BL$13),'Credit issuance TYA'!BK75-('Credit issuance TYA'!$BC$21*'Credit issuance TYA'!$B$2),IF('Hoja De Calculo'!BL$16&lt;'Hoja De Calculo'!BK$16,0,'Credit issuance TYA'!BK75-('Credit issuance TYA'!$BC$21*'Credit issuance TYA'!$B$2)))</f>
        <v>0</v>
      </c>
      <c r="BL75" s="285">
        <f>IF(ISBLANK('Hoja De Calculo'!BM$13),'Credit issuance TYA'!BL75-('Credit issuance TYA'!$BC$21*'Credit issuance TYA'!$B$2),IF('Hoja De Calculo'!BM$16&lt;'Hoja De Calculo'!BL$16,0,'Credit issuance TYA'!BL75-('Credit issuance TYA'!$BC$21*'Credit issuance TYA'!$B$2)))</f>
        <v>0</v>
      </c>
      <c r="BM75" s="285">
        <f>IF(ISBLANK('Hoja De Calculo'!BN$13),'Credit issuance TYA'!BM75-('Credit issuance TYA'!$BC$21*'Credit issuance TYA'!$B$2),IF('Hoja De Calculo'!BN$16&lt;'Hoja De Calculo'!BM$16,0,'Credit issuance TYA'!BM75-('Credit issuance TYA'!$BC$21*'Credit issuance TYA'!$B$2)))</f>
        <v>0</v>
      </c>
      <c r="BN75" s="285">
        <f>IF(ISBLANK('Hoja De Calculo'!BO$13),'Credit issuance TYA'!BN75-('Credit issuance TYA'!$BC$21*'Credit issuance TYA'!$B$2),IF('Hoja De Calculo'!BO$16&lt;'Hoja De Calculo'!BN$16,0,'Credit issuance TYA'!BN75-('Credit issuance TYA'!$BC$21*'Credit issuance TYA'!$B$2)))</f>
        <v>0</v>
      </c>
      <c r="BO75" s="285">
        <f>IF(ISBLANK('Hoja De Calculo'!BP$13),'Credit issuance TYA'!BO75-('Credit issuance TYA'!$BC$21*'Credit issuance TYA'!$B$2),IF('Hoja De Calculo'!BP$16&lt;'Hoja De Calculo'!BO$16,0,'Credit issuance TYA'!BO75-('Credit issuance TYA'!$BC$21*'Credit issuance TYA'!$B$2)))</f>
        <v>0</v>
      </c>
      <c r="BP75" s="285">
        <f>IF(ISBLANK('Hoja De Calculo'!BQ$13),'Credit issuance TYA'!BP75-('Credit issuance TYA'!$BC$21*'Credit issuance TYA'!$B$2),IF('Hoja De Calculo'!BQ$16&lt;'Hoja De Calculo'!BP$16,0,'Credit issuance TYA'!BP75-('Credit issuance TYA'!$BC$21*'Credit issuance TYA'!$B$2)))</f>
        <v>0</v>
      </c>
      <c r="BQ75" s="285">
        <f>IF(ISBLANK('Hoja De Calculo'!BR$13),'Credit issuance TYA'!BQ75-('Credit issuance TYA'!$BC$21*'Credit issuance TYA'!$B$2),IF('Hoja De Calculo'!BR$16&lt;'Hoja De Calculo'!BQ$16,0,'Credit issuance TYA'!BQ75-('Credit issuance TYA'!$BC$21*'Credit issuance TYA'!$B$2)))</f>
        <v>0</v>
      </c>
      <c r="BR75" s="285">
        <f>IF(ISBLANK('Hoja De Calculo'!BS$13),'Credit issuance TYA'!BR75-('Credit issuance TYA'!$BC$21*'Credit issuance TYA'!$B$2),IF('Hoja De Calculo'!BS$16&lt;'Hoja De Calculo'!BR$16,0,'Credit issuance TYA'!BR75-('Credit issuance TYA'!$BC$21*'Credit issuance TYA'!$B$2)))</f>
        <v>0</v>
      </c>
      <c r="BS75" s="285">
        <f>IF(ISBLANK('Hoja De Calculo'!BT$13),'Credit issuance TYA'!BS75-('Credit issuance TYA'!$BC$21*'Credit issuance TYA'!$B$2),IF('Hoja De Calculo'!BT$16&lt;'Hoja De Calculo'!BS$16,0,'Credit issuance TYA'!BS75-('Credit issuance TYA'!$BC$21*'Credit issuance TYA'!$B$2)))</f>
        <v>0</v>
      </c>
      <c r="BT75" s="285">
        <f>IF(ISBLANK('Hoja De Calculo'!BU$13),'Credit issuance TYA'!BT75-('Credit issuance TYA'!$BC$21*'Credit issuance TYA'!$B$2),IF('Hoja De Calculo'!BU$16&lt;'Hoja De Calculo'!BT$16,0,'Credit issuance TYA'!BT75-('Credit issuance TYA'!$BC$21*'Credit issuance TYA'!$B$2)))</f>
        <v>0</v>
      </c>
      <c r="BU75" s="285">
        <f>IF(ISBLANK('Hoja De Calculo'!BV$13),'Credit issuance TYA'!BU75-('Credit issuance TYA'!$BC$21*'Credit issuance TYA'!$B$2),IF('Hoja De Calculo'!BV$16&lt;'Hoja De Calculo'!BU$16,0,'Credit issuance TYA'!BU75-('Credit issuance TYA'!$BC$21*'Credit issuance TYA'!$B$2)))</f>
        <v>0</v>
      </c>
      <c r="BV75" s="285">
        <f>IF(ISBLANK('Hoja De Calculo'!BW$13),'Credit issuance TYA'!BV75-('Credit issuance TYA'!$BC$21*'Credit issuance TYA'!$B$2),IF('Hoja De Calculo'!BW$16&lt;'Hoja De Calculo'!BV$16,0,'Credit issuance TYA'!BV75-('Credit issuance TYA'!$BC$21*'Credit issuance TYA'!$B$2)))</f>
        <v>0</v>
      </c>
      <c r="BW75" s="285">
        <f>IF(ISBLANK('Hoja De Calculo'!BX$13),'Credit issuance TYA'!BW75-('Credit issuance TYA'!$BC$21*'Credit issuance TYA'!$B$2),IF('Hoja De Calculo'!BX$16&lt;'Hoja De Calculo'!BW$16,0,'Credit issuance TYA'!BW75-('Credit issuance TYA'!$BC$21*'Credit issuance TYA'!$B$2)))</f>
        <v>0</v>
      </c>
      <c r="BX75" s="285">
        <f>IF(ISBLANK('Hoja De Calculo'!BY$13),'Credit issuance TYA'!BX75-('Credit issuance TYA'!$BC$21*'Credit issuance TYA'!$B$2),IF('Hoja De Calculo'!BY$16&lt;'Hoja De Calculo'!BX$16,0,'Credit issuance TYA'!BX75-('Credit issuance TYA'!$BC$21*'Credit issuance TYA'!$B$2)))</f>
        <v>0</v>
      </c>
      <c r="BY75" s="285">
        <f>IF(ISBLANK('Hoja De Calculo'!BZ$13),'Credit issuance TYA'!BY75-('Credit issuance TYA'!$BC$21*'Credit issuance TYA'!$B$2),IF('Hoja De Calculo'!BZ$16&lt;'Hoja De Calculo'!BY$16,0,'Credit issuance TYA'!BY75-('Credit issuance TYA'!$BC$21*'Credit issuance TYA'!$B$2)))</f>
        <v>0</v>
      </c>
      <c r="BZ75" s="285">
        <f>IF(ISBLANK('Hoja De Calculo'!CA$13),'Credit issuance TYA'!BZ75-('Credit issuance TYA'!$BC$21*'Credit issuance TYA'!$B$2),IF('Hoja De Calculo'!CA$16&lt;'Hoja De Calculo'!BZ$16,0,'Credit issuance TYA'!BZ75-('Credit issuance TYA'!$BC$21*'Credit issuance TYA'!$B$2)))</f>
        <v>0</v>
      </c>
      <c r="CA75" s="285">
        <f>IF(ISBLANK('Hoja De Calculo'!CB$13),'Credit issuance TYA'!CA75-('Credit issuance TYA'!$BC$21*'Credit issuance TYA'!$B$2),IF('Hoja De Calculo'!CB$16&lt;'Hoja De Calculo'!CA$16,0,'Credit issuance TYA'!CA75-('Credit issuance TYA'!$BC$21*'Credit issuance TYA'!$B$2)))</f>
        <v>0</v>
      </c>
      <c r="CB75" s="285">
        <f>IF(ISBLANK('Hoja De Calculo'!CC$13),'Credit issuance TYA'!CB75-('Credit issuance TYA'!$BC$21*'Credit issuance TYA'!$B$2),IF('Hoja De Calculo'!CC$16&lt;'Hoja De Calculo'!CB$16,0,'Credit issuance TYA'!CB75-('Credit issuance TYA'!$BC$21*'Credit issuance TYA'!$B$2)))</f>
        <v>0</v>
      </c>
      <c r="CC75" s="285">
        <f>IF(ISBLANK('Hoja De Calculo'!CD$13),'Credit issuance TYA'!CC75-('Credit issuance TYA'!$BC$21*'Credit issuance TYA'!$B$2),IF('Hoja De Calculo'!CD$16&lt;'Hoja De Calculo'!CC$16,0,'Credit issuance TYA'!CC75-('Credit issuance TYA'!$BC$21*'Credit issuance TYA'!$B$2)))</f>
        <v>0</v>
      </c>
      <c r="CD75" s="285">
        <f>IF(ISBLANK('Hoja De Calculo'!CE$13),'Credit issuance TYA'!CD75-('Credit issuance TYA'!$BC$21*'Credit issuance TYA'!$B$2),IF('Hoja De Calculo'!CE$16&lt;'Hoja De Calculo'!CD$16,0,'Credit issuance TYA'!CD75-('Credit issuance TYA'!$BC$21*'Credit issuance TYA'!$B$2)))</f>
        <v>0</v>
      </c>
      <c r="CE75" s="285">
        <f>IF(ISBLANK('Hoja De Calculo'!CF$13),'Credit issuance TYA'!CE75-('Credit issuance TYA'!$BC$21*'Credit issuance TYA'!$B$2),IF('Hoja De Calculo'!CF$16&lt;'Hoja De Calculo'!CE$16,0,'Credit issuance TYA'!CE75-('Credit issuance TYA'!$BC$21*'Credit issuance TYA'!$B$2)))</f>
        <v>0</v>
      </c>
      <c r="CF75" s="285">
        <f>IF(ISBLANK('Hoja De Calculo'!CG$13),'Credit issuance TYA'!CF75-('Credit issuance TYA'!$BC$21*'Credit issuance TYA'!$B$2),IF('Hoja De Calculo'!CG$16&lt;'Hoja De Calculo'!CF$16,0,'Credit issuance TYA'!CF75-('Credit issuance TYA'!$BC$21*'Credit issuance TYA'!$B$2)))</f>
        <v>0</v>
      </c>
      <c r="CG75" s="285">
        <f>IF(ISBLANK('Hoja De Calculo'!CH$13),'Credit issuance TYA'!CG75-('Credit issuance TYA'!$BC$21*'Credit issuance TYA'!$B$2),IF('Hoja De Calculo'!CH$16&lt;'Hoja De Calculo'!CG$16,0,'Credit issuance TYA'!CG75-('Credit issuance TYA'!$BC$21*'Credit issuance TYA'!$B$2)))</f>
        <v>0</v>
      </c>
      <c r="CH75" s="285">
        <f>IF(ISBLANK('Hoja De Calculo'!CI$13),'Credit issuance TYA'!CH75-('Credit issuance TYA'!$BC$21*'Credit issuance TYA'!$B$2),IF('Hoja De Calculo'!CI$16&lt;'Hoja De Calculo'!CH$16,0,'Credit issuance TYA'!CH75-('Credit issuance TYA'!$BC$21*'Credit issuance TYA'!$B$2)))</f>
        <v>0</v>
      </c>
      <c r="CI75" s="285">
        <f>IF(ISBLANK('Hoja De Calculo'!CJ$13),'Credit issuance TYA'!CI75-('Credit issuance TYA'!$BC$21*'Credit issuance TYA'!$B$2),IF('Hoja De Calculo'!CJ$16&lt;'Hoja De Calculo'!CI$16,0,'Credit issuance TYA'!CI75-('Credit issuance TYA'!$BC$21*'Credit issuance TYA'!$B$2)))</f>
        <v>0</v>
      </c>
      <c r="CJ75" s="285">
        <f>IF(ISBLANK('Hoja De Calculo'!CK$13),'Credit issuance TYA'!CJ75-('Credit issuance TYA'!$BC$21*'Credit issuance TYA'!$B$2),IF('Hoja De Calculo'!CK$16&lt;'Hoja De Calculo'!CJ$16,0,'Credit issuance TYA'!CJ75-('Credit issuance TYA'!$BC$21*'Credit issuance TYA'!$B$2)))</f>
        <v>0</v>
      </c>
      <c r="CK75" s="285">
        <f>IF(ISBLANK('Hoja De Calculo'!CL$13),'Credit issuance TYA'!CK75-('Credit issuance TYA'!$BC$21*'Credit issuance TYA'!$B$2),IF('Hoja De Calculo'!CL$16&lt;'Hoja De Calculo'!CK$16,0,'Credit issuance TYA'!CK75-('Credit issuance TYA'!$BC$21*'Credit issuance TYA'!$B$2)))</f>
        <v>0</v>
      </c>
      <c r="CL75" s="285">
        <f>IF(ISBLANK('Hoja De Calculo'!CM$13),'Credit issuance TYA'!CL75-('Credit issuance TYA'!$BC$21*'Credit issuance TYA'!$B$2),IF('Hoja De Calculo'!CM$16&lt;'Hoja De Calculo'!CL$16,0,'Credit issuance TYA'!CL75-('Credit issuance TYA'!$BC$21*'Credit issuance TYA'!$B$2)))</f>
        <v>0</v>
      </c>
      <c r="CM75" s="285">
        <f>IF(ISBLANK('Hoja De Calculo'!CN$13),'Credit issuance TYA'!CM75-('Credit issuance TYA'!$BC$21*'Credit issuance TYA'!$B$2),IF('Hoja De Calculo'!CN$16&lt;'Hoja De Calculo'!CM$16,0,'Credit issuance TYA'!CM75-('Credit issuance TYA'!$BC$21*'Credit issuance TYA'!$B$2)))</f>
        <v>0</v>
      </c>
      <c r="CN75" s="285">
        <f>IF(ISBLANK('Hoja De Calculo'!CO$13),'Credit issuance TYA'!CN75-('Credit issuance TYA'!$BC$21*'Credit issuance TYA'!$B$2),IF('Hoja De Calculo'!CO$16&lt;'Hoja De Calculo'!CN$16,0,'Credit issuance TYA'!CN75-('Credit issuance TYA'!$BC$21*'Credit issuance TYA'!$B$2)))</f>
        <v>0</v>
      </c>
      <c r="CO75" s="285">
        <f>IF(ISBLANK('Hoja De Calculo'!CP$13),'Credit issuance TYA'!CO75-('Credit issuance TYA'!$BC$21*'Credit issuance TYA'!$B$2),IF('Hoja De Calculo'!CP$16&lt;'Hoja De Calculo'!CO$16,0,'Credit issuance TYA'!CO75-('Credit issuance TYA'!$BC$21*'Credit issuance TYA'!$B$2)))</f>
        <v>0</v>
      </c>
      <c r="CP75" s="285">
        <f>IF(ISBLANK('Hoja De Calculo'!CQ$13),'Credit issuance TYA'!CP75-('Credit issuance TYA'!$BC$21*'Credit issuance TYA'!$B$2),IF('Hoja De Calculo'!CQ$16&lt;'Hoja De Calculo'!CP$16,0,'Credit issuance TYA'!CP75-('Credit issuance TYA'!$BC$21*'Credit issuance TYA'!$B$2)))</f>
        <v>0</v>
      </c>
      <c r="CQ75" s="285">
        <f>IF(ISBLANK('Hoja De Calculo'!CR$13),'Credit issuance TYA'!CQ75-('Credit issuance TYA'!$BC$21*'Credit issuance TYA'!$B$2),IF('Hoja De Calculo'!CR$16&lt;'Hoja De Calculo'!CQ$16,0,'Credit issuance TYA'!CQ75-('Credit issuance TYA'!$BC$21*'Credit issuance TYA'!$B$2)))</f>
        <v>0</v>
      </c>
      <c r="CR75" s="285">
        <f>IF(ISBLANK('Hoja De Calculo'!CS$13),'Credit issuance TYA'!CR75-('Credit issuance TYA'!$BC$21*'Credit issuance TYA'!$B$2),IF('Hoja De Calculo'!CS$16&lt;'Hoja De Calculo'!CR$16,0,'Credit issuance TYA'!CR75-('Credit issuance TYA'!$BC$21*'Credit issuance TYA'!$B$2)))</f>
        <v>0</v>
      </c>
      <c r="CS75" s="285">
        <f>IF(ISBLANK('Hoja De Calculo'!CT$13),'Credit issuance TYA'!CS75-('Credit issuance TYA'!$BC$21*'Credit issuance TYA'!$B$2),IF('Hoja De Calculo'!CT$16&lt;'Hoja De Calculo'!CS$16,0,'Credit issuance TYA'!CS75-('Credit issuance TYA'!$BC$21*'Credit issuance TYA'!$B$2)))</f>
        <v>0</v>
      </c>
      <c r="CT75" s="285">
        <f>IF(ISBLANK('Hoja De Calculo'!CU$13),'Credit issuance TYA'!CT75-('Credit issuance TYA'!$BC$21*'Credit issuance TYA'!$B$2),IF('Hoja De Calculo'!CU$16&lt;'Hoja De Calculo'!CT$16,0,'Credit issuance TYA'!CT75-('Credit issuance TYA'!$BC$21*'Credit issuance TYA'!$B$2)))</f>
        <v>0</v>
      </c>
      <c r="CU75" s="285">
        <f>IF(ISBLANK('Hoja De Calculo'!CV$13),'Credit issuance TYA'!CU75-('Credit issuance TYA'!$BC$21*'Credit issuance TYA'!$B$2),IF('Hoja De Calculo'!CV$16&lt;'Hoja De Calculo'!CU$16,0,'Credit issuance TYA'!CU75-('Credit issuance TYA'!$BC$21*'Credit issuance TYA'!$B$2)))</f>
        <v>0</v>
      </c>
      <c r="CV75" s="285">
        <f>IF(ISBLANK('Hoja De Calculo'!CW$13),'Credit issuance TYA'!CV75-('Credit issuance TYA'!$BC$21*'Credit issuance TYA'!$B$2),IF('Hoja De Calculo'!CW$16&lt;'Hoja De Calculo'!CV$16,0,'Credit issuance TYA'!CV75-('Credit issuance TYA'!$BC$21*'Credit issuance TYA'!$B$2)))</f>
        <v>0</v>
      </c>
      <c r="CW75" s="285">
        <f>IF(ISBLANK('Hoja De Calculo'!CX$13),'Credit issuance TYA'!CW75-('Credit issuance TYA'!$BC$21*'Credit issuance TYA'!$B$2),IF('Hoja De Calculo'!CX$16&lt;'Hoja De Calculo'!CW$16,0,'Credit issuance TYA'!CW75-('Credit issuance TYA'!$BC$21*'Credit issuance TYA'!$B$2)))</f>
        <v>0</v>
      </c>
    </row>
    <row r="76" spans="1:101" x14ac:dyDescent="0.25">
      <c r="A76" t="s">
        <v>213</v>
      </c>
      <c r="B76" s="263"/>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263"/>
      <c r="AR76" s="263"/>
      <c r="AS76" s="263"/>
      <c r="AT76" s="263"/>
      <c r="AU76" s="263"/>
      <c r="AV76" s="263"/>
      <c r="AW76" s="263"/>
      <c r="AX76" s="263"/>
      <c r="AY76" s="263"/>
      <c r="AZ76" s="263"/>
      <c r="BA76" s="263"/>
      <c r="BB76" s="263"/>
      <c r="BC76" s="263"/>
      <c r="BD76" s="285">
        <f>'Credit issuance TYA'!BD76-('Credit issuance TYA'!$BD$21*'Credit issuance TYA'!$B$2)</f>
        <v>0</v>
      </c>
      <c r="BE76" s="285">
        <f>IF(ISBLANK('Hoja De Calculo'!BF$13),'Credit issuance TYA'!BE76-('Credit issuance TYA'!$BD$21*'Credit issuance TYA'!$B$2),IF('Hoja De Calculo'!BF$16&lt;'Hoja De Calculo'!BE$16,0,'Credit issuance TYA'!BE76-('Credit issuance TYA'!$BD$21*'Credit issuance TYA'!$B$2)))</f>
        <v>0</v>
      </c>
      <c r="BF76" s="285">
        <f>IF(ISBLANK('Hoja De Calculo'!BG$13),'Credit issuance TYA'!BF76-('Credit issuance TYA'!$BD$21*'Credit issuance TYA'!$B$2),IF('Hoja De Calculo'!BG$16&lt;'Hoja De Calculo'!BF$16,0,'Credit issuance TYA'!BF76-('Credit issuance TYA'!$BD$21*'Credit issuance TYA'!$B$2)))</f>
        <v>0</v>
      </c>
      <c r="BG76" s="285">
        <f>IF(ISBLANK('Hoja De Calculo'!BH$13),'Credit issuance TYA'!BG76-('Credit issuance TYA'!$BD$21*'Credit issuance TYA'!$B$2),IF('Hoja De Calculo'!BH$16&lt;'Hoja De Calculo'!BG$16,0,'Credit issuance TYA'!BG76-('Credit issuance TYA'!$BD$21*'Credit issuance TYA'!$B$2)))</f>
        <v>0</v>
      </c>
      <c r="BH76" s="285">
        <f>IF(ISBLANK('Hoja De Calculo'!BI$13),'Credit issuance TYA'!BH76-('Credit issuance TYA'!$BD$21*'Credit issuance TYA'!$B$2),IF('Hoja De Calculo'!BI$16&lt;'Hoja De Calculo'!BH$16,0,'Credit issuance TYA'!BH76-('Credit issuance TYA'!$BD$21*'Credit issuance TYA'!$B$2)))</f>
        <v>0</v>
      </c>
      <c r="BI76" s="285">
        <f>IF(ISBLANK('Hoja De Calculo'!BJ$13),'Credit issuance TYA'!BI76-('Credit issuance TYA'!$BD$21*'Credit issuance TYA'!$B$2),IF('Hoja De Calculo'!BJ$16&lt;'Hoja De Calculo'!BI$16,0,'Credit issuance TYA'!BI76-('Credit issuance TYA'!$BD$21*'Credit issuance TYA'!$B$2)))</f>
        <v>0</v>
      </c>
      <c r="BJ76" s="285">
        <f>IF(ISBLANK('Hoja De Calculo'!BK$13),'Credit issuance TYA'!BJ76-('Credit issuance TYA'!$BD$21*'Credit issuance TYA'!$B$2),IF('Hoja De Calculo'!BK$16&lt;'Hoja De Calculo'!BJ$16,0,'Credit issuance TYA'!BJ76-('Credit issuance TYA'!$BD$21*'Credit issuance TYA'!$B$2)))</f>
        <v>0</v>
      </c>
      <c r="BK76" s="285">
        <f>IF(ISBLANK('Hoja De Calculo'!BL$13),'Credit issuance TYA'!BK76-('Credit issuance TYA'!$BD$21*'Credit issuance TYA'!$B$2),IF('Hoja De Calculo'!BL$16&lt;'Hoja De Calculo'!BK$16,0,'Credit issuance TYA'!BK76-('Credit issuance TYA'!$BD$21*'Credit issuance TYA'!$B$2)))</f>
        <v>0</v>
      </c>
      <c r="BL76" s="285">
        <f>IF(ISBLANK('Hoja De Calculo'!BM$13),'Credit issuance TYA'!BL76-('Credit issuance TYA'!$BD$21*'Credit issuance TYA'!$B$2),IF('Hoja De Calculo'!BM$16&lt;'Hoja De Calculo'!BL$16,0,'Credit issuance TYA'!BL76-('Credit issuance TYA'!$BD$21*'Credit issuance TYA'!$B$2)))</f>
        <v>0</v>
      </c>
      <c r="BM76" s="285">
        <f>IF(ISBLANK('Hoja De Calculo'!BN$13),'Credit issuance TYA'!BM76-('Credit issuance TYA'!$BD$21*'Credit issuance TYA'!$B$2),IF('Hoja De Calculo'!BN$16&lt;'Hoja De Calculo'!BM$16,0,'Credit issuance TYA'!BM76-('Credit issuance TYA'!$BD$21*'Credit issuance TYA'!$B$2)))</f>
        <v>0</v>
      </c>
      <c r="BN76" s="285">
        <f>IF(ISBLANK('Hoja De Calculo'!BO$13),'Credit issuance TYA'!BN76-('Credit issuance TYA'!$BD$21*'Credit issuance TYA'!$B$2),IF('Hoja De Calculo'!BO$16&lt;'Hoja De Calculo'!BN$16,0,'Credit issuance TYA'!BN76-('Credit issuance TYA'!$BD$21*'Credit issuance TYA'!$B$2)))</f>
        <v>0</v>
      </c>
      <c r="BO76" s="285">
        <f>IF(ISBLANK('Hoja De Calculo'!BP$13),'Credit issuance TYA'!BO76-('Credit issuance TYA'!$BD$21*'Credit issuance TYA'!$B$2),IF('Hoja De Calculo'!BP$16&lt;'Hoja De Calculo'!BO$16,0,'Credit issuance TYA'!BO76-('Credit issuance TYA'!$BD$21*'Credit issuance TYA'!$B$2)))</f>
        <v>0</v>
      </c>
      <c r="BP76" s="285">
        <f>IF(ISBLANK('Hoja De Calculo'!BQ$13),'Credit issuance TYA'!BP76-('Credit issuance TYA'!$BD$21*'Credit issuance TYA'!$B$2),IF('Hoja De Calculo'!BQ$16&lt;'Hoja De Calculo'!BP$16,0,'Credit issuance TYA'!BP76-('Credit issuance TYA'!$BD$21*'Credit issuance TYA'!$B$2)))</f>
        <v>0</v>
      </c>
      <c r="BQ76" s="285">
        <f>IF(ISBLANK('Hoja De Calculo'!BR$13),'Credit issuance TYA'!BQ76-('Credit issuance TYA'!$BD$21*'Credit issuance TYA'!$B$2),IF('Hoja De Calculo'!BR$16&lt;'Hoja De Calculo'!BQ$16,0,'Credit issuance TYA'!BQ76-('Credit issuance TYA'!$BD$21*'Credit issuance TYA'!$B$2)))</f>
        <v>0</v>
      </c>
      <c r="BR76" s="285">
        <f>IF(ISBLANK('Hoja De Calculo'!BS$13),'Credit issuance TYA'!BR76-('Credit issuance TYA'!$BD$21*'Credit issuance TYA'!$B$2),IF('Hoja De Calculo'!BS$16&lt;'Hoja De Calculo'!BR$16,0,'Credit issuance TYA'!BR76-('Credit issuance TYA'!$BD$21*'Credit issuance TYA'!$B$2)))</f>
        <v>0</v>
      </c>
      <c r="BS76" s="285">
        <f>IF(ISBLANK('Hoja De Calculo'!BT$13),'Credit issuance TYA'!BS76-('Credit issuance TYA'!$BD$21*'Credit issuance TYA'!$B$2),IF('Hoja De Calculo'!BT$16&lt;'Hoja De Calculo'!BS$16,0,'Credit issuance TYA'!BS76-('Credit issuance TYA'!$BD$21*'Credit issuance TYA'!$B$2)))</f>
        <v>0</v>
      </c>
      <c r="BT76" s="285">
        <f>IF(ISBLANK('Hoja De Calculo'!BU$13),'Credit issuance TYA'!BT76-('Credit issuance TYA'!$BD$21*'Credit issuance TYA'!$B$2),IF('Hoja De Calculo'!BU$16&lt;'Hoja De Calculo'!BT$16,0,'Credit issuance TYA'!BT76-('Credit issuance TYA'!$BD$21*'Credit issuance TYA'!$B$2)))</f>
        <v>0</v>
      </c>
      <c r="BU76" s="285">
        <f>IF(ISBLANK('Hoja De Calculo'!BV$13),'Credit issuance TYA'!BU76-('Credit issuance TYA'!$BD$21*'Credit issuance TYA'!$B$2),IF('Hoja De Calculo'!BV$16&lt;'Hoja De Calculo'!BU$16,0,'Credit issuance TYA'!BU76-('Credit issuance TYA'!$BD$21*'Credit issuance TYA'!$B$2)))</f>
        <v>0</v>
      </c>
      <c r="BV76" s="285">
        <f>IF(ISBLANK('Hoja De Calculo'!BW$13),'Credit issuance TYA'!BV76-('Credit issuance TYA'!$BD$21*'Credit issuance TYA'!$B$2),IF('Hoja De Calculo'!BW$16&lt;'Hoja De Calculo'!BV$16,0,'Credit issuance TYA'!BV76-('Credit issuance TYA'!$BD$21*'Credit issuance TYA'!$B$2)))</f>
        <v>0</v>
      </c>
      <c r="BW76" s="285">
        <f>IF(ISBLANK('Hoja De Calculo'!BX$13),'Credit issuance TYA'!BW76-('Credit issuance TYA'!$BD$21*'Credit issuance TYA'!$B$2),IF('Hoja De Calculo'!BX$16&lt;'Hoja De Calculo'!BW$16,0,'Credit issuance TYA'!BW76-('Credit issuance TYA'!$BD$21*'Credit issuance TYA'!$B$2)))</f>
        <v>0</v>
      </c>
      <c r="BX76" s="285">
        <f>IF(ISBLANK('Hoja De Calculo'!BY$13),'Credit issuance TYA'!BX76-('Credit issuance TYA'!$BD$21*'Credit issuance TYA'!$B$2),IF('Hoja De Calculo'!BY$16&lt;'Hoja De Calculo'!BX$16,0,'Credit issuance TYA'!BX76-('Credit issuance TYA'!$BD$21*'Credit issuance TYA'!$B$2)))</f>
        <v>0</v>
      </c>
      <c r="BY76" s="285">
        <f>IF(ISBLANK('Hoja De Calculo'!BZ$13),'Credit issuance TYA'!BY76-('Credit issuance TYA'!$BD$21*'Credit issuance TYA'!$B$2),IF('Hoja De Calculo'!BZ$16&lt;'Hoja De Calculo'!BY$16,0,'Credit issuance TYA'!BY76-('Credit issuance TYA'!$BD$21*'Credit issuance TYA'!$B$2)))</f>
        <v>0</v>
      </c>
      <c r="BZ76" s="285">
        <f>IF(ISBLANK('Hoja De Calculo'!CA$13),'Credit issuance TYA'!BZ76-('Credit issuance TYA'!$BD$21*'Credit issuance TYA'!$B$2),IF('Hoja De Calculo'!CA$16&lt;'Hoja De Calculo'!BZ$16,0,'Credit issuance TYA'!BZ76-('Credit issuance TYA'!$BD$21*'Credit issuance TYA'!$B$2)))</f>
        <v>0</v>
      </c>
      <c r="CA76" s="285">
        <f>IF(ISBLANK('Hoja De Calculo'!CB$13),'Credit issuance TYA'!CA76-('Credit issuance TYA'!$BD$21*'Credit issuance TYA'!$B$2),IF('Hoja De Calculo'!CB$16&lt;'Hoja De Calculo'!CA$16,0,'Credit issuance TYA'!CA76-('Credit issuance TYA'!$BD$21*'Credit issuance TYA'!$B$2)))</f>
        <v>0</v>
      </c>
      <c r="CB76" s="285">
        <f>IF(ISBLANK('Hoja De Calculo'!CC$13),'Credit issuance TYA'!CB76-('Credit issuance TYA'!$BD$21*'Credit issuance TYA'!$B$2),IF('Hoja De Calculo'!CC$16&lt;'Hoja De Calculo'!CB$16,0,'Credit issuance TYA'!CB76-('Credit issuance TYA'!$BD$21*'Credit issuance TYA'!$B$2)))</f>
        <v>0</v>
      </c>
      <c r="CC76" s="285">
        <f>IF(ISBLANK('Hoja De Calculo'!CD$13),'Credit issuance TYA'!CC76-('Credit issuance TYA'!$BD$21*'Credit issuance TYA'!$B$2),IF('Hoja De Calculo'!CD$16&lt;'Hoja De Calculo'!CC$16,0,'Credit issuance TYA'!CC76-('Credit issuance TYA'!$BD$21*'Credit issuance TYA'!$B$2)))</f>
        <v>0</v>
      </c>
      <c r="CD76" s="285">
        <f>IF(ISBLANK('Hoja De Calculo'!CE$13),'Credit issuance TYA'!CD76-('Credit issuance TYA'!$BD$21*'Credit issuance TYA'!$B$2),IF('Hoja De Calculo'!CE$16&lt;'Hoja De Calculo'!CD$16,0,'Credit issuance TYA'!CD76-('Credit issuance TYA'!$BD$21*'Credit issuance TYA'!$B$2)))</f>
        <v>0</v>
      </c>
      <c r="CE76" s="285">
        <f>IF(ISBLANK('Hoja De Calculo'!CF$13),'Credit issuance TYA'!CE76-('Credit issuance TYA'!$BD$21*'Credit issuance TYA'!$B$2),IF('Hoja De Calculo'!CF$16&lt;'Hoja De Calculo'!CE$16,0,'Credit issuance TYA'!CE76-('Credit issuance TYA'!$BD$21*'Credit issuance TYA'!$B$2)))</f>
        <v>0</v>
      </c>
      <c r="CF76" s="285">
        <f>IF(ISBLANK('Hoja De Calculo'!CG$13),'Credit issuance TYA'!CF76-('Credit issuance TYA'!$BD$21*'Credit issuance TYA'!$B$2),IF('Hoja De Calculo'!CG$16&lt;'Hoja De Calculo'!CF$16,0,'Credit issuance TYA'!CF76-('Credit issuance TYA'!$BD$21*'Credit issuance TYA'!$B$2)))</f>
        <v>0</v>
      </c>
      <c r="CG76" s="285">
        <f>IF(ISBLANK('Hoja De Calculo'!CH$13),'Credit issuance TYA'!CG76-('Credit issuance TYA'!$BD$21*'Credit issuance TYA'!$B$2),IF('Hoja De Calculo'!CH$16&lt;'Hoja De Calculo'!CG$16,0,'Credit issuance TYA'!CG76-('Credit issuance TYA'!$BD$21*'Credit issuance TYA'!$B$2)))</f>
        <v>0</v>
      </c>
      <c r="CH76" s="285">
        <f>IF(ISBLANK('Hoja De Calculo'!CI$13),'Credit issuance TYA'!CH76-('Credit issuance TYA'!$BD$21*'Credit issuance TYA'!$B$2),IF('Hoja De Calculo'!CI$16&lt;'Hoja De Calculo'!CH$16,0,'Credit issuance TYA'!CH76-('Credit issuance TYA'!$BD$21*'Credit issuance TYA'!$B$2)))</f>
        <v>0</v>
      </c>
      <c r="CI76" s="285">
        <f>IF(ISBLANK('Hoja De Calculo'!CJ$13),'Credit issuance TYA'!CI76-('Credit issuance TYA'!$BD$21*'Credit issuance TYA'!$B$2),IF('Hoja De Calculo'!CJ$16&lt;'Hoja De Calculo'!CI$16,0,'Credit issuance TYA'!CI76-('Credit issuance TYA'!$BD$21*'Credit issuance TYA'!$B$2)))</f>
        <v>0</v>
      </c>
      <c r="CJ76" s="285">
        <f>IF(ISBLANK('Hoja De Calculo'!CK$13),'Credit issuance TYA'!CJ76-('Credit issuance TYA'!$BD$21*'Credit issuance TYA'!$B$2),IF('Hoja De Calculo'!CK$16&lt;'Hoja De Calculo'!CJ$16,0,'Credit issuance TYA'!CJ76-('Credit issuance TYA'!$BD$21*'Credit issuance TYA'!$B$2)))</f>
        <v>0</v>
      </c>
      <c r="CK76" s="285">
        <f>IF(ISBLANK('Hoja De Calculo'!CL$13),'Credit issuance TYA'!CK76-('Credit issuance TYA'!$BD$21*'Credit issuance TYA'!$B$2),IF('Hoja De Calculo'!CL$16&lt;'Hoja De Calculo'!CK$16,0,'Credit issuance TYA'!CK76-('Credit issuance TYA'!$BD$21*'Credit issuance TYA'!$B$2)))</f>
        <v>0</v>
      </c>
      <c r="CL76" s="285">
        <f>IF(ISBLANK('Hoja De Calculo'!CM$13),'Credit issuance TYA'!CL76-('Credit issuance TYA'!$BD$21*'Credit issuance TYA'!$B$2),IF('Hoja De Calculo'!CM$16&lt;'Hoja De Calculo'!CL$16,0,'Credit issuance TYA'!CL76-('Credit issuance TYA'!$BD$21*'Credit issuance TYA'!$B$2)))</f>
        <v>0</v>
      </c>
      <c r="CM76" s="285">
        <f>IF(ISBLANK('Hoja De Calculo'!CN$13),'Credit issuance TYA'!CM76-('Credit issuance TYA'!$BD$21*'Credit issuance TYA'!$B$2),IF('Hoja De Calculo'!CN$16&lt;'Hoja De Calculo'!CM$16,0,'Credit issuance TYA'!CM76-('Credit issuance TYA'!$BD$21*'Credit issuance TYA'!$B$2)))</f>
        <v>0</v>
      </c>
      <c r="CN76" s="285">
        <f>IF(ISBLANK('Hoja De Calculo'!CO$13),'Credit issuance TYA'!CN76-('Credit issuance TYA'!$BD$21*'Credit issuance TYA'!$B$2),IF('Hoja De Calculo'!CO$16&lt;'Hoja De Calculo'!CN$16,0,'Credit issuance TYA'!CN76-('Credit issuance TYA'!$BD$21*'Credit issuance TYA'!$B$2)))</f>
        <v>0</v>
      </c>
      <c r="CO76" s="285">
        <f>IF(ISBLANK('Hoja De Calculo'!CP$13),'Credit issuance TYA'!CO76-('Credit issuance TYA'!$BD$21*'Credit issuance TYA'!$B$2),IF('Hoja De Calculo'!CP$16&lt;'Hoja De Calculo'!CO$16,0,'Credit issuance TYA'!CO76-('Credit issuance TYA'!$BD$21*'Credit issuance TYA'!$B$2)))</f>
        <v>0</v>
      </c>
      <c r="CP76" s="285">
        <f>IF(ISBLANK('Hoja De Calculo'!CQ$13),'Credit issuance TYA'!CP76-('Credit issuance TYA'!$BD$21*'Credit issuance TYA'!$B$2),IF('Hoja De Calculo'!CQ$16&lt;'Hoja De Calculo'!CP$16,0,'Credit issuance TYA'!CP76-('Credit issuance TYA'!$BD$21*'Credit issuance TYA'!$B$2)))</f>
        <v>0</v>
      </c>
      <c r="CQ76" s="285">
        <f>IF(ISBLANK('Hoja De Calculo'!CR$13),'Credit issuance TYA'!CQ76-('Credit issuance TYA'!$BD$21*'Credit issuance TYA'!$B$2),IF('Hoja De Calculo'!CR$16&lt;'Hoja De Calculo'!CQ$16,0,'Credit issuance TYA'!CQ76-('Credit issuance TYA'!$BD$21*'Credit issuance TYA'!$B$2)))</f>
        <v>0</v>
      </c>
      <c r="CR76" s="285">
        <f>IF(ISBLANK('Hoja De Calculo'!CS$13),'Credit issuance TYA'!CR76-('Credit issuance TYA'!$BD$21*'Credit issuance TYA'!$B$2),IF('Hoja De Calculo'!CS$16&lt;'Hoja De Calculo'!CR$16,0,'Credit issuance TYA'!CR76-('Credit issuance TYA'!$BD$21*'Credit issuance TYA'!$B$2)))</f>
        <v>0</v>
      </c>
      <c r="CS76" s="285">
        <f>IF(ISBLANK('Hoja De Calculo'!CT$13),'Credit issuance TYA'!CS76-('Credit issuance TYA'!$BD$21*'Credit issuance TYA'!$B$2),IF('Hoja De Calculo'!CT$16&lt;'Hoja De Calculo'!CS$16,0,'Credit issuance TYA'!CS76-('Credit issuance TYA'!$BD$21*'Credit issuance TYA'!$B$2)))</f>
        <v>0</v>
      </c>
      <c r="CT76" s="285">
        <f>IF(ISBLANK('Hoja De Calculo'!CU$13),'Credit issuance TYA'!CT76-('Credit issuance TYA'!$BD$21*'Credit issuance TYA'!$B$2),IF('Hoja De Calculo'!CU$16&lt;'Hoja De Calculo'!CT$16,0,'Credit issuance TYA'!CT76-('Credit issuance TYA'!$BD$21*'Credit issuance TYA'!$B$2)))</f>
        <v>0</v>
      </c>
      <c r="CU76" s="285">
        <f>IF(ISBLANK('Hoja De Calculo'!CV$13),'Credit issuance TYA'!CU76-('Credit issuance TYA'!$BD$21*'Credit issuance TYA'!$B$2),IF('Hoja De Calculo'!CV$16&lt;'Hoja De Calculo'!CU$16,0,'Credit issuance TYA'!CU76-('Credit issuance TYA'!$BD$21*'Credit issuance TYA'!$B$2)))</f>
        <v>0</v>
      </c>
      <c r="CV76" s="285">
        <f>IF(ISBLANK('Hoja De Calculo'!CW$13),'Credit issuance TYA'!CV76-('Credit issuance TYA'!$BD$21*'Credit issuance TYA'!$B$2),IF('Hoja De Calculo'!CW$16&lt;'Hoja De Calculo'!CV$16,0,'Credit issuance TYA'!CV76-('Credit issuance TYA'!$BD$21*'Credit issuance TYA'!$B$2)))</f>
        <v>0</v>
      </c>
      <c r="CW76" s="285">
        <f>IF(ISBLANK('Hoja De Calculo'!CX$13),'Credit issuance TYA'!CW76-('Credit issuance TYA'!$BD$21*'Credit issuance TYA'!$B$2),IF('Hoja De Calculo'!CX$16&lt;'Hoja De Calculo'!CW$16,0,'Credit issuance TYA'!CW76-('Credit issuance TYA'!$BD$21*'Credit issuance TYA'!$B$2)))</f>
        <v>0</v>
      </c>
    </row>
    <row r="77" spans="1:101" x14ac:dyDescent="0.25">
      <c r="A77" t="s">
        <v>214</v>
      </c>
      <c r="B77" s="263"/>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85">
        <f>'Credit issuance TYA'!BE77-('Credit issuance TYA'!$BE$21*'Credit issuance TYA'!$B$2)</f>
        <v>0</v>
      </c>
      <c r="BF77" s="285">
        <f>IF(ISBLANK('Hoja De Calculo'!BG$13),'Credit issuance TYA'!BF77-('Credit issuance TYA'!$BE$21*'Credit issuance TYA'!$B$2),IF('Hoja De Calculo'!BG$16&lt;'Hoja De Calculo'!BF$16,0,'Credit issuance TYA'!BF77-('Credit issuance TYA'!$BE$21*'Credit issuance TYA'!$B$2)))</f>
        <v>0</v>
      </c>
      <c r="BG77" s="285">
        <f>IF(ISBLANK('Hoja De Calculo'!BH$13),'Credit issuance TYA'!BG77-('Credit issuance TYA'!$BE$21*'Credit issuance TYA'!$B$2),IF('Hoja De Calculo'!BH$16&lt;'Hoja De Calculo'!BG$16,0,'Credit issuance TYA'!BG77-('Credit issuance TYA'!$BE$21*'Credit issuance TYA'!$B$2)))</f>
        <v>0</v>
      </c>
      <c r="BH77" s="285">
        <f>IF(ISBLANK('Hoja De Calculo'!BI$13),'Credit issuance TYA'!BH77-('Credit issuance TYA'!$BE$21*'Credit issuance TYA'!$B$2),IF('Hoja De Calculo'!BI$16&lt;'Hoja De Calculo'!BH$16,0,'Credit issuance TYA'!BH77-('Credit issuance TYA'!$BE$21*'Credit issuance TYA'!$B$2)))</f>
        <v>0</v>
      </c>
      <c r="BI77" s="285">
        <f>IF(ISBLANK('Hoja De Calculo'!BJ$13),'Credit issuance TYA'!BI77-('Credit issuance TYA'!$BE$21*'Credit issuance TYA'!$B$2),IF('Hoja De Calculo'!BJ$16&lt;'Hoja De Calculo'!BI$16,0,'Credit issuance TYA'!BI77-('Credit issuance TYA'!$BE$21*'Credit issuance TYA'!$B$2)))</f>
        <v>0</v>
      </c>
      <c r="BJ77" s="285">
        <f>IF(ISBLANK('Hoja De Calculo'!BK$13),'Credit issuance TYA'!BJ77-('Credit issuance TYA'!$BE$21*'Credit issuance TYA'!$B$2),IF('Hoja De Calculo'!BK$16&lt;'Hoja De Calculo'!BJ$16,0,'Credit issuance TYA'!BJ77-('Credit issuance TYA'!$BE$21*'Credit issuance TYA'!$B$2)))</f>
        <v>0</v>
      </c>
      <c r="BK77" s="285">
        <f>IF(ISBLANK('Hoja De Calculo'!BL$13),'Credit issuance TYA'!BK77-('Credit issuance TYA'!$BE$21*'Credit issuance TYA'!$B$2),IF('Hoja De Calculo'!BL$16&lt;'Hoja De Calculo'!BK$16,0,'Credit issuance TYA'!BK77-('Credit issuance TYA'!$BE$21*'Credit issuance TYA'!$B$2)))</f>
        <v>0</v>
      </c>
      <c r="BL77" s="285">
        <f>IF(ISBLANK('Hoja De Calculo'!BM$13),'Credit issuance TYA'!BL77-('Credit issuance TYA'!$BE$21*'Credit issuance TYA'!$B$2),IF('Hoja De Calculo'!BM$16&lt;'Hoja De Calculo'!BL$16,0,'Credit issuance TYA'!BL77-('Credit issuance TYA'!$BE$21*'Credit issuance TYA'!$B$2)))</f>
        <v>0</v>
      </c>
      <c r="BM77" s="285">
        <f>IF(ISBLANK('Hoja De Calculo'!BN$13),'Credit issuance TYA'!BM77-('Credit issuance TYA'!$BE$21*'Credit issuance TYA'!$B$2),IF('Hoja De Calculo'!BN$16&lt;'Hoja De Calculo'!BM$16,0,'Credit issuance TYA'!BM77-('Credit issuance TYA'!$BE$21*'Credit issuance TYA'!$B$2)))</f>
        <v>0</v>
      </c>
      <c r="BN77" s="285">
        <f>IF(ISBLANK('Hoja De Calculo'!BO$13),'Credit issuance TYA'!BN77-('Credit issuance TYA'!$BE$21*'Credit issuance TYA'!$B$2),IF('Hoja De Calculo'!BO$16&lt;'Hoja De Calculo'!BN$16,0,'Credit issuance TYA'!BN77-('Credit issuance TYA'!$BE$21*'Credit issuance TYA'!$B$2)))</f>
        <v>0</v>
      </c>
      <c r="BO77" s="285">
        <f>IF(ISBLANK('Hoja De Calculo'!BP$13),'Credit issuance TYA'!BO77-('Credit issuance TYA'!$BE$21*'Credit issuance TYA'!$B$2),IF('Hoja De Calculo'!BP$16&lt;'Hoja De Calculo'!BO$16,0,'Credit issuance TYA'!BO77-('Credit issuance TYA'!$BE$21*'Credit issuance TYA'!$B$2)))</f>
        <v>0</v>
      </c>
      <c r="BP77" s="285">
        <f>IF(ISBLANK('Hoja De Calculo'!BQ$13),'Credit issuance TYA'!BP77-('Credit issuance TYA'!$BE$21*'Credit issuance TYA'!$B$2),IF('Hoja De Calculo'!BQ$16&lt;'Hoja De Calculo'!BP$16,0,'Credit issuance TYA'!BP77-('Credit issuance TYA'!$BE$21*'Credit issuance TYA'!$B$2)))</f>
        <v>0</v>
      </c>
      <c r="BQ77" s="285">
        <f>IF(ISBLANK('Hoja De Calculo'!BR$13),'Credit issuance TYA'!BQ77-('Credit issuance TYA'!$BE$21*'Credit issuance TYA'!$B$2),IF('Hoja De Calculo'!BR$16&lt;'Hoja De Calculo'!BQ$16,0,'Credit issuance TYA'!BQ77-('Credit issuance TYA'!$BE$21*'Credit issuance TYA'!$B$2)))</f>
        <v>0</v>
      </c>
      <c r="BR77" s="285">
        <f>IF(ISBLANK('Hoja De Calculo'!BS$13),'Credit issuance TYA'!BR77-('Credit issuance TYA'!$BE$21*'Credit issuance TYA'!$B$2),IF('Hoja De Calculo'!BS$16&lt;'Hoja De Calculo'!BR$16,0,'Credit issuance TYA'!BR77-('Credit issuance TYA'!$BE$21*'Credit issuance TYA'!$B$2)))</f>
        <v>0</v>
      </c>
      <c r="BS77" s="285">
        <f>IF(ISBLANK('Hoja De Calculo'!BT$13),'Credit issuance TYA'!BS77-('Credit issuance TYA'!$BE$21*'Credit issuance TYA'!$B$2),IF('Hoja De Calculo'!BT$16&lt;'Hoja De Calculo'!BS$16,0,'Credit issuance TYA'!BS77-('Credit issuance TYA'!$BE$21*'Credit issuance TYA'!$B$2)))</f>
        <v>0</v>
      </c>
      <c r="BT77" s="285">
        <f>IF(ISBLANK('Hoja De Calculo'!BU$13),'Credit issuance TYA'!BT77-('Credit issuance TYA'!$BE$21*'Credit issuance TYA'!$B$2),IF('Hoja De Calculo'!BU$16&lt;'Hoja De Calculo'!BT$16,0,'Credit issuance TYA'!BT77-('Credit issuance TYA'!$BE$21*'Credit issuance TYA'!$B$2)))</f>
        <v>0</v>
      </c>
      <c r="BU77" s="285">
        <f>IF(ISBLANK('Hoja De Calculo'!BV$13),'Credit issuance TYA'!BU77-('Credit issuance TYA'!$BE$21*'Credit issuance TYA'!$B$2),IF('Hoja De Calculo'!BV$16&lt;'Hoja De Calculo'!BU$16,0,'Credit issuance TYA'!BU77-('Credit issuance TYA'!$BE$21*'Credit issuance TYA'!$B$2)))</f>
        <v>0</v>
      </c>
      <c r="BV77" s="285">
        <f>IF(ISBLANK('Hoja De Calculo'!BW$13),'Credit issuance TYA'!BV77-('Credit issuance TYA'!$BE$21*'Credit issuance TYA'!$B$2),IF('Hoja De Calculo'!BW$16&lt;'Hoja De Calculo'!BV$16,0,'Credit issuance TYA'!BV77-('Credit issuance TYA'!$BE$21*'Credit issuance TYA'!$B$2)))</f>
        <v>0</v>
      </c>
      <c r="BW77" s="285">
        <f>IF(ISBLANK('Hoja De Calculo'!BX$13),'Credit issuance TYA'!BW77-('Credit issuance TYA'!$BE$21*'Credit issuance TYA'!$B$2),IF('Hoja De Calculo'!BX$16&lt;'Hoja De Calculo'!BW$16,0,'Credit issuance TYA'!BW77-('Credit issuance TYA'!$BE$21*'Credit issuance TYA'!$B$2)))</f>
        <v>0</v>
      </c>
      <c r="BX77" s="285">
        <f>IF(ISBLANK('Hoja De Calculo'!BY$13),'Credit issuance TYA'!BX77-('Credit issuance TYA'!$BE$21*'Credit issuance TYA'!$B$2),IF('Hoja De Calculo'!BY$16&lt;'Hoja De Calculo'!BX$16,0,'Credit issuance TYA'!BX77-('Credit issuance TYA'!$BE$21*'Credit issuance TYA'!$B$2)))</f>
        <v>0</v>
      </c>
      <c r="BY77" s="285">
        <f>IF(ISBLANK('Hoja De Calculo'!BZ$13),'Credit issuance TYA'!BY77-('Credit issuance TYA'!$BE$21*'Credit issuance TYA'!$B$2),IF('Hoja De Calculo'!BZ$16&lt;'Hoja De Calculo'!BY$16,0,'Credit issuance TYA'!BY77-('Credit issuance TYA'!$BE$21*'Credit issuance TYA'!$B$2)))</f>
        <v>0</v>
      </c>
      <c r="BZ77" s="285">
        <f>IF(ISBLANK('Hoja De Calculo'!CA$13),'Credit issuance TYA'!BZ77-('Credit issuance TYA'!$BE$21*'Credit issuance TYA'!$B$2),IF('Hoja De Calculo'!CA$16&lt;'Hoja De Calculo'!BZ$16,0,'Credit issuance TYA'!BZ77-('Credit issuance TYA'!$BE$21*'Credit issuance TYA'!$B$2)))</f>
        <v>0</v>
      </c>
      <c r="CA77" s="285">
        <f>IF(ISBLANK('Hoja De Calculo'!CB$13),'Credit issuance TYA'!CA77-('Credit issuance TYA'!$BE$21*'Credit issuance TYA'!$B$2),IF('Hoja De Calculo'!CB$16&lt;'Hoja De Calculo'!CA$16,0,'Credit issuance TYA'!CA77-('Credit issuance TYA'!$BE$21*'Credit issuance TYA'!$B$2)))</f>
        <v>0</v>
      </c>
      <c r="CB77" s="285">
        <f>IF(ISBLANK('Hoja De Calculo'!CC$13),'Credit issuance TYA'!CB77-('Credit issuance TYA'!$BE$21*'Credit issuance TYA'!$B$2),IF('Hoja De Calculo'!CC$16&lt;'Hoja De Calculo'!CB$16,0,'Credit issuance TYA'!CB77-('Credit issuance TYA'!$BE$21*'Credit issuance TYA'!$B$2)))</f>
        <v>0</v>
      </c>
      <c r="CC77" s="285">
        <f>IF(ISBLANK('Hoja De Calculo'!CD$13),'Credit issuance TYA'!CC77-('Credit issuance TYA'!$BE$21*'Credit issuance TYA'!$B$2),IF('Hoja De Calculo'!CD$16&lt;'Hoja De Calculo'!CC$16,0,'Credit issuance TYA'!CC77-('Credit issuance TYA'!$BE$21*'Credit issuance TYA'!$B$2)))</f>
        <v>0</v>
      </c>
      <c r="CD77" s="285">
        <f>IF(ISBLANK('Hoja De Calculo'!CE$13),'Credit issuance TYA'!CD77-('Credit issuance TYA'!$BE$21*'Credit issuance TYA'!$B$2),IF('Hoja De Calculo'!CE$16&lt;'Hoja De Calculo'!CD$16,0,'Credit issuance TYA'!CD77-('Credit issuance TYA'!$BE$21*'Credit issuance TYA'!$B$2)))</f>
        <v>0</v>
      </c>
      <c r="CE77" s="285">
        <f>IF(ISBLANK('Hoja De Calculo'!CF$13),'Credit issuance TYA'!CE77-('Credit issuance TYA'!$BE$21*'Credit issuance TYA'!$B$2),IF('Hoja De Calculo'!CF$16&lt;'Hoja De Calculo'!CE$16,0,'Credit issuance TYA'!CE77-('Credit issuance TYA'!$BE$21*'Credit issuance TYA'!$B$2)))</f>
        <v>0</v>
      </c>
      <c r="CF77" s="285">
        <f>IF(ISBLANK('Hoja De Calculo'!CG$13),'Credit issuance TYA'!CF77-('Credit issuance TYA'!$BE$21*'Credit issuance TYA'!$B$2),IF('Hoja De Calculo'!CG$16&lt;'Hoja De Calculo'!CF$16,0,'Credit issuance TYA'!CF77-('Credit issuance TYA'!$BE$21*'Credit issuance TYA'!$B$2)))</f>
        <v>0</v>
      </c>
      <c r="CG77" s="285">
        <f>IF(ISBLANK('Hoja De Calculo'!CH$13),'Credit issuance TYA'!CG77-('Credit issuance TYA'!$BE$21*'Credit issuance TYA'!$B$2),IF('Hoja De Calculo'!CH$16&lt;'Hoja De Calculo'!CG$16,0,'Credit issuance TYA'!CG77-('Credit issuance TYA'!$BE$21*'Credit issuance TYA'!$B$2)))</f>
        <v>0</v>
      </c>
      <c r="CH77" s="285">
        <f>IF(ISBLANK('Hoja De Calculo'!CI$13),'Credit issuance TYA'!CH77-('Credit issuance TYA'!$BE$21*'Credit issuance TYA'!$B$2),IF('Hoja De Calculo'!CI$16&lt;'Hoja De Calculo'!CH$16,0,'Credit issuance TYA'!CH77-('Credit issuance TYA'!$BE$21*'Credit issuance TYA'!$B$2)))</f>
        <v>0</v>
      </c>
      <c r="CI77" s="285">
        <f>IF(ISBLANK('Hoja De Calculo'!CJ$13),'Credit issuance TYA'!CI77-('Credit issuance TYA'!$BE$21*'Credit issuance TYA'!$B$2),IF('Hoja De Calculo'!CJ$16&lt;'Hoja De Calculo'!CI$16,0,'Credit issuance TYA'!CI77-('Credit issuance TYA'!$BE$21*'Credit issuance TYA'!$B$2)))</f>
        <v>0</v>
      </c>
      <c r="CJ77" s="285">
        <f>IF(ISBLANK('Hoja De Calculo'!CK$13),'Credit issuance TYA'!CJ77-('Credit issuance TYA'!$BE$21*'Credit issuance TYA'!$B$2),IF('Hoja De Calculo'!CK$16&lt;'Hoja De Calculo'!CJ$16,0,'Credit issuance TYA'!CJ77-('Credit issuance TYA'!$BE$21*'Credit issuance TYA'!$B$2)))</f>
        <v>0</v>
      </c>
      <c r="CK77" s="285">
        <f>IF(ISBLANK('Hoja De Calculo'!CL$13),'Credit issuance TYA'!CK77-('Credit issuance TYA'!$BE$21*'Credit issuance TYA'!$B$2),IF('Hoja De Calculo'!CL$16&lt;'Hoja De Calculo'!CK$16,0,'Credit issuance TYA'!CK77-('Credit issuance TYA'!$BE$21*'Credit issuance TYA'!$B$2)))</f>
        <v>0</v>
      </c>
      <c r="CL77" s="285">
        <f>IF(ISBLANK('Hoja De Calculo'!CM$13),'Credit issuance TYA'!CL77-('Credit issuance TYA'!$BE$21*'Credit issuance TYA'!$B$2),IF('Hoja De Calculo'!CM$16&lt;'Hoja De Calculo'!CL$16,0,'Credit issuance TYA'!CL77-('Credit issuance TYA'!$BE$21*'Credit issuance TYA'!$B$2)))</f>
        <v>0</v>
      </c>
      <c r="CM77" s="285">
        <f>IF(ISBLANK('Hoja De Calculo'!CN$13),'Credit issuance TYA'!CM77-('Credit issuance TYA'!$BE$21*'Credit issuance TYA'!$B$2),IF('Hoja De Calculo'!CN$16&lt;'Hoja De Calculo'!CM$16,0,'Credit issuance TYA'!CM77-('Credit issuance TYA'!$BE$21*'Credit issuance TYA'!$B$2)))</f>
        <v>0</v>
      </c>
      <c r="CN77" s="285">
        <f>IF(ISBLANK('Hoja De Calculo'!CO$13),'Credit issuance TYA'!CN77-('Credit issuance TYA'!$BE$21*'Credit issuance TYA'!$B$2),IF('Hoja De Calculo'!CO$16&lt;'Hoja De Calculo'!CN$16,0,'Credit issuance TYA'!CN77-('Credit issuance TYA'!$BE$21*'Credit issuance TYA'!$B$2)))</f>
        <v>0</v>
      </c>
      <c r="CO77" s="285">
        <f>IF(ISBLANK('Hoja De Calculo'!CP$13),'Credit issuance TYA'!CO77-('Credit issuance TYA'!$BE$21*'Credit issuance TYA'!$B$2),IF('Hoja De Calculo'!CP$16&lt;'Hoja De Calculo'!CO$16,0,'Credit issuance TYA'!CO77-('Credit issuance TYA'!$BE$21*'Credit issuance TYA'!$B$2)))</f>
        <v>0</v>
      </c>
      <c r="CP77" s="285">
        <f>IF(ISBLANK('Hoja De Calculo'!CQ$13),'Credit issuance TYA'!CP77-('Credit issuance TYA'!$BE$21*'Credit issuance TYA'!$B$2),IF('Hoja De Calculo'!CQ$16&lt;'Hoja De Calculo'!CP$16,0,'Credit issuance TYA'!CP77-('Credit issuance TYA'!$BE$21*'Credit issuance TYA'!$B$2)))</f>
        <v>0</v>
      </c>
      <c r="CQ77" s="285">
        <f>IF(ISBLANK('Hoja De Calculo'!CR$13),'Credit issuance TYA'!CQ77-('Credit issuance TYA'!$BE$21*'Credit issuance TYA'!$B$2),IF('Hoja De Calculo'!CR$16&lt;'Hoja De Calculo'!CQ$16,0,'Credit issuance TYA'!CQ77-('Credit issuance TYA'!$BE$21*'Credit issuance TYA'!$B$2)))</f>
        <v>0</v>
      </c>
      <c r="CR77" s="285">
        <f>IF(ISBLANK('Hoja De Calculo'!CS$13),'Credit issuance TYA'!CR77-('Credit issuance TYA'!$BE$21*'Credit issuance TYA'!$B$2),IF('Hoja De Calculo'!CS$16&lt;'Hoja De Calculo'!CR$16,0,'Credit issuance TYA'!CR77-('Credit issuance TYA'!$BE$21*'Credit issuance TYA'!$B$2)))</f>
        <v>0</v>
      </c>
      <c r="CS77" s="285">
        <f>IF(ISBLANK('Hoja De Calculo'!CT$13),'Credit issuance TYA'!CS77-('Credit issuance TYA'!$BE$21*'Credit issuance TYA'!$B$2),IF('Hoja De Calculo'!CT$16&lt;'Hoja De Calculo'!CS$16,0,'Credit issuance TYA'!CS77-('Credit issuance TYA'!$BE$21*'Credit issuance TYA'!$B$2)))</f>
        <v>0</v>
      </c>
      <c r="CT77" s="285">
        <f>IF(ISBLANK('Hoja De Calculo'!CU$13),'Credit issuance TYA'!CT77-('Credit issuance TYA'!$BE$21*'Credit issuance TYA'!$B$2),IF('Hoja De Calculo'!CU$16&lt;'Hoja De Calculo'!CT$16,0,'Credit issuance TYA'!CT77-('Credit issuance TYA'!$BE$21*'Credit issuance TYA'!$B$2)))</f>
        <v>0</v>
      </c>
      <c r="CU77" s="285">
        <f>IF(ISBLANK('Hoja De Calculo'!CV$13),'Credit issuance TYA'!CU77-('Credit issuance TYA'!$BE$21*'Credit issuance TYA'!$B$2),IF('Hoja De Calculo'!CV$16&lt;'Hoja De Calculo'!CU$16,0,'Credit issuance TYA'!CU77-('Credit issuance TYA'!$BE$21*'Credit issuance TYA'!$B$2)))</f>
        <v>0</v>
      </c>
      <c r="CV77" s="285">
        <f>IF(ISBLANK('Hoja De Calculo'!CW$13),'Credit issuance TYA'!CV77-('Credit issuance TYA'!$BE$21*'Credit issuance TYA'!$B$2),IF('Hoja De Calculo'!CW$16&lt;'Hoja De Calculo'!CV$16,0,'Credit issuance TYA'!CV77-('Credit issuance TYA'!$BE$21*'Credit issuance TYA'!$B$2)))</f>
        <v>0</v>
      </c>
      <c r="CW77" s="285">
        <f>IF(ISBLANK('Hoja De Calculo'!CX$13),'Credit issuance TYA'!CW77-('Credit issuance TYA'!$BE$21*'Credit issuance TYA'!$B$2),IF('Hoja De Calculo'!CX$16&lt;'Hoja De Calculo'!CW$16,0,'Credit issuance TYA'!CW77-('Credit issuance TYA'!$BE$21*'Credit issuance TYA'!$B$2)))</f>
        <v>0</v>
      </c>
    </row>
    <row r="78" spans="1:101" x14ac:dyDescent="0.25">
      <c r="A78" t="s">
        <v>215</v>
      </c>
      <c r="B78" s="263"/>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85">
        <f>'Credit issuance TYA'!BF78-('Credit issuance TYA'!$BF$21*'Credit issuance TYA'!$B$2)</f>
        <v>0</v>
      </c>
      <c r="BG78" s="285">
        <f>IF(ISBLANK('Hoja De Calculo'!BH$13),'Credit issuance TYA'!BG78-('Credit issuance TYA'!$BF$21*'Credit issuance TYA'!$B$2),IF('Hoja De Calculo'!BH$16&lt;'Hoja De Calculo'!BG$16,0,'Credit issuance TYA'!BG78-('Credit issuance TYA'!$BF$21*'Credit issuance TYA'!$B$2)))</f>
        <v>0</v>
      </c>
      <c r="BH78" s="285">
        <f>IF(ISBLANK('Hoja De Calculo'!BI$13),'Credit issuance TYA'!BH78-('Credit issuance TYA'!$BF$21*'Credit issuance TYA'!$B$2),IF('Hoja De Calculo'!BI$16&lt;'Hoja De Calculo'!BH$16,0,'Credit issuance TYA'!BH78-('Credit issuance TYA'!$BF$21*'Credit issuance TYA'!$B$2)))</f>
        <v>0</v>
      </c>
      <c r="BI78" s="285">
        <f>IF(ISBLANK('Hoja De Calculo'!BJ$13),'Credit issuance TYA'!BI78-('Credit issuance TYA'!$BF$21*'Credit issuance TYA'!$B$2),IF('Hoja De Calculo'!BJ$16&lt;'Hoja De Calculo'!BI$16,0,'Credit issuance TYA'!BI78-('Credit issuance TYA'!$BF$21*'Credit issuance TYA'!$B$2)))</f>
        <v>0</v>
      </c>
      <c r="BJ78" s="285">
        <f>IF(ISBLANK('Hoja De Calculo'!BK$13),'Credit issuance TYA'!BJ78-('Credit issuance TYA'!$BF$21*'Credit issuance TYA'!$B$2),IF('Hoja De Calculo'!BK$16&lt;'Hoja De Calculo'!BJ$16,0,'Credit issuance TYA'!BJ78-('Credit issuance TYA'!$BF$21*'Credit issuance TYA'!$B$2)))</f>
        <v>0</v>
      </c>
      <c r="BK78" s="285">
        <f>IF(ISBLANK('Hoja De Calculo'!BL$13),'Credit issuance TYA'!BK78-('Credit issuance TYA'!$BF$21*'Credit issuance TYA'!$B$2),IF('Hoja De Calculo'!BL$16&lt;'Hoja De Calculo'!BK$16,0,'Credit issuance TYA'!BK78-('Credit issuance TYA'!$BF$21*'Credit issuance TYA'!$B$2)))</f>
        <v>0</v>
      </c>
      <c r="BL78" s="285">
        <f>IF(ISBLANK('Hoja De Calculo'!BM$13),'Credit issuance TYA'!BL78-('Credit issuance TYA'!$BF$21*'Credit issuance TYA'!$B$2),IF('Hoja De Calculo'!BM$16&lt;'Hoja De Calculo'!BL$16,0,'Credit issuance TYA'!BL78-('Credit issuance TYA'!$BF$21*'Credit issuance TYA'!$B$2)))</f>
        <v>0</v>
      </c>
      <c r="BM78" s="285">
        <f>IF(ISBLANK('Hoja De Calculo'!BN$13),'Credit issuance TYA'!BM78-('Credit issuance TYA'!$BF$21*'Credit issuance TYA'!$B$2),IF('Hoja De Calculo'!BN$16&lt;'Hoja De Calculo'!BM$16,0,'Credit issuance TYA'!BM78-('Credit issuance TYA'!$BF$21*'Credit issuance TYA'!$B$2)))</f>
        <v>0</v>
      </c>
      <c r="BN78" s="285">
        <f>IF(ISBLANK('Hoja De Calculo'!BO$13),'Credit issuance TYA'!BN78-('Credit issuance TYA'!$BF$21*'Credit issuance TYA'!$B$2),IF('Hoja De Calculo'!BO$16&lt;'Hoja De Calculo'!BN$16,0,'Credit issuance TYA'!BN78-('Credit issuance TYA'!$BF$21*'Credit issuance TYA'!$B$2)))</f>
        <v>0</v>
      </c>
      <c r="BO78" s="285">
        <f>IF(ISBLANK('Hoja De Calculo'!BP$13),'Credit issuance TYA'!BO78-('Credit issuance TYA'!$BF$21*'Credit issuance TYA'!$B$2),IF('Hoja De Calculo'!BP$16&lt;'Hoja De Calculo'!BO$16,0,'Credit issuance TYA'!BO78-('Credit issuance TYA'!$BF$21*'Credit issuance TYA'!$B$2)))</f>
        <v>0</v>
      </c>
      <c r="BP78" s="285">
        <f>IF(ISBLANK('Hoja De Calculo'!BQ$13),'Credit issuance TYA'!BP78-('Credit issuance TYA'!$BF$21*'Credit issuance TYA'!$B$2),IF('Hoja De Calculo'!BQ$16&lt;'Hoja De Calculo'!BP$16,0,'Credit issuance TYA'!BP78-('Credit issuance TYA'!$BF$21*'Credit issuance TYA'!$B$2)))</f>
        <v>0</v>
      </c>
      <c r="BQ78" s="285">
        <f>IF(ISBLANK('Hoja De Calculo'!BR$13),'Credit issuance TYA'!BQ78-('Credit issuance TYA'!$BF$21*'Credit issuance TYA'!$B$2),IF('Hoja De Calculo'!BR$16&lt;'Hoja De Calculo'!BQ$16,0,'Credit issuance TYA'!BQ78-('Credit issuance TYA'!$BF$21*'Credit issuance TYA'!$B$2)))</f>
        <v>0</v>
      </c>
      <c r="BR78" s="285">
        <f>IF(ISBLANK('Hoja De Calculo'!BS$13),'Credit issuance TYA'!BR78-('Credit issuance TYA'!$BF$21*'Credit issuance TYA'!$B$2),IF('Hoja De Calculo'!BS$16&lt;'Hoja De Calculo'!BR$16,0,'Credit issuance TYA'!BR78-('Credit issuance TYA'!$BF$21*'Credit issuance TYA'!$B$2)))</f>
        <v>0</v>
      </c>
      <c r="BS78" s="285">
        <f>IF(ISBLANK('Hoja De Calculo'!BT$13),'Credit issuance TYA'!BS78-('Credit issuance TYA'!$BF$21*'Credit issuance TYA'!$B$2),IF('Hoja De Calculo'!BT$16&lt;'Hoja De Calculo'!BS$16,0,'Credit issuance TYA'!BS78-('Credit issuance TYA'!$BF$21*'Credit issuance TYA'!$B$2)))</f>
        <v>0</v>
      </c>
      <c r="BT78" s="285">
        <f>IF(ISBLANK('Hoja De Calculo'!BU$13),'Credit issuance TYA'!BT78-('Credit issuance TYA'!$BF$21*'Credit issuance TYA'!$B$2),IF('Hoja De Calculo'!BU$16&lt;'Hoja De Calculo'!BT$16,0,'Credit issuance TYA'!BT78-('Credit issuance TYA'!$BF$21*'Credit issuance TYA'!$B$2)))</f>
        <v>0</v>
      </c>
      <c r="BU78" s="285">
        <f>IF(ISBLANK('Hoja De Calculo'!BV$13),'Credit issuance TYA'!BU78-('Credit issuance TYA'!$BF$21*'Credit issuance TYA'!$B$2),IF('Hoja De Calculo'!BV$16&lt;'Hoja De Calculo'!BU$16,0,'Credit issuance TYA'!BU78-('Credit issuance TYA'!$BF$21*'Credit issuance TYA'!$B$2)))</f>
        <v>0</v>
      </c>
      <c r="BV78" s="285">
        <f>IF(ISBLANK('Hoja De Calculo'!BW$13),'Credit issuance TYA'!BV78-('Credit issuance TYA'!$BF$21*'Credit issuance TYA'!$B$2),IF('Hoja De Calculo'!BW$16&lt;'Hoja De Calculo'!BV$16,0,'Credit issuance TYA'!BV78-('Credit issuance TYA'!$BF$21*'Credit issuance TYA'!$B$2)))</f>
        <v>0</v>
      </c>
      <c r="BW78" s="285">
        <f>IF(ISBLANK('Hoja De Calculo'!BX$13),'Credit issuance TYA'!BW78-('Credit issuance TYA'!$BF$21*'Credit issuance TYA'!$B$2),IF('Hoja De Calculo'!BX$16&lt;'Hoja De Calculo'!BW$16,0,'Credit issuance TYA'!BW78-('Credit issuance TYA'!$BF$21*'Credit issuance TYA'!$B$2)))</f>
        <v>0</v>
      </c>
      <c r="BX78" s="285">
        <f>IF(ISBLANK('Hoja De Calculo'!BY$13),'Credit issuance TYA'!BX78-('Credit issuance TYA'!$BF$21*'Credit issuance TYA'!$B$2),IF('Hoja De Calculo'!BY$16&lt;'Hoja De Calculo'!BX$16,0,'Credit issuance TYA'!BX78-('Credit issuance TYA'!$BF$21*'Credit issuance TYA'!$B$2)))</f>
        <v>0</v>
      </c>
      <c r="BY78" s="285">
        <f>IF(ISBLANK('Hoja De Calculo'!BZ$13),'Credit issuance TYA'!BY78-('Credit issuance TYA'!$BF$21*'Credit issuance TYA'!$B$2),IF('Hoja De Calculo'!BZ$16&lt;'Hoja De Calculo'!BY$16,0,'Credit issuance TYA'!BY78-('Credit issuance TYA'!$BF$21*'Credit issuance TYA'!$B$2)))</f>
        <v>0</v>
      </c>
      <c r="BZ78" s="285">
        <f>IF(ISBLANK('Hoja De Calculo'!CA$13),'Credit issuance TYA'!BZ78-('Credit issuance TYA'!$BF$21*'Credit issuance TYA'!$B$2),IF('Hoja De Calculo'!CA$16&lt;'Hoja De Calculo'!BZ$16,0,'Credit issuance TYA'!BZ78-('Credit issuance TYA'!$BF$21*'Credit issuance TYA'!$B$2)))</f>
        <v>0</v>
      </c>
      <c r="CA78" s="285">
        <f>IF(ISBLANK('Hoja De Calculo'!CB$13),'Credit issuance TYA'!CA78-('Credit issuance TYA'!$BF$21*'Credit issuance TYA'!$B$2),IF('Hoja De Calculo'!CB$16&lt;'Hoja De Calculo'!CA$16,0,'Credit issuance TYA'!CA78-('Credit issuance TYA'!$BF$21*'Credit issuance TYA'!$B$2)))</f>
        <v>0</v>
      </c>
      <c r="CB78" s="285">
        <f>IF(ISBLANK('Hoja De Calculo'!CC$13),'Credit issuance TYA'!CB78-('Credit issuance TYA'!$BF$21*'Credit issuance TYA'!$B$2),IF('Hoja De Calculo'!CC$16&lt;'Hoja De Calculo'!CB$16,0,'Credit issuance TYA'!CB78-('Credit issuance TYA'!$BF$21*'Credit issuance TYA'!$B$2)))</f>
        <v>0</v>
      </c>
      <c r="CC78" s="285">
        <f>IF(ISBLANK('Hoja De Calculo'!CD$13),'Credit issuance TYA'!CC78-('Credit issuance TYA'!$BF$21*'Credit issuance TYA'!$B$2),IF('Hoja De Calculo'!CD$16&lt;'Hoja De Calculo'!CC$16,0,'Credit issuance TYA'!CC78-('Credit issuance TYA'!$BF$21*'Credit issuance TYA'!$B$2)))</f>
        <v>0</v>
      </c>
      <c r="CD78" s="285">
        <f>IF(ISBLANK('Hoja De Calculo'!CE$13),'Credit issuance TYA'!CD78-('Credit issuance TYA'!$BF$21*'Credit issuance TYA'!$B$2),IF('Hoja De Calculo'!CE$16&lt;'Hoja De Calculo'!CD$16,0,'Credit issuance TYA'!CD78-('Credit issuance TYA'!$BF$21*'Credit issuance TYA'!$B$2)))</f>
        <v>0</v>
      </c>
      <c r="CE78" s="285">
        <f>IF(ISBLANK('Hoja De Calculo'!CF$13),'Credit issuance TYA'!CE78-('Credit issuance TYA'!$BF$21*'Credit issuance TYA'!$B$2),IF('Hoja De Calculo'!CF$16&lt;'Hoja De Calculo'!CE$16,0,'Credit issuance TYA'!CE78-('Credit issuance TYA'!$BF$21*'Credit issuance TYA'!$B$2)))</f>
        <v>0</v>
      </c>
      <c r="CF78" s="285">
        <f>IF(ISBLANK('Hoja De Calculo'!CG$13),'Credit issuance TYA'!CF78-('Credit issuance TYA'!$BF$21*'Credit issuance TYA'!$B$2),IF('Hoja De Calculo'!CG$16&lt;'Hoja De Calculo'!CF$16,0,'Credit issuance TYA'!CF78-('Credit issuance TYA'!$BF$21*'Credit issuance TYA'!$B$2)))</f>
        <v>0</v>
      </c>
      <c r="CG78" s="285">
        <f>IF(ISBLANK('Hoja De Calculo'!CH$13),'Credit issuance TYA'!CG78-('Credit issuance TYA'!$BF$21*'Credit issuance TYA'!$B$2),IF('Hoja De Calculo'!CH$16&lt;'Hoja De Calculo'!CG$16,0,'Credit issuance TYA'!CG78-('Credit issuance TYA'!$BF$21*'Credit issuance TYA'!$B$2)))</f>
        <v>0</v>
      </c>
      <c r="CH78" s="285">
        <f>IF(ISBLANK('Hoja De Calculo'!CI$13),'Credit issuance TYA'!CH78-('Credit issuance TYA'!$BF$21*'Credit issuance TYA'!$B$2),IF('Hoja De Calculo'!CI$16&lt;'Hoja De Calculo'!CH$16,0,'Credit issuance TYA'!CH78-('Credit issuance TYA'!$BF$21*'Credit issuance TYA'!$B$2)))</f>
        <v>0</v>
      </c>
      <c r="CI78" s="285">
        <f>IF(ISBLANK('Hoja De Calculo'!CJ$13),'Credit issuance TYA'!CI78-('Credit issuance TYA'!$BF$21*'Credit issuance TYA'!$B$2),IF('Hoja De Calculo'!CJ$16&lt;'Hoja De Calculo'!CI$16,0,'Credit issuance TYA'!CI78-('Credit issuance TYA'!$BF$21*'Credit issuance TYA'!$B$2)))</f>
        <v>0</v>
      </c>
      <c r="CJ78" s="285">
        <f>IF(ISBLANK('Hoja De Calculo'!CK$13),'Credit issuance TYA'!CJ78-('Credit issuance TYA'!$BF$21*'Credit issuance TYA'!$B$2),IF('Hoja De Calculo'!CK$16&lt;'Hoja De Calculo'!CJ$16,0,'Credit issuance TYA'!CJ78-('Credit issuance TYA'!$BF$21*'Credit issuance TYA'!$B$2)))</f>
        <v>0</v>
      </c>
      <c r="CK78" s="285">
        <f>IF(ISBLANK('Hoja De Calculo'!CL$13),'Credit issuance TYA'!CK78-('Credit issuance TYA'!$BF$21*'Credit issuance TYA'!$B$2),IF('Hoja De Calculo'!CL$16&lt;'Hoja De Calculo'!CK$16,0,'Credit issuance TYA'!CK78-('Credit issuance TYA'!$BF$21*'Credit issuance TYA'!$B$2)))</f>
        <v>0</v>
      </c>
      <c r="CL78" s="285">
        <f>IF(ISBLANK('Hoja De Calculo'!CM$13),'Credit issuance TYA'!CL78-('Credit issuance TYA'!$BF$21*'Credit issuance TYA'!$B$2),IF('Hoja De Calculo'!CM$16&lt;'Hoja De Calculo'!CL$16,0,'Credit issuance TYA'!CL78-('Credit issuance TYA'!$BF$21*'Credit issuance TYA'!$B$2)))</f>
        <v>0</v>
      </c>
      <c r="CM78" s="285">
        <f>IF(ISBLANK('Hoja De Calculo'!CN$13),'Credit issuance TYA'!CM78-('Credit issuance TYA'!$BF$21*'Credit issuance TYA'!$B$2),IF('Hoja De Calculo'!CN$16&lt;'Hoja De Calculo'!CM$16,0,'Credit issuance TYA'!CM78-('Credit issuance TYA'!$BF$21*'Credit issuance TYA'!$B$2)))</f>
        <v>0</v>
      </c>
      <c r="CN78" s="285">
        <f>IF(ISBLANK('Hoja De Calculo'!CO$13),'Credit issuance TYA'!CN78-('Credit issuance TYA'!$BF$21*'Credit issuance TYA'!$B$2),IF('Hoja De Calculo'!CO$16&lt;'Hoja De Calculo'!CN$16,0,'Credit issuance TYA'!CN78-('Credit issuance TYA'!$BF$21*'Credit issuance TYA'!$B$2)))</f>
        <v>0</v>
      </c>
      <c r="CO78" s="285">
        <f>IF(ISBLANK('Hoja De Calculo'!CP$13),'Credit issuance TYA'!CO78-('Credit issuance TYA'!$BF$21*'Credit issuance TYA'!$B$2),IF('Hoja De Calculo'!CP$16&lt;'Hoja De Calculo'!CO$16,0,'Credit issuance TYA'!CO78-('Credit issuance TYA'!$BF$21*'Credit issuance TYA'!$B$2)))</f>
        <v>0</v>
      </c>
      <c r="CP78" s="285">
        <f>IF(ISBLANK('Hoja De Calculo'!CQ$13),'Credit issuance TYA'!CP78-('Credit issuance TYA'!$BF$21*'Credit issuance TYA'!$B$2),IF('Hoja De Calculo'!CQ$16&lt;'Hoja De Calculo'!CP$16,0,'Credit issuance TYA'!CP78-('Credit issuance TYA'!$BF$21*'Credit issuance TYA'!$B$2)))</f>
        <v>0</v>
      </c>
      <c r="CQ78" s="285">
        <f>IF(ISBLANK('Hoja De Calculo'!CR$13),'Credit issuance TYA'!CQ78-('Credit issuance TYA'!$BF$21*'Credit issuance TYA'!$B$2),IF('Hoja De Calculo'!CR$16&lt;'Hoja De Calculo'!CQ$16,0,'Credit issuance TYA'!CQ78-('Credit issuance TYA'!$BF$21*'Credit issuance TYA'!$B$2)))</f>
        <v>0</v>
      </c>
      <c r="CR78" s="285">
        <f>IF(ISBLANK('Hoja De Calculo'!CS$13),'Credit issuance TYA'!CR78-('Credit issuance TYA'!$BF$21*'Credit issuance TYA'!$B$2),IF('Hoja De Calculo'!CS$16&lt;'Hoja De Calculo'!CR$16,0,'Credit issuance TYA'!CR78-('Credit issuance TYA'!$BF$21*'Credit issuance TYA'!$B$2)))</f>
        <v>0</v>
      </c>
      <c r="CS78" s="285">
        <f>IF(ISBLANK('Hoja De Calculo'!CT$13),'Credit issuance TYA'!CS78-('Credit issuance TYA'!$BF$21*'Credit issuance TYA'!$B$2),IF('Hoja De Calculo'!CT$16&lt;'Hoja De Calculo'!CS$16,0,'Credit issuance TYA'!CS78-('Credit issuance TYA'!$BF$21*'Credit issuance TYA'!$B$2)))</f>
        <v>0</v>
      </c>
      <c r="CT78" s="285">
        <f>IF(ISBLANK('Hoja De Calculo'!CU$13),'Credit issuance TYA'!CT78-('Credit issuance TYA'!$BF$21*'Credit issuance TYA'!$B$2),IF('Hoja De Calculo'!CU$16&lt;'Hoja De Calculo'!CT$16,0,'Credit issuance TYA'!CT78-('Credit issuance TYA'!$BF$21*'Credit issuance TYA'!$B$2)))</f>
        <v>0</v>
      </c>
      <c r="CU78" s="285">
        <f>IF(ISBLANK('Hoja De Calculo'!CV$13),'Credit issuance TYA'!CU78-('Credit issuance TYA'!$BF$21*'Credit issuance TYA'!$B$2),IF('Hoja De Calculo'!CV$16&lt;'Hoja De Calculo'!CU$16,0,'Credit issuance TYA'!CU78-('Credit issuance TYA'!$BF$21*'Credit issuance TYA'!$B$2)))</f>
        <v>0</v>
      </c>
      <c r="CV78" s="285">
        <f>IF(ISBLANK('Hoja De Calculo'!CW$13),'Credit issuance TYA'!CV78-('Credit issuance TYA'!$BF$21*'Credit issuance TYA'!$B$2),IF('Hoja De Calculo'!CW$16&lt;'Hoja De Calculo'!CV$16,0,'Credit issuance TYA'!CV78-('Credit issuance TYA'!$BF$21*'Credit issuance TYA'!$B$2)))</f>
        <v>0</v>
      </c>
      <c r="CW78" s="285">
        <f>IF(ISBLANK('Hoja De Calculo'!CX$13),'Credit issuance TYA'!CW78-('Credit issuance TYA'!$BF$21*'Credit issuance TYA'!$B$2),IF('Hoja De Calculo'!CX$16&lt;'Hoja De Calculo'!CW$16,0,'Credit issuance TYA'!CW78-('Credit issuance TYA'!$BF$21*'Credit issuance TYA'!$B$2)))</f>
        <v>0</v>
      </c>
    </row>
    <row r="79" spans="1:101" x14ac:dyDescent="0.25">
      <c r="A79" t="s">
        <v>216</v>
      </c>
      <c r="B79" s="263"/>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c r="AJ79" s="263"/>
      <c r="AK79" s="263"/>
      <c r="AL79" s="263"/>
      <c r="AM79" s="263"/>
      <c r="AN79" s="263"/>
      <c r="AO79" s="263"/>
      <c r="AP79" s="263"/>
      <c r="AQ79" s="263"/>
      <c r="AR79" s="263"/>
      <c r="AS79" s="263"/>
      <c r="AT79" s="263"/>
      <c r="AU79" s="263"/>
      <c r="AV79" s="263"/>
      <c r="AW79" s="263"/>
      <c r="AX79" s="263"/>
      <c r="AY79" s="263"/>
      <c r="AZ79" s="263"/>
      <c r="BA79" s="263"/>
      <c r="BB79" s="263"/>
      <c r="BC79" s="263"/>
      <c r="BD79" s="263"/>
      <c r="BE79" s="263"/>
      <c r="BF79" s="263"/>
      <c r="BG79" s="285">
        <f>'Credit issuance TYA'!BG79-('Credit issuance TYA'!$BG$21*'Credit issuance TYA'!$B$2)</f>
        <v>0</v>
      </c>
      <c r="BH79" s="285">
        <f>IF(ISBLANK('Hoja De Calculo'!BI$13),'Credit issuance TYA'!BH79-('Credit issuance TYA'!$BG$21*'Credit issuance TYA'!$B$2),IF('Hoja De Calculo'!BI$16&lt;'Hoja De Calculo'!BH$16,0,'Credit issuance TYA'!BH79-('Credit issuance TYA'!$BG$21*'Credit issuance TYA'!$B$2)))</f>
        <v>0</v>
      </c>
      <c r="BI79" s="285">
        <f>IF(ISBLANK('Hoja De Calculo'!BJ$13),'Credit issuance TYA'!BI79-('Credit issuance TYA'!$BG$21*'Credit issuance TYA'!$B$2),IF('Hoja De Calculo'!BJ$16&lt;'Hoja De Calculo'!BI$16,0,'Credit issuance TYA'!BI79-('Credit issuance TYA'!$BG$21*'Credit issuance TYA'!$B$2)))</f>
        <v>0</v>
      </c>
      <c r="BJ79" s="285">
        <f>IF(ISBLANK('Hoja De Calculo'!BK$13),'Credit issuance TYA'!BJ79-('Credit issuance TYA'!$BG$21*'Credit issuance TYA'!$B$2),IF('Hoja De Calculo'!BK$16&lt;'Hoja De Calculo'!BJ$16,0,'Credit issuance TYA'!BJ79-('Credit issuance TYA'!$BG$21*'Credit issuance TYA'!$B$2)))</f>
        <v>0</v>
      </c>
      <c r="BK79" s="285">
        <f>IF(ISBLANK('Hoja De Calculo'!BL$13),'Credit issuance TYA'!BK79-('Credit issuance TYA'!$BG$21*'Credit issuance TYA'!$B$2),IF('Hoja De Calculo'!BL$16&lt;'Hoja De Calculo'!BK$16,0,'Credit issuance TYA'!BK79-('Credit issuance TYA'!$BG$21*'Credit issuance TYA'!$B$2)))</f>
        <v>0</v>
      </c>
      <c r="BL79" s="285">
        <f>IF(ISBLANK('Hoja De Calculo'!BM$13),'Credit issuance TYA'!BL79-('Credit issuance TYA'!$BG$21*'Credit issuance TYA'!$B$2),IF('Hoja De Calculo'!BM$16&lt;'Hoja De Calculo'!BL$16,0,'Credit issuance TYA'!BL79-('Credit issuance TYA'!$BG$21*'Credit issuance TYA'!$B$2)))</f>
        <v>0</v>
      </c>
      <c r="BM79" s="285">
        <f>IF(ISBLANK('Hoja De Calculo'!BN$13),'Credit issuance TYA'!BM79-('Credit issuance TYA'!$BG$21*'Credit issuance TYA'!$B$2),IF('Hoja De Calculo'!BN$16&lt;'Hoja De Calculo'!BM$16,0,'Credit issuance TYA'!BM79-('Credit issuance TYA'!$BG$21*'Credit issuance TYA'!$B$2)))</f>
        <v>0</v>
      </c>
      <c r="BN79" s="285">
        <f>IF(ISBLANK('Hoja De Calculo'!BO$13),'Credit issuance TYA'!BN79-('Credit issuance TYA'!$BG$21*'Credit issuance TYA'!$B$2),IF('Hoja De Calculo'!BO$16&lt;'Hoja De Calculo'!BN$16,0,'Credit issuance TYA'!BN79-('Credit issuance TYA'!$BG$21*'Credit issuance TYA'!$B$2)))</f>
        <v>0</v>
      </c>
      <c r="BO79" s="285">
        <f>IF(ISBLANK('Hoja De Calculo'!BP$13),'Credit issuance TYA'!BO79-('Credit issuance TYA'!$BG$21*'Credit issuance TYA'!$B$2),IF('Hoja De Calculo'!BP$16&lt;'Hoja De Calculo'!BO$16,0,'Credit issuance TYA'!BO79-('Credit issuance TYA'!$BG$21*'Credit issuance TYA'!$B$2)))</f>
        <v>0</v>
      </c>
      <c r="BP79" s="285">
        <f>IF(ISBLANK('Hoja De Calculo'!BQ$13),'Credit issuance TYA'!BP79-('Credit issuance TYA'!$BG$21*'Credit issuance TYA'!$B$2),IF('Hoja De Calculo'!BQ$16&lt;'Hoja De Calculo'!BP$16,0,'Credit issuance TYA'!BP79-('Credit issuance TYA'!$BG$21*'Credit issuance TYA'!$B$2)))</f>
        <v>0</v>
      </c>
      <c r="BQ79" s="285">
        <f>IF(ISBLANK('Hoja De Calculo'!BR$13),'Credit issuance TYA'!BQ79-('Credit issuance TYA'!$BG$21*'Credit issuance TYA'!$B$2),IF('Hoja De Calculo'!BR$16&lt;'Hoja De Calculo'!BQ$16,0,'Credit issuance TYA'!BQ79-('Credit issuance TYA'!$BG$21*'Credit issuance TYA'!$B$2)))</f>
        <v>0</v>
      </c>
      <c r="BR79" s="285">
        <f>IF(ISBLANK('Hoja De Calculo'!BS$13),'Credit issuance TYA'!BR79-('Credit issuance TYA'!$BG$21*'Credit issuance TYA'!$B$2),IF('Hoja De Calculo'!BS$16&lt;'Hoja De Calculo'!BR$16,0,'Credit issuance TYA'!BR79-('Credit issuance TYA'!$BG$21*'Credit issuance TYA'!$B$2)))</f>
        <v>0</v>
      </c>
      <c r="BS79" s="285">
        <f>IF(ISBLANK('Hoja De Calculo'!BT$13),'Credit issuance TYA'!BS79-('Credit issuance TYA'!$BG$21*'Credit issuance TYA'!$B$2),IF('Hoja De Calculo'!BT$16&lt;'Hoja De Calculo'!BS$16,0,'Credit issuance TYA'!BS79-('Credit issuance TYA'!$BG$21*'Credit issuance TYA'!$B$2)))</f>
        <v>0</v>
      </c>
      <c r="BT79" s="285">
        <f>IF(ISBLANK('Hoja De Calculo'!BU$13),'Credit issuance TYA'!BT79-('Credit issuance TYA'!$BG$21*'Credit issuance TYA'!$B$2),IF('Hoja De Calculo'!BU$16&lt;'Hoja De Calculo'!BT$16,0,'Credit issuance TYA'!BT79-('Credit issuance TYA'!$BG$21*'Credit issuance TYA'!$B$2)))</f>
        <v>0</v>
      </c>
      <c r="BU79" s="285">
        <f>IF(ISBLANK('Hoja De Calculo'!BV$13),'Credit issuance TYA'!BU79-('Credit issuance TYA'!$BG$21*'Credit issuance TYA'!$B$2),IF('Hoja De Calculo'!BV$16&lt;'Hoja De Calculo'!BU$16,0,'Credit issuance TYA'!BU79-('Credit issuance TYA'!$BG$21*'Credit issuance TYA'!$B$2)))</f>
        <v>0</v>
      </c>
      <c r="BV79" s="285">
        <f>IF(ISBLANK('Hoja De Calculo'!BW$13),'Credit issuance TYA'!BV79-('Credit issuance TYA'!$BG$21*'Credit issuance TYA'!$B$2),IF('Hoja De Calculo'!BW$16&lt;'Hoja De Calculo'!BV$16,0,'Credit issuance TYA'!BV79-('Credit issuance TYA'!$BG$21*'Credit issuance TYA'!$B$2)))</f>
        <v>0</v>
      </c>
      <c r="BW79" s="285">
        <f>IF(ISBLANK('Hoja De Calculo'!BX$13),'Credit issuance TYA'!BW79-('Credit issuance TYA'!$BG$21*'Credit issuance TYA'!$B$2),IF('Hoja De Calculo'!BX$16&lt;'Hoja De Calculo'!BW$16,0,'Credit issuance TYA'!BW79-('Credit issuance TYA'!$BG$21*'Credit issuance TYA'!$B$2)))</f>
        <v>0</v>
      </c>
      <c r="BX79" s="285">
        <f>IF(ISBLANK('Hoja De Calculo'!BY$13),'Credit issuance TYA'!BX79-('Credit issuance TYA'!$BG$21*'Credit issuance TYA'!$B$2),IF('Hoja De Calculo'!BY$16&lt;'Hoja De Calculo'!BX$16,0,'Credit issuance TYA'!BX79-('Credit issuance TYA'!$BG$21*'Credit issuance TYA'!$B$2)))</f>
        <v>0</v>
      </c>
      <c r="BY79" s="285">
        <f>IF(ISBLANK('Hoja De Calculo'!BZ$13),'Credit issuance TYA'!BY79-('Credit issuance TYA'!$BG$21*'Credit issuance TYA'!$B$2),IF('Hoja De Calculo'!BZ$16&lt;'Hoja De Calculo'!BY$16,0,'Credit issuance TYA'!BY79-('Credit issuance TYA'!$BG$21*'Credit issuance TYA'!$B$2)))</f>
        <v>0</v>
      </c>
      <c r="BZ79" s="285">
        <f>IF(ISBLANK('Hoja De Calculo'!CA$13),'Credit issuance TYA'!BZ79-('Credit issuance TYA'!$BG$21*'Credit issuance TYA'!$B$2),IF('Hoja De Calculo'!CA$16&lt;'Hoja De Calculo'!BZ$16,0,'Credit issuance TYA'!BZ79-('Credit issuance TYA'!$BG$21*'Credit issuance TYA'!$B$2)))</f>
        <v>0</v>
      </c>
      <c r="CA79" s="285">
        <f>IF(ISBLANK('Hoja De Calculo'!CB$13),'Credit issuance TYA'!CA79-('Credit issuance TYA'!$BG$21*'Credit issuance TYA'!$B$2),IF('Hoja De Calculo'!CB$16&lt;'Hoja De Calculo'!CA$16,0,'Credit issuance TYA'!CA79-('Credit issuance TYA'!$BG$21*'Credit issuance TYA'!$B$2)))</f>
        <v>0</v>
      </c>
      <c r="CB79" s="285">
        <f>IF(ISBLANK('Hoja De Calculo'!CC$13),'Credit issuance TYA'!CB79-('Credit issuance TYA'!$BG$21*'Credit issuance TYA'!$B$2),IF('Hoja De Calculo'!CC$16&lt;'Hoja De Calculo'!CB$16,0,'Credit issuance TYA'!CB79-('Credit issuance TYA'!$BG$21*'Credit issuance TYA'!$B$2)))</f>
        <v>0</v>
      </c>
      <c r="CC79" s="285">
        <f>IF(ISBLANK('Hoja De Calculo'!CD$13),'Credit issuance TYA'!CC79-('Credit issuance TYA'!$BG$21*'Credit issuance TYA'!$B$2),IF('Hoja De Calculo'!CD$16&lt;'Hoja De Calculo'!CC$16,0,'Credit issuance TYA'!CC79-('Credit issuance TYA'!$BG$21*'Credit issuance TYA'!$B$2)))</f>
        <v>0</v>
      </c>
      <c r="CD79" s="285">
        <f>IF(ISBLANK('Hoja De Calculo'!CE$13),'Credit issuance TYA'!CD79-('Credit issuance TYA'!$BG$21*'Credit issuance TYA'!$B$2),IF('Hoja De Calculo'!CE$16&lt;'Hoja De Calculo'!CD$16,0,'Credit issuance TYA'!CD79-('Credit issuance TYA'!$BG$21*'Credit issuance TYA'!$B$2)))</f>
        <v>0</v>
      </c>
      <c r="CE79" s="285">
        <f>IF(ISBLANK('Hoja De Calculo'!CF$13),'Credit issuance TYA'!CE79-('Credit issuance TYA'!$BG$21*'Credit issuance TYA'!$B$2),IF('Hoja De Calculo'!CF$16&lt;'Hoja De Calculo'!CE$16,0,'Credit issuance TYA'!CE79-('Credit issuance TYA'!$BG$21*'Credit issuance TYA'!$B$2)))</f>
        <v>0</v>
      </c>
      <c r="CF79" s="285">
        <f>IF(ISBLANK('Hoja De Calculo'!CG$13),'Credit issuance TYA'!CF79-('Credit issuance TYA'!$BG$21*'Credit issuance TYA'!$B$2),IF('Hoja De Calculo'!CG$16&lt;'Hoja De Calculo'!CF$16,0,'Credit issuance TYA'!CF79-('Credit issuance TYA'!$BG$21*'Credit issuance TYA'!$B$2)))</f>
        <v>0</v>
      </c>
      <c r="CG79" s="285">
        <f>IF(ISBLANK('Hoja De Calculo'!CH$13),'Credit issuance TYA'!CG79-('Credit issuance TYA'!$BG$21*'Credit issuance TYA'!$B$2),IF('Hoja De Calculo'!CH$16&lt;'Hoja De Calculo'!CG$16,0,'Credit issuance TYA'!CG79-('Credit issuance TYA'!$BG$21*'Credit issuance TYA'!$B$2)))</f>
        <v>0</v>
      </c>
      <c r="CH79" s="285">
        <f>IF(ISBLANK('Hoja De Calculo'!CI$13),'Credit issuance TYA'!CH79-('Credit issuance TYA'!$BG$21*'Credit issuance TYA'!$B$2),IF('Hoja De Calculo'!CI$16&lt;'Hoja De Calculo'!CH$16,0,'Credit issuance TYA'!CH79-('Credit issuance TYA'!$BG$21*'Credit issuance TYA'!$B$2)))</f>
        <v>0</v>
      </c>
      <c r="CI79" s="285">
        <f>IF(ISBLANK('Hoja De Calculo'!CJ$13),'Credit issuance TYA'!CI79-('Credit issuance TYA'!$BG$21*'Credit issuance TYA'!$B$2),IF('Hoja De Calculo'!CJ$16&lt;'Hoja De Calculo'!CI$16,0,'Credit issuance TYA'!CI79-('Credit issuance TYA'!$BG$21*'Credit issuance TYA'!$B$2)))</f>
        <v>0</v>
      </c>
      <c r="CJ79" s="285">
        <f>IF(ISBLANK('Hoja De Calculo'!CK$13),'Credit issuance TYA'!CJ79-('Credit issuance TYA'!$BG$21*'Credit issuance TYA'!$B$2),IF('Hoja De Calculo'!CK$16&lt;'Hoja De Calculo'!CJ$16,0,'Credit issuance TYA'!CJ79-('Credit issuance TYA'!$BG$21*'Credit issuance TYA'!$B$2)))</f>
        <v>0</v>
      </c>
      <c r="CK79" s="285">
        <f>IF(ISBLANK('Hoja De Calculo'!CL$13),'Credit issuance TYA'!CK79-('Credit issuance TYA'!$BG$21*'Credit issuance TYA'!$B$2),IF('Hoja De Calculo'!CL$16&lt;'Hoja De Calculo'!CK$16,0,'Credit issuance TYA'!CK79-('Credit issuance TYA'!$BG$21*'Credit issuance TYA'!$B$2)))</f>
        <v>0</v>
      </c>
      <c r="CL79" s="285">
        <f>IF(ISBLANK('Hoja De Calculo'!CM$13),'Credit issuance TYA'!CL79-('Credit issuance TYA'!$BG$21*'Credit issuance TYA'!$B$2),IF('Hoja De Calculo'!CM$16&lt;'Hoja De Calculo'!CL$16,0,'Credit issuance TYA'!CL79-('Credit issuance TYA'!$BG$21*'Credit issuance TYA'!$B$2)))</f>
        <v>0</v>
      </c>
      <c r="CM79" s="285">
        <f>IF(ISBLANK('Hoja De Calculo'!CN$13),'Credit issuance TYA'!CM79-('Credit issuance TYA'!$BG$21*'Credit issuance TYA'!$B$2),IF('Hoja De Calculo'!CN$16&lt;'Hoja De Calculo'!CM$16,0,'Credit issuance TYA'!CM79-('Credit issuance TYA'!$BG$21*'Credit issuance TYA'!$B$2)))</f>
        <v>0</v>
      </c>
      <c r="CN79" s="285">
        <f>IF(ISBLANK('Hoja De Calculo'!CO$13),'Credit issuance TYA'!CN79-('Credit issuance TYA'!$BG$21*'Credit issuance TYA'!$B$2),IF('Hoja De Calculo'!CO$16&lt;'Hoja De Calculo'!CN$16,0,'Credit issuance TYA'!CN79-('Credit issuance TYA'!$BG$21*'Credit issuance TYA'!$B$2)))</f>
        <v>0</v>
      </c>
      <c r="CO79" s="285">
        <f>IF(ISBLANK('Hoja De Calculo'!CP$13),'Credit issuance TYA'!CO79-('Credit issuance TYA'!$BG$21*'Credit issuance TYA'!$B$2),IF('Hoja De Calculo'!CP$16&lt;'Hoja De Calculo'!CO$16,0,'Credit issuance TYA'!CO79-('Credit issuance TYA'!$BG$21*'Credit issuance TYA'!$B$2)))</f>
        <v>0</v>
      </c>
      <c r="CP79" s="285">
        <f>IF(ISBLANK('Hoja De Calculo'!CQ$13),'Credit issuance TYA'!CP79-('Credit issuance TYA'!$BG$21*'Credit issuance TYA'!$B$2),IF('Hoja De Calculo'!CQ$16&lt;'Hoja De Calculo'!CP$16,0,'Credit issuance TYA'!CP79-('Credit issuance TYA'!$BG$21*'Credit issuance TYA'!$B$2)))</f>
        <v>0</v>
      </c>
      <c r="CQ79" s="285">
        <f>IF(ISBLANK('Hoja De Calculo'!CR$13),'Credit issuance TYA'!CQ79-('Credit issuance TYA'!$BG$21*'Credit issuance TYA'!$B$2),IF('Hoja De Calculo'!CR$16&lt;'Hoja De Calculo'!CQ$16,0,'Credit issuance TYA'!CQ79-('Credit issuance TYA'!$BG$21*'Credit issuance TYA'!$B$2)))</f>
        <v>0</v>
      </c>
      <c r="CR79" s="285">
        <f>IF(ISBLANK('Hoja De Calculo'!CS$13),'Credit issuance TYA'!CR79-('Credit issuance TYA'!$BG$21*'Credit issuance TYA'!$B$2),IF('Hoja De Calculo'!CS$16&lt;'Hoja De Calculo'!CR$16,0,'Credit issuance TYA'!CR79-('Credit issuance TYA'!$BG$21*'Credit issuance TYA'!$B$2)))</f>
        <v>0</v>
      </c>
      <c r="CS79" s="285">
        <f>IF(ISBLANK('Hoja De Calculo'!CT$13),'Credit issuance TYA'!CS79-('Credit issuance TYA'!$BG$21*'Credit issuance TYA'!$B$2),IF('Hoja De Calculo'!CT$16&lt;'Hoja De Calculo'!CS$16,0,'Credit issuance TYA'!CS79-('Credit issuance TYA'!$BG$21*'Credit issuance TYA'!$B$2)))</f>
        <v>0</v>
      </c>
      <c r="CT79" s="285">
        <f>IF(ISBLANK('Hoja De Calculo'!CU$13),'Credit issuance TYA'!CT79-('Credit issuance TYA'!$BG$21*'Credit issuance TYA'!$B$2),IF('Hoja De Calculo'!CU$16&lt;'Hoja De Calculo'!CT$16,0,'Credit issuance TYA'!CT79-('Credit issuance TYA'!$BG$21*'Credit issuance TYA'!$B$2)))</f>
        <v>0</v>
      </c>
      <c r="CU79" s="285">
        <f>IF(ISBLANK('Hoja De Calculo'!CV$13),'Credit issuance TYA'!CU79-('Credit issuance TYA'!$BG$21*'Credit issuance TYA'!$B$2),IF('Hoja De Calculo'!CV$16&lt;'Hoja De Calculo'!CU$16,0,'Credit issuance TYA'!CU79-('Credit issuance TYA'!$BG$21*'Credit issuance TYA'!$B$2)))</f>
        <v>0</v>
      </c>
      <c r="CV79" s="285">
        <f>IF(ISBLANK('Hoja De Calculo'!CW$13),'Credit issuance TYA'!CV79-('Credit issuance TYA'!$BG$21*'Credit issuance TYA'!$B$2),IF('Hoja De Calculo'!CW$16&lt;'Hoja De Calculo'!CV$16,0,'Credit issuance TYA'!CV79-('Credit issuance TYA'!$BG$21*'Credit issuance TYA'!$B$2)))</f>
        <v>0</v>
      </c>
      <c r="CW79" s="285">
        <f>IF(ISBLANK('Hoja De Calculo'!CX$13),'Credit issuance TYA'!CW79-('Credit issuance TYA'!$BG$21*'Credit issuance TYA'!$B$2),IF('Hoja De Calculo'!CX$16&lt;'Hoja De Calculo'!CW$16,0,'Credit issuance TYA'!CW79-('Credit issuance TYA'!$BG$21*'Credit issuance TYA'!$B$2)))</f>
        <v>0</v>
      </c>
    </row>
    <row r="80" spans="1:101" x14ac:dyDescent="0.25">
      <c r="A80" t="s">
        <v>217</v>
      </c>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c r="AJ80" s="263"/>
      <c r="AK80" s="263"/>
      <c r="AL80" s="263"/>
      <c r="AM80" s="263"/>
      <c r="AN80" s="263"/>
      <c r="AO80" s="263"/>
      <c r="AP80" s="263"/>
      <c r="AQ80" s="263"/>
      <c r="AR80" s="263"/>
      <c r="AS80" s="263"/>
      <c r="AT80" s="263"/>
      <c r="AU80" s="263"/>
      <c r="AV80" s="263"/>
      <c r="AW80" s="263"/>
      <c r="AX80" s="263"/>
      <c r="AY80" s="263"/>
      <c r="AZ80" s="263"/>
      <c r="BA80" s="263"/>
      <c r="BB80" s="263"/>
      <c r="BC80" s="263"/>
      <c r="BD80" s="263"/>
      <c r="BE80" s="263"/>
      <c r="BF80" s="263"/>
      <c r="BG80" s="263"/>
      <c r="BH80" s="285">
        <f>'Credit issuance TYA'!BH80-('Credit issuance TYA'!$BH$21*'Credit issuance TYA'!$B$2)</f>
        <v>0</v>
      </c>
      <c r="BI80" s="285">
        <f>IF(ISBLANK('Hoja De Calculo'!BJ$13),'Credit issuance TYA'!BI80-('Credit issuance TYA'!$BH$21*'Credit issuance TYA'!$B$2),IF('Hoja De Calculo'!BJ$16&lt;'Hoja De Calculo'!BI$16,0,'Credit issuance TYA'!BI80-('Credit issuance TYA'!$BH$21*'Credit issuance TYA'!$B$2)))</f>
        <v>0</v>
      </c>
      <c r="BJ80" s="285">
        <f>IF(ISBLANK('Hoja De Calculo'!BK$13),'Credit issuance TYA'!BJ80-('Credit issuance TYA'!$BH$21*'Credit issuance TYA'!$B$2),IF('Hoja De Calculo'!BK$16&lt;'Hoja De Calculo'!BJ$16,0,'Credit issuance TYA'!BJ80-('Credit issuance TYA'!$BH$21*'Credit issuance TYA'!$B$2)))</f>
        <v>0</v>
      </c>
      <c r="BK80" s="285">
        <f>IF(ISBLANK('Hoja De Calculo'!BL$13),'Credit issuance TYA'!BK80-('Credit issuance TYA'!$BH$21*'Credit issuance TYA'!$B$2),IF('Hoja De Calculo'!BL$16&lt;'Hoja De Calculo'!BK$16,0,'Credit issuance TYA'!BK80-('Credit issuance TYA'!$BH$21*'Credit issuance TYA'!$B$2)))</f>
        <v>0</v>
      </c>
      <c r="BL80" s="285">
        <f>IF(ISBLANK('Hoja De Calculo'!BM$13),'Credit issuance TYA'!BL80-('Credit issuance TYA'!$BH$21*'Credit issuance TYA'!$B$2),IF('Hoja De Calculo'!BM$16&lt;'Hoja De Calculo'!BL$16,0,'Credit issuance TYA'!BL80-('Credit issuance TYA'!$BH$21*'Credit issuance TYA'!$B$2)))</f>
        <v>0</v>
      </c>
      <c r="BM80" s="285">
        <f>IF(ISBLANK('Hoja De Calculo'!BN$13),'Credit issuance TYA'!BM80-('Credit issuance TYA'!$BH$21*'Credit issuance TYA'!$B$2),IF('Hoja De Calculo'!BN$16&lt;'Hoja De Calculo'!BM$16,0,'Credit issuance TYA'!BM80-('Credit issuance TYA'!$BH$21*'Credit issuance TYA'!$B$2)))</f>
        <v>0</v>
      </c>
      <c r="BN80" s="285">
        <f>IF(ISBLANK('Hoja De Calculo'!BO$13),'Credit issuance TYA'!BN80-('Credit issuance TYA'!$BH$21*'Credit issuance TYA'!$B$2),IF('Hoja De Calculo'!BO$16&lt;'Hoja De Calculo'!BN$16,0,'Credit issuance TYA'!BN80-('Credit issuance TYA'!$BH$21*'Credit issuance TYA'!$B$2)))</f>
        <v>0</v>
      </c>
      <c r="BO80" s="285">
        <f>IF(ISBLANK('Hoja De Calculo'!BP$13),'Credit issuance TYA'!BO80-('Credit issuance TYA'!$BH$21*'Credit issuance TYA'!$B$2),IF('Hoja De Calculo'!BP$16&lt;'Hoja De Calculo'!BO$16,0,'Credit issuance TYA'!BO80-('Credit issuance TYA'!$BH$21*'Credit issuance TYA'!$B$2)))</f>
        <v>0</v>
      </c>
      <c r="BP80" s="285">
        <f>IF(ISBLANK('Hoja De Calculo'!BQ$13),'Credit issuance TYA'!BP80-('Credit issuance TYA'!$BH$21*'Credit issuance TYA'!$B$2),IF('Hoja De Calculo'!BQ$16&lt;'Hoja De Calculo'!BP$16,0,'Credit issuance TYA'!BP80-('Credit issuance TYA'!$BH$21*'Credit issuance TYA'!$B$2)))</f>
        <v>0</v>
      </c>
      <c r="BQ80" s="285">
        <f>IF(ISBLANK('Hoja De Calculo'!BR$13),'Credit issuance TYA'!BQ80-('Credit issuance TYA'!$BH$21*'Credit issuance TYA'!$B$2),IF('Hoja De Calculo'!BR$16&lt;'Hoja De Calculo'!BQ$16,0,'Credit issuance TYA'!BQ80-('Credit issuance TYA'!$BH$21*'Credit issuance TYA'!$B$2)))</f>
        <v>0</v>
      </c>
      <c r="BR80" s="285">
        <f>IF(ISBLANK('Hoja De Calculo'!BS$13),'Credit issuance TYA'!BR80-('Credit issuance TYA'!$BH$21*'Credit issuance TYA'!$B$2),IF('Hoja De Calculo'!BS$16&lt;'Hoja De Calculo'!BR$16,0,'Credit issuance TYA'!BR80-('Credit issuance TYA'!$BH$21*'Credit issuance TYA'!$B$2)))</f>
        <v>0</v>
      </c>
      <c r="BS80" s="285">
        <f>IF(ISBLANK('Hoja De Calculo'!BT$13),'Credit issuance TYA'!BS80-('Credit issuance TYA'!$BH$21*'Credit issuance TYA'!$B$2),IF('Hoja De Calculo'!BT$16&lt;'Hoja De Calculo'!BS$16,0,'Credit issuance TYA'!BS80-('Credit issuance TYA'!$BH$21*'Credit issuance TYA'!$B$2)))</f>
        <v>0</v>
      </c>
      <c r="BT80" s="285">
        <f>IF(ISBLANK('Hoja De Calculo'!BU$13),'Credit issuance TYA'!BT80-('Credit issuance TYA'!$BH$21*'Credit issuance TYA'!$B$2),IF('Hoja De Calculo'!BU$16&lt;'Hoja De Calculo'!BT$16,0,'Credit issuance TYA'!BT80-('Credit issuance TYA'!$BH$21*'Credit issuance TYA'!$B$2)))</f>
        <v>0</v>
      </c>
      <c r="BU80" s="285">
        <f>IF(ISBLANK('Hoja De Calculo'!BV$13),'Credit issuance TYA'!BU80-('Credit issuance TYA'!$BH$21*'Credit issuance TYA'!$B$2),IF('Hoja De Calculo'!BV$16&lt;'Hoja De Calculo'!BU$16,0,'Credit issuance TYA'!BU80-('Credit issuance TYA'!$BH$21*'Credit issuance TYA'!$B$2)))</f>
        <v>0</v>
      </c>
      <c r="BV80" s="285">
        <f>IF(ISBLANK('Hoja De Calculo'!BW$13),'Credit issuance TYA'!BV80-('Credit issuance TYA'!$BH$21*'Credit issuance TYA'!$B$2),IF('Hoja De Calculo'!BW$16&lt;'Hoja De Calculo'!BV$16,0,'Credit issuance TYA'!BV80-('Credit issuance TYA'!$BH$21*'Credit issuance TYA'!$B$2)))</f>
        <v>0</v>
      </c>
      <c r="BW80" s="285">
        <f>IF(ISBLANK('Hoja De Calculo'!BX$13),'Credit issuance TYA'!BW80-('Credit issuance TYA'!$BH$21*'Credit issuance TYA'!$B$2),IF('Hoja De Calculo'!BX$16&lt;'Hoja De Calculo'!BW$16,0,'Credit issuance TYA'!BW80-('Credit issuance TYA'!$BH$21*'Credit issuance TYA'!$B$2)))</f>
        <v>0</v>
      </c>
      <c r="BX80" s="285">
        <f>IF(ISBLANK('Hoja De Calculo'!BY$13),'Credit issuance TYA'!BX80-('Credit issuance TYA'!$BH$21*'Credit issuance TYA'!$B$2),IF('Hoja De Calculo'!BY$16&lt;'Hoja De Calculo'!BX$16,0,'Credit issuance TYA'!BX80-('Credit issuance TYA'!$BH$21*'Credit issuance TYA'!$B$2)))</f>
        <v>0</v>
      </c>
      <c r="BY80" s="285">
        <f>IF(ISBLANK('Hoja De Calculo'!BZ$13),'Credit issuance TYA'!BY80-('Credit issuance TYA'!$BH$21*'Credit issuance TYA'!$B$2),IF('Hoja De Calculo'!BZ$16&lt;'Hoja De Calculo'!BY$16,0,'Credit issuance TYA'!BY80-('Credit issuance TYA'!$BH$21*'Credit issuance TYA'!$B$2)))</f>
        <v>0</v>
      </c>
      <c r="BZ80" s="285">
        <f>IF(ISBLANK('Hoja De Calculo'!CA$13),'Credit issuance TYA'!BZ80-('Credit issuance TYA'!$BH$21*'Credit issuance TYA'!$B$2),IF('Hoja De Calculo'!CA$16&lt;'Hoja De Calculo'!BZ$16,0,'Credit issuance TYA'!BZ80-('Credit issuance TYA'!$BH$21*'Credit issuance TYA'!$B$2)))</f>
        <v>0</v>
      </c>
      <c r="CA80" s="285">
        <f>IF(ISBLANK('Hoja De Calculo'!CB$13),'Credit issuance TYA'!CA80-('Credit issuance TYA'!$BH$21*'Credit issuance TYA'!$B$2),IF('Hoja De Calculo'!CB$16&lt;'Hoja De Calculo'!CA$16,0,'Credit issuance TYA'!CA80-('Credit issuance TYA'!$BH$21*'Credit issuance TYA'!$B$2)))</f>
        <v>0</v>
      </c>
      <c r="CB80" s="285">
        <f>IF(ISBLANK('Hoja De Calculo'!CC$13),'Credit issuance TYA'!CB80-('Credit issuance TYA'!$BH$21*'Credit issuance TYA'!$B$2),IF('Hoja De Calculo'!CC$16&lt;'Hoja De Calculo'!CB$16,0,'Credit issuance TYA'!CB80-('Credit issuance TYA'!$BH$21*'Credit issuance TYA'!$B$2)))</f>
        <v>0</v>
      </c>
      <c r="CC80" s="285">
        <f>IF(ISBLANK('Hoja De Calculo'!CD$13),'Credit issuance TYA'!CC80-('Credit issuance TYA'!$BH$21*'Credit issuance TYA'!$B$2),IF('Hoja De Calculo'!CD$16&lt;'Hoja De Calculo'!CC$16,0,'Credit issuance TYA'!CC80-('Credit issuance TYA'!$BH$21*'Credit issuance TYA'!$B$2)))</f>
        <v>0</v>
      </c>
      <c r="CD80" s="285">
        <f>IF(ISBLANK('Hoja De Calculo'!CE$13),'Credit issuance TYA'!CD80-('Credit issuance TYA'!$BH$21*'Credit issuance TYA'!$B$2),IF('Hoja De Calculo'!CE$16&lt;'Hoja De Calculo'!CD$16,0,'Credit issuance TYA'!CD80-('Credit issuance TYA'!$BH$21*'Credit issuance TYA'!$B$2)))</f>
        <v>0</v>
      </c>
      <c r="CE80" s="285">
        <f>IF(ISBLANK('Hoja De Calculo'!CF$13),'Credit issuance TYA'!CE80-('Credit issuance TYA'!$BH$21*'Credit issuance TYA'!$B$2),IF('Hoja De Calculo'!CF$16&lt;'Hoja De Calculo'!CE$16,0,'Credit issuance TYA'!CE80-('Credit issuance TYA'!$BH$21*'Credit issuance TYA'!$B$2)))</f>
        <v>0</v>
      </c>
      <c r="CF80" s="285">
        <f>IF(ISBLANK('Hoja De Calculo'!CG$13),'Credit issuance TYA'!CF80-('Credit issuance TYA'!$BH$21*'Credit issuance TYA'!$B$2),IF('Hoja De Calculo'!CG$16&lt;'Hoja De Calculo'!CF$16,0,'Credit issuance TYA'!CF80-('Credit issuance TYA'!$BH$21*'Credit issuance TYA'!$B$2)))</f>
        <v>0</v>
      </c>
      <c r="CG80" s="285">
        <f>IF(ISBLANK('Hoja De Calculo'!CH$13),'Credit issuance TYA'!CG80-('Credit issuance TYA'!$BH$21*'Credit issuance TYA'!$B$2),IF('Hoja De Calculo'!CH$16&lt;'Hoja De Calculo'!CG$16,0,'Credit issuance TYA'!CG80-('Credit issuance TYA'!$BH$21*'Credit issuance TYA'!$B$2)))</f>
        <v>0</v>
      </c>
      <c r="CH80" s="285">
        <f>IF(ISBLANK('Hoja De Calculo'!CI$13),'Credit issuance TYA'!CH80-('Credit issuance TYA'!$BH$21*'Credit issuance TYA'!$B$2),IF('Hoja De Calculo'!CI$16&lt;'Hoja De Calculo'!CH$16,0,'Credit issuance TYA'!CH80-('Credit issuance TYA'!$BH$21*'Credit issuance TYA'!$B$2)))</f>
        <v>0</v>
      </c>
      <c r="CI80" s="285">
        <f>IF(ISBLANK('Hoja De Calculo'!CJ$13),'Credit issuance TYA'!CI80-('Credit issuance TYA'!$BH$21*'Credit issuance TYA'!$B$2),IF('Hoja De Calculo'!CJ$16&lt;'Hoja De Calculo'!CI$16,0,'Credit issuance TYA'!CI80-('Credit issuance TYA'!$BH$21*'Credit issuance TYA'!$B$2)))</f>
        <v>0</v>
      </c>
      <c r="CJ80" s="285">
        <f>IF(ISBLANK('Hoja De Calculo'!CK$13),'Credit issuance TYA'!CJ80-('Credit issuance TYA'!$BH$21*'Credit issuance TYA'!$B$2),IF('Hoja De Calculo'!CK$16&lt;'Hoja De Calculo'!CJ$16,0,'Credit issuance TYA'!CJ80-('Credit issuance TYA'!$BH$21*'Credit issuance TYA'!$B$2)))</f>
        <v>0</v>
      </c>
      <c r="CK80" s="285">
        <f>IF(ISBLANK('Hoja De Calculo'!CL$13),'Credit issuance TYA'!CK80-('Credit issuance TYA'!$BH$21*'Credit issuance TYA'!$B$2),IF('Hoja De Calculo'!CL$16&lt;'Hoja De Calculo'!CK$16,0,'Credit issuance TYA'!CK80-('Credit issuance TYA'!$BH$21*'Credit issuance TYA'!$B$2)))</f>
        <v>0</v>
      </c>
      <c r="CL80" s="285">
        <f>IF(ISBLANK('Hoja De Calculo'!CM$13),'Credit issuance TYA'!CL80-('Credit issuance TYA'!$BH$21*'Credit issuance TYA'!$B$2),IF('Hoja De Calculo'!CM$16&lt;'Hoja De Calculo'!CL$16,0,'Credit issuance TYA'!CL80-('Credit issuance TYA'!$BH$21*'Credit issuance TYA'!$B$2)))</f>
        <v>0</v>
      </c>
      <c r="CM80" s="285">
        <f>IF(ISBLANK('Hoja De Calculo'!CN$13),'Credit issuance TYA'!CM80-('Credit issuance TYA'!$BH$21*'Credit issuance TYA'!$B$2),IF('Hoja De Calculo'!CN$16&lt;'Hoja De Calculo'!CM$16,0,'Credit issuance TYA'!CM80-('Credit issuance TYA'!$BH$21*'Credit issuance TYA'!$B$2)))</f>
        <v>0</v>
      </c>
      <c r="CN80" s="285">
        <f>IF(ISBLANK('Hoja De Calculo'!CO$13),'Credit issuance TYA'!CN80-('Credit issuance TYA'!$BH$21*'Credit issuance TYA'!$B$2),IF('Hoja De Calculo'!CO$16&lt;'Hoja De Calculo'!CN$16,0,'Credit issuance TYA'!CN80-('Credit issuance TYA'!$BH$21*'Credit issuance TYA'!$B$2)))</f>
        <v>0</v>
      </c>
      <c r="CO80" s="285">
        <f>IF(ISBLANK('Hoja De Calculo'!CP$13),'Credit issuance TYA'!CO80-('Credit issuance TYA'!$BH$21*'Credit issuance TYA'!$B$2),IF('Hoja De Calculo'!CP$16&lt;'Hoja De Calculo'!CO$16,0,'Credit issuance TYA'!CO80-('Credit issuance TYA'!$BH$21*'Credit issuance TYA'!$B$2)))</f>
        <v>0</v>
      </c>
      <c r="CP80" s="285">
        <f>IF(ISBLANK('Hoja De Calculo'!CQ$13),'Credit issuance TYA'!CP80-('Credit issuance TYA'!$BH$21*'Credit issuance TYA'!$B$2),IF('Hoja De Calculo'!CQ$16&lt;'Hoja De Calculo'!CP$16,0,'Credit issuance TYA'!CP80-('Credit issuance TYA'!$BH$21*'Credit issuance TYA'!$B$2)))</f>
        <v>0</v>
      </c>
      <c r="CQ80" s="285">
        <f>IF(ISBLANK('Hoja De Calculo'!CR$13),'Credit issuance TYA'!CQ80-('Credit issuance TYA'!$BH$21*'Credit issuance TYA'!$B$2),IF('Hoja De Calculo'!CR$16&lt;'Hoja De Calculo'!CQ$16,0,'Credit issuance TYA'!CQ80-('Credit issuance TYA'!$BH$21*'Credit issuance TYA'!$B$2)))</f>
        <v>0</v>
      </c>
      <c r="CR80" s="285">
        <f>IF(ISBLANK('Hoja De Calculo'!CS$13),'Credit issuance TYA'!CR80-('Credit issuance TYA'!$BH$21*'Credit issuance TYA'!$B$2),IF('Hoja De Calculo'!CS$16&lt;'Hoja De Calculo'!CR$16,0,'Credit issuance TYA'!CR80-('Credit issuance TYA'!$BH$21*'Credit issuance TYA'!$B$2)))</f>
        <v>0</v>
      </c>
      <c r="CS80" s="285">
        <f>IF(ISBLANK('Hoja De Calculo'!CT$13),'Credit issuance TYA'!CS80-('Credit issuance TYA'!$BH$21*'Credit issuance TYA'!$B$2),IF('Hoja De Calculo'!CT$16&lt;'Hoja De Calculo'!CS$16,0,'Credit issuance TYA'!CS80-('Credit issuance TYA'!$BH$21*'Credit issuance TYA'!$B$2)))</f>
        <v>0</v>
      </c>
      <c r="CT80" s="285">
        <f>IF(ISBLANK('Hoja De Calculo'!CU$13),'Credit issuance TYA'!CT80-('Credit issuance TYA'!$BH$21*'Credit issuance TYA'!$B$2),IF('Hoja De Calculo'!CU$16&lt;'Hoja De Calculo'!CT$16,0,'Credit issuance TYA'!CT80-('Credit issuance TYA'!$BH$21*'Credit issuance TYA'!$B$2)))</f>
        <v>0</v>
      </c>
      <c r="CU80" s="285">
        <f>IF(ISBLANK('Hoja De Calculo'!CV$13),'Credit issuance TYA'!CU80-('Credit issuance TYA'!$BH$21*'Credit issuance TYA'!$B$2),IF('Hoja De Calculo'!CV$16&lt;'Hoja De Calculo'!CU$16,0,'Credit issuance TYA'!CU80-('Credit issuance TYA'!$BH$21*'Credit issuance TYA'!$B$2)))</f>
        <v>0</v>
      </c>
      <c r="CV80" s="285">
        <f>IF(ISBLANK('Hoja De Calculo'!CW$13),'Credit issuance TYA'!CV80-('Credit issuance TYA'!$BH$21*'Credit issuance TYA'!$B$2),IF('Hoja De Calculo'!CW$16&lt;'Hoja De Calculo'!CV$16,0,'Credit issuance TYA'!CV80-('Credit issuance TYA'!$BH$21*'Credit issuance TYA'!$B$2)))</f>
        <v>0</v>
      </c>
      <c r="CW80" s="285">
        <f>IF(ISBLANK('Hoja De Calculo'!CX$13),'Credit issuance TYA'!CW80-('Credit issuance TYA'!$BH$21*'Credit issuance TYA'!$B$2),IF('Hoja De Calculo'!CX$16&lt;'Hoja De Calculo'!CW$16,0,'Credit issuance TYA'!CW80-('Credit issuance TYA'!$BH$21*'Credit issuance TYA'!$B$2)))</f>
        <v>0</v>
      </c>
    </row>
    <row r="81" spans="1:102" x14ac:dyDescent="0.25">
      <c r="A81" t="s">
        <v>218</v>
      </c>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85">
        <f>'Credit issuance TYA'!BI81-('Credit issuance TYA'!$BI$21*'Credit issuance TYA'!$B$2)</f>
        <v>0</v>
      </c>
      <c r="BJ81" s="285">
        <f>IF(ISBLANK('Hoja De Calculo'!BK$13),'Credit issuance TYA'!BJ81-('Credit issuance TYA'!$BI$21*'Credit issuance TYA'!$B$2),IF('Hoja De Calculo'!BK$16&lt;'Hoja De Calculo'!BJ$16,0,'Credit issuance TYA'!BJ81-('Credit issuance TYA'!$BI$21*'Credit issuance TYA'!$B$2)))</f>
        <v>0</v>
      </c>
      <c r="BK81" s="285">
        <f>IF(ISBLANK('Hoja De Calculo'!BL$13),'Credit issuance TYA'!BK81-('Credit issuance TYA'!$BI$21*'Credit issuance TYA'!$B$2),IF('Hoja De Calculo'!BL$16&lt;'Hoja De Calculo'!BK$16,0,'Credit issuance TYA'!BK81-('Credit issuance TYA'!$BI$21*'Credit issuance TYA'!$B$2)))</f>
        <v>0</v>
      </c>
      <c r="BL81" s="285">
        <f>IF(ISBLANK('Hoja De Calculo'!BM$13),'Credit issuance TYA'!BL81-('Credit issuance TYA'!$BI$21*'Credit issuance TYA'!$B$2),IF('Hoja De Calculo'!BM$16&lt;'Hoja De Calculo'!BL$16,0,'Credit issuance TYA'!BL81-('Credit issuance TYA'!$BI$21*'Credit issuance TYA'!$B$2)))</f>
        <v>0</v>
      </c>
      <c r="BM81" s="285">
        <f>IF(ISBLANK('Hoja De Calculo'!BN$13),'Credit issuance TYA'!BM81-('Credit issuance TYA'!$BI$21*'Credit issuance TYA'!$B$2),IF('Hoja De Calculo'!BN$16&lt;'Hoja De Calculo'!BM$16,0,'Credit issuance TYA'!BM81-('Credit issuance TYA'!$BI$21*'Credit issuance TYA'!$B$2)))</f>
        <v>0</v>
      </c>
      <c r="BN81" s="285">
        <f>IF(ISBLANK('Hoja De Calculo'!BO$13),'Credit issuance TYA'!BN81-('Credit issuance TYA'!$BI$21*'Credit issuance TYA'!$B$2),IF('Hoja De Calculo'!BO$16&lt;'Hoja De Calculo'!BN$16,0,'Credit issuance TYA'!BN81-('Credit issuance TYA'!$BI$21*'Credit issuance TYA'!$B$2)))</f>
        <v>0</v>
      </c>
      <c r="BO81" s="285">
        <f>IF(ISBLANK('Hoja De Calculo'!BP$13),'Credit issuance TYA'!BO81-('Credit issuance TYA'!$BI$21*'Credit issuance TYA'!$B$2),IF('Hoja De Calculo'!BP$16&lt;'Hoja De Calculo'!BO$16,0,'Credit issuance TYA'!BO81-('Credit issuance TYA'!$BI$21*'Credit issuance TYA'!$B$2)))</f>
        <v>0</v>
      </c>
      <c r="BP81" s="285">
        <f>IF(ISBLANK('Hoja De Calculo'!BQ$13),'Credit issuance TYA'!BP81-('Credit issuance TYA'!$BI$21*'Credit issuance TYA'!$B$2),IF('Hoja De Calculo'!BQ$16&lt;'Hoja De Calculo'!BP$16,0,'Credit issuance TYA'!BP81-('Credit issuance TYA'!$BI$21*'Credit issuance TYA'!$B$2)))</f>
        <v>0</v>
      </c>
      <c r="BQ81" s="285">
        <f>IF(ISBLANK('Hoja De Calculo'!BR$13),'Credit issuance TYA'!BQ81-('Credit issuance TYA'!$BI$21*'Credit issuance TYA'!$B$2),IF('Hoja De Calculo'!BR$16&lt;'Hoja De Calculo'!BQ$16,0,'Credit issuance TYA'!BQ81-('Credit issuance TYA'!$BI$21*'Credit issuance TYA'!$B$2)))</f>
        <v>0</v>
      </c>
      <c r="BR81" s="285">
        <f>IF(ISBLANK('Hoja De Calculo'!BS$13),'Credit issuance TYA'!BR81-('Credit issuance TYA'!$BI$21*'Credit issuance TYA'!$B$2),IF('Hoja De Calculo'!BS$16&lt;'Hoja De Calculo'!BR$16,0,'Credit issuance TYA'!BR81-('Credit issuance TYA'!$BI$21*'Credit issuance TYA'!$B$2)))</f>
        <v>0</v>
      </c>
      <c r="BS81" s="285">
        <f>IF(ISBLANK('Hoja De Calculo'!BT$13),'Credit issuance TYA'!BS81-('Credit issuance TYA'!$BI$21*'Credit issuance TYA'!$B$2),IF('Hoja De Calculo'!BT$16&lt;'Hoja De Calculo'!BS$16,0,'Credit issuance TYA'!BS81-('Credit issuance TYA'!$BI$21*'Credit issuance TYA'!$B$2)))</f>
        <v>0</v>
      </c>
      <c r="BT81" s="285">
        <f>IF(ISBLANK('Hoja De Calculo'!BU$13),'Credit issuance TYA'!BT81-('Credit issuance TYA'!$BI$21*'Credit issuance TYA'!$B$2),IF('Hoja De Calculo'!BU$16&lt;'Hoja De Calculo'!BT$16,0,'Credit issuance TYA'!BT81-('Credit issuance TYA'!$BI$21*'Credit issuance TYA'!$B$2)))</f>
        <v>0</v>
      </c>
      <c r="BU81" s="285">
        <f>IF(ISBLANK('Hoja De Calculo'!BV$13),'Credit issuance TYA'!BU81-('Credit issuance TYA'!$BI$21*'Credit issuance TYA'!$B$2),IF('Hoja De Calculo'!BV$16&lt;'Hoja De Calculo'!BU$16,0,'Credit issuance TYA'!BU81-('Credit issuance TYA'!$BI$21*'Credit issuance TYA'!$B$2)))</f>
        <v>0</v>
      </c>
      <c r="BV81" s="285">
        <f>IF(ISBLANK('Hoja De Calculo'!BW$13),'Credit issuance TYA'!BV81-('Credit issuance TYA'!$BI$21*'Credit issuance TYA'!$B$2),IF('Hoja De Calculo'!BW$16&lt;'Hoja De Calculo'!BV$16,0,'Credit issuance TYA'!BV81-('Credit issuance TYA'!$BI$21*'Credit issuance TYA'!$B$2)))</f>
        <v>0</v>
      </c>
      <c r="BW81" s="285">
        <f>IF(ISBLANK('Hoja De Calculo'!BX$13),'Credit issuance TYA'!BW81-('Credit issuance TYA'!$BI$21*'Credit issuance TYA'!$B$2),IF('Hoja De Calculo'!BX$16&lt;'Hoja De Calculo'!BW$16,0,'Credit issuance TYA'!BW81-('Credit issuance TYA'!$BI$21*'Credit issuance TYA'!$B$2)))</f>
        <v>0</v>
      </c>
      <c r="BX81" s="285">
        <f>IF(ISBLANK('Hoja De Calculo'!BY$13),'Credit issuance TYA'!BX81-('Credit issuance TYA'!$BI$21*'Credit issuance TYA'!$B$2),IF('Hoja De Calculo'!BY$16&lt;'Hoja De Calculo'!BX$16,0,'Credit issuance TYA'!BX81-('Credit issuance TYA'!$BI$21*'Credit issuance TYA'!$B$2)))</f>
        <v>0</v>
      </c>
      <c r="BY81" s="285">
        <f>IF(ISBLANK('Hoja De Calculo'!BZ$13),'Credit issuance TYA'!BY81-('Credit issuance TYA'!$BI$21*'Credit issuance TYA'!$B$2),IF('Hoja De Calculo'!BZ$16&lt;'Hoja De Calculo'!BY$16,0,'Credit issuance TYA'!BY81-('Credit issuance TYA'!$BI$21*'Credit issuance TYA'!$B$2)))</f>
        <v>0</v>
      </c>
      <c r="BZ81" s="285">
        <f>IF(ISBLANK('Hoja De Calculo'!CA$13),'Credit issuance TYA'!BZ81-('Credit issuance TYA'!$BI$21*'Credit issuance TYA'!$B$2),IF('Hoja De Calculo'!CA$16&lt;'Hoja De Calculo'!BZ$16,0,'Credit issuance TYA'!BZ81-('Credit issuance TYA'!$BI$21*'Credit issuance TYA'!$B$2)))</f>
        <v>0</v>
      </c>
      <c r="CA81" s="285">
        <f>IF(ISBLANK('Hoja De Calculo'!CB$13),'Credit issuance TYA'!CA81-('Credit issuance TYA'!$BI$21*'Credit issuance TYA'!$B$2),IF('Hoja De Calculo'!CB$16&lt;'Hoja De Calculo'!CA$16,0,'Credit issuance TYA'!CA81-('Credit issuance TYA'!$BI$21*'Credit issuance TYA'!$B$2)))</f>
        <v>0</v>
      </c>
      <c r="CB81" s="285">
        <f>IF(ISBLANK('Hoja De Calculo'!CC$13),'Credit issuance TYA'!CB81-('Credit issuance TYA'!$BI$21*'Credit issuance TYA'!$B$2),IF('Hoja De Calculo'!CC$16&lt;'Hoja De Calculo'!CB$16,0,'Credit issuance TYA'!CB81-('Credit issuance TYA'!$BI$21*'Credit issuance TYA'!$B$2)))</f>
        <v>0</v>
      </c>
      <c r="CC81" s="285">
        <f>IF(ISBLANK('Hoja De Calculo'!CD$13),'Credit issuance TYA'!CC81-('Credit issuance TYA'!$BI$21*'Credit issuance TYA'!$B$2),IF('Hoja De Calculo'!CD$16&lt;'Hoja De Calculo'!CC$16,0,'Credit issuance TYA'!CC81-('Credit issuance TYA'!$BI$21*'Credit issuance TYA'!$B$2)))</f>
        <v>0</v>
      </c>
      <c r="CD81" s="285">
        <f>IF(ISBLANK('Hoja De Calculo'!CE$13),'Credit issuance TYA'!CD81-('Credit issuance TYA'!$BI$21*'Credit issuance TYA'!$B$2),IF('Hoja De Calculo'!CE$16&lt;'Hoja De Calculo'!CD$16,0,'Credit issuance TYA'!CD81-('Credit issuance TYA'!$BI$21*'Credit issuance TYA'!$B$2)))</f>
        <v>0</v>
      </c>
      <c r="CE81" s="285">
        <f>IF(ISBLANK('Hoja De Calculo'!CF$13),'Credit issuance TYA'!CE81-('Credit issuance TYA'!$BI$21*'Credit issuance TYA'!$B$2),IF('Hoja De Calculo'!CF$16&lt;'Hoja De Calculo'!CE$16,0,'Credit issuance TYA'!CE81-('Credit issuance TYA'!$BI$21*'Credit issuance TYA'!$B$2)))</f>
        <v>0</v>
      </c>
      <c r="CF81" s="285">
        <f>IF(ISBLANK('Hoja De Calculo'!CG$13),'Credit issuance TYA'!CF81-('Credit issuance TYA'!$BI$21*'Credit issuance TYA'!$B$2),IF('Hoja De Calculo'!CG$16&lt;'Hoja De Calculo'!CF$16,0,'Credit issuance TYA'!CF81-('Credit issuance TYA'!$BI$21*'Credit issuance TYA'!$B$2)))</f>
        <v>0</v>
      </c>
      <c r="CG81" s="285">
        <f>IF(ISBLANK('Hoja De Calculo'!CH$13),'Credit issuance TYA'!CG81-('Credit issuance TYA'!$BI$21*'Credit issuance TYA'!$B$2),IF('Hoja De Calculo'!CH$16&lt;'Hoja De Calculo'!CG$16,0,'Credit issuance TYA'!CG81-('Credit issuance TYA'!$BI$21*'Credit issuance TYA'!$B$2)))</f>
        <v>0</v>
      </c>
      <c r="CH81" s="285">
        <f>IF(ISBLANK('Hoja De Calculo'!CI$13),'Credit issuance TYA'!CH81-('Credit issuance TYA'!$BI$21*'Credit issuance TYA'!$B$2),IF('Hoja De Calculo'!CI$16&lt;'Hoja De Calculo'!CH$16,0,'Credit issuance TYA'!CH81-('Credit issuance TYA'!$BI$21*'Credit issuance TYA'!$B$2)))</f>
        <v>0</v>
      </c>
      <c r="CI81" s="285">
        <f>IF(ISBLANK('Hoja De Calculo'!CJ$13),'Credit issuance TYA'!CI81-('Credit issuance TYA'!$BI$21*'Credit issuance TYA'!$B$2),IF('Hoja De Calculo'!CJ$16&lt;'Hoja De Calculo'!CI$16,0,'Credit issuance TYA'!CI81-('Credit issuance TYA'!$BI$21*'Credit issuance TYA'!$B$2)))</f>
        <v>0</v>
      </c>
      <c r="CJ81" s="285">
        <f>IF(ISBLANK('Hoja De Calculo'!CK$13),'Credit issuance TYA'!CJ81-('Credit issuance TYA'!$BI$21*'Credit issuance TYA'!$B$2),IF('Hoja De Calculo'!CK$16&lt;'Hoja De Calculo'!CJ$16,0,'Credit issuance TYA'!CJ81-('Credit issuance TYA'!$BI$21*'Credit issuance TYA'!$B$2)))</f>
        <v>0</v>
      </c>
      <c r="CK81" s="285">
        <f>IF(ISBLANK('Hoja De Calculo'!CL$13),'Credit issuance TYA'!CK81-('Credit issuance TYA'!$BI$21*'Credit issuance TYA'!$B$2),IF('Hoja De Calculo'!CL$16&lt;'Hoja De Calculo'!CK$16,0,'Credit issuance TYA'!CK81-('Credit issuance TYA'!$BI$21*'Credit issuance TYA'!$B$2)))</f>
        <v>0</v>
      </c>
      <c r="CL81" s="285">
        <f>IF(ISBLANK('Hoja De Calculo'!CM$13),'Credit issuance TYA'!CL81-('Credit issuance TYA'!$BI$21*'Credit issuance TYA'!$B$2),IF('Hoja De Calculo'!CM$16&lt;'Hoja De Calculo'!CL$16,0,'Credit issuance TYA'!CL81-('Credit issuance TYA'!$BI$21*'Credit issuance TYA'!$B$2)))</f>
        <v>0</v>
      </c>
      <c r="CM81" s="285">
        <f>IF(ISBLANK('Hoja De Calculo'!CN$13),'Credit issuance TYA'!CM81-('Credit issuance TYA'!$BI$21*'Credit issuance TYA'!$B$2),IF('Hoja De Calculo'!CN$16&lt;'Hoja De Calculo'!CM$16,0,'Credit issuance TYA'!CM81-('Credit issuance TYA'!$BI$21*'Credit issuance TYA'!$B$2)))</f>
        <v>0</v>
      </c>
      <c r="CN81" s="285">
        <f>IF(ISBLANK('Hoja De Calculo'!CO$13),'Credit issuance TYA'!CN81-('Credit issuance TYA'!$BI$21*'Credit issuance TYA'!$B$2),IF('Hoja De Calculo'!CO$16&lt;'Hoja De Calculo'!CN$16,0,'Credit issuance TYA'!CN81-('Credit issuance TYA'!$BI$21*'Credit issuance TYA'!$B$2)))</f>
        <v>0</v>
      </c>
      <c r="CO81" s="285">
        <f>IF(ISBLANK('Hoja De Calculo'!CP$13),'Credit issuance TYA'!CO81-('Credit issuance TYA'!$BI$21*'Credit issuance TYA'!$B$2),IF('Hoja De Calculo'!CP$16&lt;'Hoja De Calculo'!CO$16,0,'Credit issuance TYA'!CO81-('Credit issuance TYA'!$BI$21*'Credit issuance TYA'!$B$2)))</f>
        <v>0</v>
      </c>
      <c r="CP81" s="285">
        <f>IF(ISBLANK('Hoja De Calculo'!CQ$13),'Credit issuance TYA'!CP81-('Credit issuance TYA'!$BI$21*'Credit issuance TYA'!$B$2),IF('Hoja De Calculo'!CQ$16&lt;'Hoja De Calculo'!CP$16,0,'Credit issuance TYA'!CP81-('Credit issuance TYA'!$BI$21*'Credit issuance TYA'!$B$2)))</f>
        <v>0</v>
      </c>
      <c r="CQ81" s="285">
        <f>IF(ISBLANK('Hoja De Calculo'!CR$13),'Credit issuance TYA'!CQ81-('Credit issuance TYA'!$BI$21*'Credit issuance TYA'!$B$2),IF('Hoja De Calculo'!CR$16&lt;'Hoja De Calculo'!CQ$16,0,'Credit issuance TYA'!CQ81-('Credit issuance TYA'!$BI$21*'Credit issuance TYA'!$B$2)))</f>
        <v>0</v>
      </c>
      <c r="CR81" s="285">
        <f>IF(ISBLANK('Hoja De Calculo'!CS$13),'Credit issuance TYA'!CR81-('Credit issuance TYA'!$BI$21*'Credit issuance TYA'!$B$2),IF('Hoja De Calculo'!CS$16&lt;'Hoja De Calculo'!CR$16,0,'Credit issuance TYA'!CR81-('Credit issuance TYA'!$BI$21*'Credit issuance TYA'!$B$2)))</f>
        <v>0</v>
      </c>
      <c r="CS81" s="285">
        <f>IF(ISBLANK('Hoja De Calculo'!CT$13),'Credit issuance TYA'!CS81-('Credit issuance TYA'!$BI$21*'Credit issuance TYA'!$B$2),IF('Hoja De Calculo'!CT$16&lt;'Hoja De Calculo'!CS$16,0,'Credit issuance TYA'!CS81-('Credit issuance TYA'!$BI$21*'Credit issuance TYA'!$B$2)))</f>
        <v>0</v>
      </c>
      <c r="CT81" s="285">
        <f>IF(ISBLANK('Hoja De Calculo'!CU$13),'Credit issuance TYA'!CT81-('Credit issuance TYA'!$BI$21*'Credit issuance TYA'!$B$2),IF('Hoja De Calculo'!CU$16&lt;'Hoja De Calculo'!CT$16,0,'Credit issuance TYA'!CT81-('Credit issuance TYA'!$BI$21*'Credit issuance TYA'!$B$2)))</f>
        <v>0</v>
      </c>
      <c r="CU81" s="285">
        <f>IF(ISBLANK('Hoja De Calculo'!CV$13),'Credit issuance TYA'!CU81-('Credit issuance TYA'!$BI$21*'Credit issuance TYA'!$B$2),IF('Hoja De Calculo'!CV$16&lt;'Hoja De Calculo'!CU$16,0,'Credit issuance TYA'!CU81-('Credit issuance TYA'!$BI$21*'Credit issuance TYA'!$B$2)))</f>
        <v>0</v>
      </c>
      <c r="CV81" s="285">
        <f>IF(ISBLANK('Hoja De Calculo'!CW$13),'Credit issuance TYA'!CV81-('Credit issuance TYA'!$BI$21*'Credit issuance TYA'!$B$2),IF('Hoja De Calculo'!CW$16&lt;'Hoja De Calculo'!CV$16,0,'Credit issuance TYA'!CV81-('Credit issuance TYA'!$BI$21*'Credit issuance TYA'!$B$2)))</f>
        <v>0</v>
      </c>
      <c r="CW81" s="285">
        <f>IF(ISBLANK('Hoja De Calculo'!CX$13),'Credit issuance TYA'!CW81-('Credit issuance TYA'!$BI$21*'Credit issuance TYA'!$B$2),IF('Hoja De Calculo'!CX$16&lt;'Hoja De Calculo'!CW$16,0,'Credit issuance TYA'!CW81-('Credit issuance TYA'!$BI$21*'Credit issuance TYA'!$B$2)))</f>
        <v>0</v>
      </c>
    </row>
    <row r="82" spans="1:102" x14ac:dyDescent="0.25">
      <c r="A82" t="s">
        <v>219</v>
      </c>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c r="AJ82" s="263"/>
      <c r="AK82" s="263"/>
      <c r="AL82" s="263"/>
      <c r="AM82" s="263"/>
      <c r="AN82" s="263"/>
      <c r="AO82" s="263"/>
      <c r="AP82" s="263"/>
      <c r="AQ82" s="263"/>
      <c r="AR82" s="263"/>
      <c r="AS82" s="263"/>
      <c r="AT82" s="263"/>
      <c r="AU82" s="263"/>
      <c r="AV82" s="263"/>
      <c r="AW82" s="263"/>
      <c r="AX82" s="263"/>
      <c r="AY82" s="263"/>
      <c r="AZ82" s="263"/>
      <c r="BA82" s="263"/>
      <c r="BB82" s="263"/>
      <c r="BC82" s="263"/>
      <c r="BD82" s="263"/>
      <c r="BE82" s="263"/>
      <c r="BF82" s="263"/>
      <c r="BG82" s="263"/>
      <c r="BH82" s="263"/>
      <c r="BI82" s="263"/>
      <c r="BJ82" s="285">
        <f>'Credit issuance TYA'!BJ82-('Credit issuance TYA'!$BJ$21*'Credit issuance TYA'!$B$2)</f>
        <v>0</v>
      </c>
      <c r="BK82" s="285">
        <f>IF(ISBLANK('Hoja De Calculo'!BL$13),'Credit issuance TYA'!BK82-('Credit issuance TYA'!$BJ$21*'Credit issuance TYA'!$B$2),IF('Hoja De Calculo'!BL$16&lt;'Hoja De Calculo'!BK$16,0,'Credit issuance TYA'!BK82-('Credit issuance TYA'!$BJ$21*'Credit issuance TYA'!$B$2)))</f>
        <v>0</v>
      </c>
      <c r="BL82" s="285">
        <f>IF(ISBLANK('Hoja De Calculo'!BM$13),'Credit issuance TYA'!BL82-('Credit issuance TYA'!$BJ$21*'Credit issuance TYA'!$B$2),IF('Hoja De Calculo'!BM$16&lt;'Hoja De Calculo'!BL$16,0,'Credit issuance TYA'!BL82-('Credit issuance TYA'!$BJ$21*'Credit issuance TYA'!$B$2)))</f>
        <v>0</v>
      </c>
      <c r="BM82" s="285">
        <f>IF(ISBLANK('Hoja De Calculo'!BN$13),'Credit issuance TYA'!BM82-('Credit issuance TYA'!$BJ$21*'Credit issuance TYA'!$B$2),IF('Hoja De Calculo'!BN$16&lt;'Hoja De Calculo'!BM$16,0,'Credit issuance TYA'!BM82-('Credit issuance TYA'!$BJ$21*'Credit issuance TYA'!$B$2)))</f>
        <v>0</v>
      </c>
      <c r="BN82" s="285">
        <f>IF(ISBLANK('Hoja De Calculo'!BO$13),'Credit issuance TYA'!BN82-('Credit issuance TYA'!$BJ$21*'Credit issuance TYA'!$B$2),IF('Hoja De Calculo'!BO$16&lt;'Hoja De Calculo'!BN$16,0,'Credit issuance TYA'!BN82-('Credit issuance TYA'!$BJ$21*'Credit issuance TYA'!$B$2)))</f>
        <v>0</v>
      </c>
      <c r="BO82" s="285">
        <f>IF(ISBLANK('Hoja De Calculo'!BP$13),'Credit issuance TYA'!BO82-('Credit issuance TYA'!$BJ$21*'Credit issuance TYA'!$B$2),IF('Hoja De Calculo'!BP$16&lt;'Hoja De Calculo'!BO$16,0,'Credit issuance TYA'!BO82-('Credit issuance TYA'!$BJ$21*'Credit issuance TYA'!$B$2)))</f>
        <v>0</v>
      </c>
      <c r="BP82" s="285">
        <f>IF(ISBLANK('Hoja De Calculo'!BQ$13),'Credit issuance TYA'!BP82-('Credit issuance TYA'!$BJ$21*'Credit issuance TYA'!$B$2),IF('Hoja De Calculo'!BQ$16&lt;'Hoja De Calculo'!BP$16,0,'Credit issuance TYA'!BP82-('Credit issuance TYA'!$BJ$21*'Credit issuance TYA'!$B$2)))</f>
        <v>0</v>
      </c>
      <c r="BQ82" s="285">
        <f>IF(ISBLANK('Hoja De Calculo'!BR$13),'Credit issuance TYA'!BQ82-('Credit issuance TYA'!$BJ$21*'Credit issuance TYA'!$B$2),IF('Hoja De Calculo'!BR$16&lt;'Hoja De Calculo'!BQ$16,0,'Credit issuance TYA'!BQ82-('Credit issuance TYA'!$BJ$21*'Credit issuance TYA'!$B$2)))</f>
        <v>0</v>
      </c>
      <c r="BR82" s="285">
        <f>IF(ISBLANK('Hoja De Calculo'!BS$13),'Credit issuance TYA'!BR82-('Credit issuance TYA'!$BJ$21*'Credit issuance TYA'!$B$2),IF('Hoja De Calculo'!BS$16&lt;'Hoja De Calculo'!BR$16,0,'Credit issuance TYA'!BR82-('Credit issuance TYA'!$BJ$21*'Credit issuance TYA'!$B$2)))</f>
        <v>0</v>
      </c>
      <c r="BS82" s="285">
        <f>IF(ISBLANK('Hoja De Calculo'!BT$13),'Credit issuance TYA'!BS82-('Credit issuance TYA'!$BJ$21*'Credit issuance TYA'!$B$2),IF('Hoja De Calculo'!BT$16&lt;'Hoja De Calculo'!BS$16,0,'Credit issuance TYA'!BS82-('Credit issuance TYA'!$BJ$21*'Credit issuance TYA'!$B$2)))</f>
        <v>0</v>
      </c>
      <c r="BT82" s="285">
        <f>IF(ISBLANK('Hoja De Calculo'!BU$13),'Credit issuance TYA'!BT82-('Credit issuance TYA'!$BJ$21*'Credit issuance TYA'!$B$2),IF('Hoja De Calculo'!BU$16&lt;'Hoja De Calculo'!BT$16,0,'Credit issuance TYA'!BT82-('Credit issuance TYA'!$BJ$21*'Credit issuance TYA'!$B$2)))</f>
        <v>0</v>
      </c>
      <c r="BU82" s="285">
        <f>IF(ISBLANK('Hoja De Calculo'!BV$13),'Credit issuance TYA'!BU82-('Credit issuance TYA'!$BJ$21*'Credit issuance TYA'!$B$2),IF('Hoja De Calculo'!BV$16&lt;'Hoja De Calculo'!BU$16,0,'Credit issuance TYA'!BU82-('Credit issuance TYA'!$BJ$21*'Credit issuance TYA'!$B$2)))</f>
        <v>0</v>
      </c>
      <c r="BV82" s="285">
        <f>IF(ISBLANK('Hoja De Calculo'!BW$13),'Credit issuance TYA'!BV82-('Credit issuance TYA'!$BJ$21*'Credit issuance TYA'!$B$2),IF('Hoja De Calculo'!BW$16&lt;'Hoja De Calculo'!BV$16,0,'Credit issuance TYA'!BV82-('Credit issuance TYA'!$BJ$21*'Credit issuance TYA'!$B$2)))</f>
        <v>0</v>
      </c>
      <c r="BW82" s="285">
        <f>IF(ISBLANK('Hoja De Calculo'!BX$13),'Credit issuance TYA'!BW82-('Credit issuance TYA'!$BJ$21*'Credit issuance TYA'!$B$2),IF('Hoja De Calculo'!BX$16&lt;'Hoja De Calculo'!BW$16,0,'Credit issuance TYA'!BW82-('Credit issuance TYA'!$BJ$21*'Credit issuance TYA'!$B$2)))</f>
        <v>0</v>
      </c>
      <c r="BX82" s="285">
        <f>IF(ISBLANK('Hoja De Calculo'!BY$13),'Credit issuance TYA'!BX82-('Credit issuance TYA'!$BJ$21*'Credit issuance TYA'!$B$2),IF('Hoja De Calculo'!BY$16&lt;'Hoja De Calculo'!BX$16,0,'Credit issuance TYA'!BX82-('Credit issuance TYA'!$BJ$21*'Credit issuance TYA'!$B$2)))</f>
        <v>0</v>
      </c>
      <c r="BY82" s="285">
        <f>IF(ISBLANK('Hoja De Calculo'!BZ$13),'Credit issuance TYA'!BY82-('Credit issuance TYA'!$BJ$21*'Credit issuance TYA'!$B$2),IF('Hoja De Calculo'!BZ$16&lt;'Hoja De Calculo'!BY$16,0,'Credit issuance TYA'!BY82-('Credit issuance TYA'!$BJ$21*'Credit issuance TYA'!$B$2)))</f>
        <v>0</v>
      </c>
      <c r="BZ82" s="285">
        <f>IF(ISBLANK('Hoja De Calculo'!CA$13),'Credit issuance TYA'!BZ82-('Credit issuance TYA'!$BJ$21*'Credit issuance TYA'!$B$2),IF('Hoja De Calculo'!CA$16&lt;'Hoja De Calculo'!BZ$16,0,'Credit issuance TYA'!BZ82-('Credit issuance TYA'!$BJ$21*'Credit issuance TYA'!$B$2)))</f>
        <v>0</v>
      </c>
      <c r="CA82" s="285">
        <f>IF(ISBLANK('Hoja De Calculo'!CB$13),'Credit issuance TYA'!CA82-('Credit issuance TYA'!$BJ$21*'Credit issuance TYA'!$B$2),IF('Hoja De Calculo'!CB$16&lt;'Hoja De Calculo'!CA$16,0,'Credit issuance TYA'!CA82-('Credit issuance TYA'!$BJ$21*'Credit issuance TYA'!$B$2)))</f>
        <v>0</v>
      </c>
      <c r="CB82" s="285">
        <f>IF(ISBLANK('Hoja De Calculo'!CC$13),'Credit issuance TYA'!CB82-('Credit issuance TYA'!$BJ$21*'Credit issuance TYA'!$B$2),IF('Hoja De Calculo'!CC$16&lt;'Hoja De Calculo'!CB$16,0,'Credit issuance TYA'!CB82-('Credit issuance TYA'!$BJ$21*'Credit issuance TYA'!$B$2)))</f>
        <v>0</v>
      </c>
      <c r="CC82" s="285">
        <f>IF(ISBLANK('Hoja De Calculo'!CD$13),'Credit issuance TYA'!CC82-('Credit issuance TYA'!$BJ$21*'Credit issuance TYA'!$B$2),IF('Hoja De Calculo'!CD$16&lt;'Hoja De Calculo'!CC$16,0,'Credit issuance TYA'!CC82-('Credit issuance TYA'!$BJ$21*'Credit issuance TYA'!$B$2)))</f>
        <v>0</v>
      </c>
      <c r="CD82" s="285">
        <f>IF(ISBLANK('Hoja De Calculo'!CE$13),'Credit issuance TYA'!CD82-('Credit issuance TYA'!$BJ$21*'Credit issuance TYA'!$B$2),IF('Hoja De Calculo'!CE$16&lt;'Hoja De Calculo'!CD$16,0,'Credit issuance TYA'!CD82-('Credit issuance TYA'!$BJ$21*'Credit issuance TYA'!$B$2)))</f>
        <v>0</v>
      </c>
      <c r="CE82" s="285">
        <f>IF(ISBLANK('Hoja De Calculo'!CF$13),'Credit issuance TYA'!CE82-('Credit issuance TYA'!$BJ$21*'Credit issuance TYA'!$B$2),IF('Hoja De Calculo'!CF$16&lt;'Hoja De Calculo'!CE$16,0,'Credit issuance TYA'!CE82-('Credit issuance TYA'!$BJ$21*'Credit issuance TYA'!$B$2)))</f>
        <v>0</v>
      </c>
      <c r="CF82" s="285">
        <f>IF(ISBLANK('Hoja De Calculo'!CG$13),'Credit issuance TYA'!CF82-('Credit issuance TYA'!$BJ$21*'Credit issuance TYA'!$B$2),IF('Hoja De Calculo'!CG$16&lt;'Hoja De Calculo'!CF$16,0,'Credit issuance TYA'!CF82-('Credit issuance TYA'!$BJ$21*'Credit issuance TYA'!$B$2)))</f>
        <v>0</v>
      </c>
      <c r="CG82" s="285">
        <f>IF(ISBLANK('Hoja De Calculo'!CH$13),'Credit issuance TYA'!CG82-('Credit issuance TYA'!$BJ$21*'Credit issuance TYA'!$B$2),IF('Hoja De Calculo'!CH$16&lt;'Hoja De Calculo'!CG$16,0,'Credit issuance TYA'!CG82-('Credit issuance TYA'!$BJ$21*'Credit issuance TYA'!$B$2)))</f>
        <v>0</v>
      </c>
      <c r="CH82" s="285">
        <f>IF(ISBLANK('Hoja De Calculo'!CI$13),'Credit issuance TYA'!CH82-('Credit issuance TYA'!$BJ$21*'Credit issuance TYA'!$B$2),IF('Hoja De Calculo'!CI$16&lt;'Hoja De Calculo'!CH$16,0,'Credit issuance TYA'!CH82-('Credit issuance TYA'!$BJ$21*'Credit issuance TYA'!$B$2)))</f>
        <v>0</v>
      </c>
      <c r="CI82" s="285">
        <f>IF(ISBLANK('Hoja De Calculo'!CJ$13),'Credit issuance TYA'!CI82-('Credit issuance TYA'!$BJ$21*'Credit issuance TYA'!$B$2),IF('Hoja De Calculo'!CJ$16&lt;'Hoja De Calculo'!CI$16,0,'Credit issuance TYA'!CI82-('Credit issuance TYA'!$BJ$21*'Credit issuance TYA'!$B$2)))</f>
        <v>0</v>
      </c>
      <c r="CJ82" s="285">
        <f>IF(ISBLANK('Hoja De Calculo'!CK$13),'Credit issuance TYA'!CJ82-('Credit issuance TYA'!$BJ$21*'Credit issuance TYA'!$B$2),IF('Hoja De Calculo'!CK$16&lt;'Hoja De Calculo'!CJ$16,0,'Credit issuance TYA'!CJ82-('Credit issuance TYA'!$BJ$21*'Credit issuance TYA'!$B$2)))</f>
        <v>0</v>
      </c>
      <c r="CK82" s="285">
        <f>IF(ISBLANK('Hoja De Calculo'!CL$13),'Credit issuance TYA'!CK82-('Credit issuance TYA'!$BJ$21*'Credit issuance TYA'!$B$2),IF('Hoja De Calculo'!CL$16&lt;'Hoja De Calculo'!CK$16,0,'Credit issuance TYA'!CK82-('Credit issuance TYA'!$BJ$21*'Credit issuance TYA'!$B$2)))</f>
        <v>0</v>
      </c>
      <c r="CL82" s="285">
        <f>IF(ISBLANK('Hoja De Calculo'!CM$13),'Credit issuance TYA'!CL82-('Credit issuance TYA'!$BJ$21*'Credit issuance TYA'!$B$2),IF('Hoja De Calculo'!CM$16&lt;'Hoja De Calculo'!CL$16,0,'Credit issuance TYA'!CL82-('Credit issuance TYA'!$BJ$21*'Credit issuance TYA'!$B$2)))</f>
        <v>0</v>
      </c>
      <c r="CM82" s="285">
        <f>IF(ISBLANK('Hoja De Calculo'!CN$13),'Credit issuance TYA'!CM82-('Credit issuance TYA'!$BJ$21*'Credit issuance TYA'!$B$2),IF('Hoja De Calculo'!CN$16&lt;'Hoja De Calculo'!CM$16,0,'Credit issuance TYA'!CM82-('Credit issuance TYA'!$BJ$21*'Credit issuance TYA'!$B$2)))</f>
        <v>0</v>
      </c>
      <c r="CN82" s="285">
        <f>IF(ISBLANK('Hoja De Calculo'!CO$13),'Credit issuance TYA'!CN82-('Credit issuance TYA'!$BJ$21*'Credit issuance TYA'!$B$2),IF('Hoja De Calculo'!CO$16&lt;'Hoja De Calculo'!CN$16,0,'Credit issuance TYA'!CN82-('Credit issuance TYA'!$BJ$21*'Credit issuance TYA'!$B$2)))</f>
        <v>0</v>
      </c>
      <c r="CO82" s="285">
        <f>IF(ISBLANK('Hoja De Calculo'!CP$13),'Credit issuance TYA'!CO82-('Credit issuance TYA'!$BJ$21*'Credit issuance TYA'!$B$2),IF('Hoja De Calculo'!CP$16&lt;'Hoja De Calculo'!CO$16,0,'Credit issuance TYA'!CO82-('Credit issuance TYA'!$BJ$21*'Credit issuance TYA'!$B$2)))</f>
        <v>0</v>
      </c>
      <c r="CP82" s="285">
        <f>IF(ISBLANK('Hoja De Calculo'!CQ$13),'Credit issuance TYA'!CP82-('Credit issuance TYA'!$BJ$21*'Credit issuance TYA'!$B$2),IF('Hoja De Calculo'!CQ$16&lt;'Hoja De Calculo'!CP$16,0,'Credit issuance TYA'!CP82-('Credit issuance TYA'!$BJ$21*'Credit issuance TYA'!$B$2)))</f>
        <v>0</v>
      </c>
      <c r="CQ82" s="285">
        <f>IF(ISBLANK('Hoja De Calculo'!CR$13),'Credit issuance TYA'!CQ82-('Credit issuance TYA'!$BJ$21*'Credit issuance TYA'!$B$2),IF('Hoja De Calculo'!CR$16&lt;'Hoja De Calculo'!CQ$16,0,'Credit issuance TYA'!CQ82-('Credit issuance TYA'!$BJ$21*'Credit issuance TYA'!$B$2)))</f>
        <v>0</v>
      </c>
      <c r="CR82" s="285">
        <f>IF(ISBLANK('Hoja De Calculo'!CS$13),'Credit issuance TYA'!CR82-('Credit issuance TYA'!$BJ$21*'Credit issuance TYA'!$B$2),IF('Hoja De Calculo'!CS$16&lt;'Hoja De Calculo'!CR$16,0,'Credit issuance TYA'!CR82-('Credit issuance TYA'!$BJ$21*'Credit issuance TYA'!$B$2)))</f>
        <v>0</v>
      </c>
      <c r="CS82" s="285">
        <f>IF(ISBLANK('Hoja De Calculo'!CT$13),'Credit issuance TYA'!CS82-('Credit issuance TYA'!$BJ$21*'Credit issuance TYA'!$B$2),IF('Hoja De Calculo'!CT$16&lt;'Hoja De Calculo'!CS$16,0,'Credit issuance TYA'!CS82-('Credit issuance TYA'!$BJ$21*'Credit issuance TYA'!$B$2)))</f>
        <v>0</v>
      </c>
      <c r="CT82" s="285">
        <f>IF(ISBLANK('Hoja De Calculo'!CU$13),'Credit issuance TYA'!CT82-('Credit issuance TYA'!$BJ$21*'Credit issuance TYA'!$B$2),IF('Hoja De Calculo'!CU$16&lt;'Hoja De Calculo'!CT$16,0,'Credit issuance TYA'!CT82-('Credit issuance TYA'!$BJ$21*'Credit issuance TYA'!$B$2)))</f>
        <v>0</v>
      </c>
      <c r="CU82" s="285">
        <f>IF(ISBLANK('Hoja De Calculo'!CV$13),'Credit issuance TYA'!CU82-('Credit issuance TYA'!$BJ$21*'Credit issuance TYA'!$B$2),IF('Hoja De Calculo'!CV$16&lt;'Hoja De Calculo'!CU$16,0,'Credit issuance TYA'!CU82-('Credit issuance TYA'!$BJ$21*'Credit issuance TYA'!$B$2)))</f>
        <v>0</v>
      </c>
      <c r="CV82" s="285">
        <f>IF(ISBLANK('Hoja De Calculo'!CW$13),'Credit issuance TYA'!CV82-('Credit issuance TYA'!$BJ$21*'Credit issuance TYA'!$B$2),IF('Hoja De Calculo'!CW$16&lt;'Hoja De Calculo'!CV$16,0,'Credit issuance TYA'!CV82-('Credit issuance TYA'!$BJ$21*'Credit issuance TYA'!$B$2)))</f>
        <v>0</v>
      </c>
      <c r="CW82" s="285">
        <f>IF(ISBLANK('Hoja De Calculo'!CX$13),'Credit issuance TYA'!CW82-('Credit issuance TYA'!$BJ$21*'Credit issuance TYA'!$B$2),IF('Hoja De Calculo'!CX$16&lt;'Hoja De Calculo'!CW$16,0,'Credit issuance TYA'!CW82-('Credit issuance TYA'!$BJ$21*'Credit issuance TYA'!$B$2)))</f>
        <v>0</v>
      </c>
    </row>
    <row r="83" spans="1:102" x14ac:dyDescent="0.25">
      <c r="A83" t="s">
        <v>220</v>
      </c>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3"/>
      <c r="AR83" s="263"/>
      <c r="AS83" s="263"/>
      <c r="AT83" s="263"/>
      <c r="AU83" s="263"/>
      <c r="AV83" s="263"/>
      <c r="AW83" s="263"/>
      <c r="AX83" s="263"/>
      <c r="AY83" s="263"/>
      <c r="AZ83" s="263"/>
      <c r="BA83" s="263"/>
      <c r="BB83" s="263"/>
      <c r="BC83" s="263"/>
      <c r="BD83" s="263"/>
      <c r="BE83" s="263"/>
      <c r="BF83" s="263"/>
      <c r="BG83" s="263"/>
      <c r="BH83" s="263"/>
      <c r="BI83" s="263"/>
      <c r="BJ83" s="263"/>
      <c r="BK83" s="285">
        <f>'Credit issuance TYA'!BK83-('Credit issuance TYA'!$BK$21*'Credit issuance TYA'!$B$2)</f>
        <v>0</v>
      </c>
      <c r="BL83" s="285">
        <f>IF(ISBLANK('Hoja De Calculo'!BM$13),'Credit issuance TYA'!BL83-('Credit issuance TYA'!$BK$21*'Credit issuance TYA'!$B$2),IF('Hoja De Calculo'!BM$16&lt;'Hoja De Calculo'!BL$16,0,'Credit issuance TYA'!BL83-('Credit issuance TYA'!$BK$21*'Credit issuance TYA'!$B$2)))</f>
        <v>0</v>
      </c>
      <c r="BM83" s="285">
        <f>IF(ISBLANK('Hoja De Calculo'!BN$13),'Credit issuance TYA'!BM83-('Credit issuance TYA'!$BK$21*'Credit issuance TYA'!$B$2),IF('Hoja De Calculo'!BN$16&lt;'Hoja De Calculo'!BM$16,0,'Credit issuance TYA'!BM83-('Credit issuance TYA'!$BK$21*'Credit issuance TYA'!$B$2)))</f>
        <v>0</v>
      </c>
      <c r="BN83" s="285">
        <f>IF(ISBLANK('Hoja De Calculo'!BO$13),'Credit issuance TYA'!BN83-('Credit issuance TYA'!$BK$21*'Credit issuance TYA'!$B$2),IF('Hoja De Calculo'!BO$16&lt;'Hoja De Calculo'!BN$16,0,'Credit issuance TYA'!BN83-('Credit issuance TYA'!$BK$21*'Credit issuance TYA'!$B$2)))</f>
        <v>0</v>
      </c>
      <c r="BO83" s="285">
        <f>IF(ISBLANK('Hoja De Calculo'!BP$13),'Credit issuance TYA'!BO83-('Credit issuance TYA'!$BK$21*'Credit issuance TYA'!$B$2),IF('Hoja De Calculo'!BP$16&lt;'Hoja De Calculo'!BO$16,0,'Credit issuance TYA'!BO83-('Credit issuance TYA'!$BK$21*'Credit issuance TYA'!$B$2)))</f>
        <v>0</v>
      </c>
      <c r="BP83" s="285">
        <f>IF(ISBLANK('Hoja De Calculo'!BQ$13),'Credit issuance TYA'!BP83-('Credit issuance TYA'!$BK$21*'Credit issuance TYA'!$B$2),IF('Hoja De Calculo'!BQ$16&lt;'Hoja De Calculo'!BP$16,0,'Credit issuance TYA'!BP83-('Credit issuance TYA'!$BK$21*'Credit issuance TYA'!$B$2)))</f>
        <v>0</v>
      </c>
      <c r="BQ83" s="285">
        <f>IF(ISBLANK('Hoja De Calculo'!BR$13),'Credit issuance TYA'!BQ83-('Credit issuance TYA'!$BK$21*'Credit issuance TYA'!$B$2),IF('Hoja De Calculo'!BR$16&lt;'Hoja De Calculo'!BQ$16,0,'Credit issuance TYA'!BQ83-('Credit issuance TYA'!$BK$21*'Credit issuance TYA'!$B$2)))</f>
        <v>0</v>
      </c>
      <c r="BR83" s="285">
        <f>IF(ISBLANK('Hoja De Calculo'!BS$13),'Credit issuance TYA'!BR83-('Credit issuance TYA'!$BK$21*'Credit issuance TYA'!$B$2),IF('Hoja De Calculo'!BS$16&lt;'Hoja De Calculo'!BR$16,0,'Credit issuance TYA'!BR83-('Credit issuance TYA'!$BK$21*'Credit issuance TYA'!$B$2)))</f>
        <v>0</v>
      </c>
      <c r="BS83" s="285">
        <f>IF(ISBLANK('Hoja De Calculo'!BT$13),'Credit issuance TYA'!BS83-('Credit issuance TYA'!$BK$21*'Credit issuance TYA'!$B$2),IF('Hoja De Calculo'!BT$16&lt;'Hoja De Calculo'!BS$16,0,'Credit issuance TYA'!BS83-('Credit issuance TYA'!$BK$21*'Credit issuance TYA'!$B$2)))</f>
        <v>0</v>
      </c>
      <c r="BT83" s="285">
        <f>IF(ISBLANK('Hoja De Calculo'!BU$13),'Credit issuance TYA'!BT83-('Credit issuance TYA'!$BK$21*'Credit issuance TYA'!$B$2),IF('Hoja De Calculo'!BU$16&lt;'Hoja De Calculo'!BT$16,0,'Credit issuance TYA'!BT83-('Credit issuance TYA'!$BK$21*'Credit issuance TYA'!$B$2)))</f>
        <v>0</v>
      </c>
      <c r="BU83" s="285">
        <f>IF(ISBLANK('Hoja De Calculo'!BV$13),'Credit issuance TYA'!BU83-('Credit issuance TYA'!$BK$21*'Credit issuance TYA'!$B$2),IF('Hoja De Calculo'!BV$16&lt;'Hoja De Calculo'!BU$16,0,'Credit issuance TYA'!BU83-('Credit issuance TYA'!$BK$21*'Credit issuance TYA'!$B$2)))</f>
        <v>0</v>
      </c>
      <c r="BV83" s="285">
        <f>IF(ISBLANK('Hoja De Calculo'!BW$13),'Credit issuance TYA'!BV83-('Credit issuance TYA'!$BK$21*'Credit issuance TYA'!$B$2),IF('Hoja De Calculo'!BW$16&lt;'Hoja De Calculo'!BV$16,0,'Credit issuance TYA'!BV83-('Credit issuance TYA'!$BK$21*'Credit issuance TYA'!$B$2)))</f>
        <v>0</v>
      </c>
      <c r="BW83" s="285">
        <f>IF(ISBLANK('Hoja De Calculo'!BX$13),'Credit issuance TYA'!BW83-('Credit issuance TYA'!$BK$21*'Credit issuance TYA'!$B$2),IF('Hoja De Calculo'!BX$16&lt;'Hoja De Calculo'!BW$16,0,'Credit issuance TYA'!BW83-('Credit issuance TYA'!$BK$21*'Credit issuance TYA'!$B$2)))</f>
        <v>0</v>
      </c>
      <c r="BX83" s="285">
        <f>IF(ISBLANK('Hoja De Calculo'!BY$13),'Credit issuance TYA'!BX83-('Credit issuance TYA'!$BK$21*'Credit issuance TYA'!$B$2),IF('Hoja De Calculo'!BY$16&lt;'Hoja De Calculo'!BX$16,0,'Credit issuance TYA'!BX83-('Credit issuance TYA'!$BK$21*'Credit issuance TYA'!$B$2)))</f>
        <v>0</v>
      </c>
      <c r="BY83" s="285">
        <f>IF(ISBLANK('Hoja De Calculo'!BZ$13),'Credit issuance TYA'!BY83-('Credit issuance TYA'!$BK$21*'Credit issuance TYA'!$B$2),IF('Hoja De Calculo'!BZ$16&lt;'Hoja De Calculo'!BY$16,0,'Credit issuance TYA'!BY83-('Credit issuance TYA'!$BK$21*'Credit issuance TYA'!$B$2)))</f>
        <v>0</v>
      </c>
      <c r="BZ83" s="285">
        <f>IF(ISBLANK('Hoja De Calculo'!CA$13),'Credit issuance TYA'!BZ83-('Credit issuance TYA'!$BK$21*'Credit issuance TYA'!$B$2),IF('Hoja De Calculo'!CA$16&lt;'Hoja De Calculo'!BZ$16,0,'Credit issuance TYA'!BZ83-('Credit issuance TYA'!$BK$21*'Credit issuance TYA'!$B$2)))</f>
        <v>0</v>
      </c>
      <c r="CA83" s="285">
        <f>IF(ISBLANK('Hoja De Calculo'!CB$13),'Credit issuance TYA'!CA83-('Credit issuance TYA'!$BK$21*'Credit issuance TYA'!$B$2),IF('Hoja De Calculo'!CB$16&lt;'Hoja De Calculo'!CA$16,0,'Credit issuance TYA'!CA83-('Credit issuance TYA'!$BK$21*'Credit issuance TYA'!$B$2)))</f>
        <v>0</v>
      </c>
      <c r="CB83" s="285">
        <f>IF(ISBLANK('Hoja De Calculo'!CC$13),'Credit issuance TYA'!CB83-('Credit issuance TYA'!$BK$21*'Credit issuance TYA'!$B$2),IF('Hoja De Calculo'!CC$16&lt;'Hoja De Calculo'!CB$16,0,'Credit issuance TYA'!CB83-('Credit issuance TYA'!$BK$21*'Credit issuance TYA'!$B$2)))</f>
        <v>0</v>
      </c>
      <c r="CC83" s="285">
        <f>IF(ISBLANK('Hoja De Calculo'!CD$13),'Credit issuance TYA'!CC83-('Credit issuance TYA'!$BK$21*'Credit issuance TYA'!$B$2),IF('Hoja De Calculo'!CD$16&lt;'Hoja De Calculo'!CC$16,0,'Credit issuance TYA'!CC83-('Credit issuance TYA'!$BK$21*'Credit issuance TYA'!$B$2)))</f>
        <v>0</v>
      </c>
      <c r="CD83" s="285">
        <f>IF(ISBLANK('Hoja De Calculo'!CE$13),'Credit issuance TYA'!CD83-('Credit issuance TYA'!$BK$21*'Credit issuance TYA'!$B$2),IF('Hoja De Calculo'!CE$16&lt;'Hoja De Calculo'!CD$16,0,'Credit issuance TYA'!CD83-('Credit issuance TYA'!$BK$21*'Credit issuance TYA'!$B$2)))</f>
        <v>0</v>
      </c>
      <c r="CE83" s="285">
        <f>IF(ISBLANK('Hoja De Calculo'!CF$13),'Credit issuance TYA'!CE83-('Credit issuance TYA'!$BK$21*'Credit issuance TYA'!$B$2),IF('Hoja De Calculo'!CF$16&lt;'Hoja De Calculo'!CE$16,0,'Credit issuance TYA'!CE83-('Credit issuance TYA'!$BK$21*'Credit issuance TYA'!$B$2)))</f>
        <v>0</v>
      </c>
      <c r="CF83" s="285">
        <f>IF(ISBLANK('Hoja De Calculo'!CG$13),'Credit issuance TYA'!CF83-('Credit issuance TYA'!$BK$21*'Credit issuance TYA'!$B$2),IF('Hoja De Calculo'!CG$16&lt;'Hoja De Calculo'!CF$16,0,'Credit issuance TYA'!CF83-('Credit issuance TYA'!$BK$21*'Credit issuance TYA'!$B$2)))</f>
        <v>0</v>
      </c>
      <c r="CG83" s="285">
        <f>IF(ISBLANK('Hoja De Calculo'!CH$13),'Credit issuance TYA'!CG83-('Credit issuance TYA'!$BK$21*'Credit issuance TYA'!$B$2),IF('Hoja De Calculo'!CH$16&lt;'Hoja De Calculo'!CG$16,0,'Credit issuance TYA'!CG83-('Credit issuance TYA'!$BK$21*'Credit issuance TYA'!$B$2)))</f>
        <v>0</v>
      </c>
      <c r="CH83" s="285">
        <f>IF(ISBLANK('Hoja De Calculo'!CI$13),'Credit issuance TYA'!CH83-('Credit issuance TYA'!$BK$21*'Credit issuance TYA'!$B$2),IF('Hoja De Calculo'!CI$16&lt;'Hoja De Calculo'!CH$16,0,'Credit issuance TYA'!CH83-('Credit issuance TYA'!$BK$21*'Credit issuance TYA'!$B$2)))</f>
        <v>0</v>
      </c>
      <c r="CI83" s="285">
        <f>IF(ISBLANK('Hoja De Calculo'!CJ$13),'Credit issuance TYA'!CI83-('Credit issuance TYA'!$BK$21*'Credit issuance TYA'!$B$2),IF('Hoja De Calculo'!CJ$16&lt;'Hoja De Calculo'!CI$16,0,'Credit issuance TYA'!CI83-('Credit issuance TYA'!$BK$21*'Credit issuance TYA'!$B$2)))</f>
        <v>0</v>
      </c>
      <c r="CJ83" s="285">
        <f>IF(ISBLANK('Hoja De Calculo'!CK$13),'Credit issuance TYA'!CJ83-('Credit issuance TYA'!$BK$21*'Credit issuance TYA'!$B$2),IF('Hoja De Calculo'!CK$16&lt;'Hoja De Calculo'!CJ$16,0,'Credit issuance TYA'!CJ83-('Credit issuance TYA'!$BK$21*'Credit issuance TYA'!$B$2)))</f>
        <v>0</v>
      </c>
      <c r="CK83" s="285">
        <f>IF(ISBLANK('Hoja De Calculo'!CL$13),'Credit issuance TYA'!CK83-('Credit issuance TYA'!$BK$21*'Credit issuance TYA'!$B$2),IF('Hoja De Calculo'!CL$16&lt;'Hoja De Calculo'!CK$16,0,'Credit issuance TYA'!CK83-('Credit issuance TYA'!$BK$21*'Credit issuance TYA'!$B$2)))</f>
        <v>0</v>
      </c>
      <c r="CL83" s="285">
        <f>IF(ISBLANK('Hoja De Calculo'!CM$13),'Credit issuance TYA'!CL83-('Credit issuance TYA'!$BK$21*'Credit issuance TYA'!$B$2),IF('Hoja De Calculo'!CM$16&lt;'Hoja De Calculo'!CL$16,0,'Credit issuance TYA'!CL83-('Credit issuance TYA'!$BK$21*'Credit issuance TYA'!$B$2)))</f>
        <v>0</v>
      </c>
      <c r="CM83" s="285">
        <f>IF(ISBLANK('Hoja De Calculo'!CN$13),'Credit issuance TYA'!CM83-('Credit issuance TYA'!$BK$21*'Credit issuance TYA'!$B$2),IF('Hoja De Calculo'!CN$16&lt;'Hoja De Calculo'!CM$16,0,'Credit issuance TYA'!CM83-('Credit issuance TYA'!$BK$21*'Credit issuance TYA'!$B$2)))</f>
        <v>0</v>
      </c>
      <c r="CN83" s="285">
        <f>IF(ISBLANK('Hoja De Calculo'!CO$13),'Credit issuance TYA'!CN83-('Credit issuance TYA'!$BK$21*'Credit issuance TYA'!$B$2),IF('Hoja De Calculo'!CO$16&lt;'Hoja De Calculo'!CN$16,0,'Credit issuance TYA'!CN83-('Credit issuance TYA'!$BK$21*'Credit issuance TYA'!$B$2)))</f>
        <v>0</v>
      </c>
      <c r="CO83" s="285">
        <f>IF(ISBLANK('Hoja De Calculo'!CP$13),'Credit issuance TYA'!CO83-('Credit issuance TYA'!$BK$21*'Credit issuance TYA'!$B$2),IF('Hoja De Calculo'!CP$16&lt;'Hoja De Calculo'!CO$16,0,'Credit issuance TYA'!CO83-('Credit issuance TYA'!$BK$21*'Credit issuance TYA'!$B$2)))</f>
        <v>0</v>
      </c>
      <c r="CP83" s="285">
        <f>IF(ISBLANK('Hoja De Calculo'!CQ$13),'Credit issuance TYA'!CP83-('Credit issuance TYA'!$BK$21*'Credit issuance TYA'!$B$2),IF('Hoja De Calculo'!CQ$16&lt;'Hoja De Calculo'!CP$16,0,'Credit issuance TYA'!CP83-('Credit issuance TYA'!$BK$21*'Credit issuance TYA'!$B$2)))</f>
        <v>0</v>
      </c>
      <c r="CQ83" s="285">
        <f>IF(ISBLANK('Hoja De Calculo'!CR$13),'Credit issuance TYA'!CQ83-('Credit issuance TYA'!$BK$21*'Credit issuance TYA'!$B$2),IF('Hoja De Calculo'!CR$16&lt;'Hoja De Calculo'!CQ$16,0,'Credit issuance TYA'!CQ83-('Credit issuance TYA'!$BK$21*'Credit issuance TYA'!$B$2)))</f>
        <v>0</v>
      </c>
      <c r="CR83" s="285">
        <f>IF(ISBLANK('Hoja De Calculo'!CS$13),'Credit issuance TYA'!CR83-('Credit issuance TYA'!$BK$21*'Credit issuance TYA'!$B$2),IF('Hoja De Calculo'!CS$16&lt;'Hoja De Calculo'!CR$16,0,'Credit issuance TYA'!CR83-('Credit issuance TYA'!$BK$21*'Credit issuance TYA'!$B$2)))</f>
        <v>0</v>
      </c>
      <c r="CS83" s="285">
        <f>IF(ISBLANK('Hoja De Calculo'!CT$13),'Credit issuance TYA'!CS83-('Credit issuance TYA'!$BK$21*'Credit issuance TYA'!$B$2),IF('Hoja De Calculo'!CT$16&lt;'Hoja De Calculo'!CS$16,0,'Credit issuance TYA'!CS83-('Credit issuance TYA'!$BK$21*'Credit issuance TYA'!$B$2)))</f>
        <v>0</v>
      </c>
      <c r="CT83" s="285">
        <f>IF(ISBLANK('Hoja De Calculo'!CU$13),'Credit issuance TYA'!CT83-('Credit issuance TYA'!$BK$21*'Credit issuance TYA'!$B$2),IF('Hoja De Calculo'!CU$16&lt;'Hoja De Calculo'!CT$16,0,'Credit issuance TYA'!CT83-('Credit issuance TYA'!$BK$21*'Credit issuance TYA'!$B$2)))</f>
        <v>0</v>
      </c>
      <c r="CU83" s="285">
        <f>IF(ISBLANK('Hoja De Calculo'!CV$13),'Credit issuance TYA'!CU83-('Credit issuance TYA'!$BK$21*'Credit issuance TYA'!$B$2),IF('Hoja De Calculo'!CV$16&lt;'Hoja De Calculo'!CU$16,0,'Credit issuance TYA'!CU83-('Credit issuance TYA'!$BK$21*'Credit issuance TYA'!$B$2)))</f>
        <v>0</v>
      </c>
      <c r="CV83" s="285">
        <f>IF(ISBLANK('Hoja De Calculo'!CW$13),'Credit issuance TYA'!CV83-('Credit issuance TYA'!$BK$21*'Credit issuance TYA'!$B$2),IF('Hoja De Calculo'!CW$16&lt;'Hoja De Calculo'!CV$16,0,'Credit issuance TYA'!CV83-('Credit issuance TYA'!$BK$21*'Credit issuance TYA'!$B$2)))</f>
        <v>0</v>
      </c>
      <c r="CW83" s="285">
        <f>IF(ISBLANK('Hoja De Calculo'!CX$13),'Credit issuance TYA'!CW83-('Credit issuance TYA'!$BK$21*'Credit issuance TYA'!$B$2),IF('Hoja De Calculo'!CX$16&lt;'Hoja De Calculo'!CW$16,0,'Credit issuance TYA'!CW83-('Credit issuance TYA'!$BK$21*'Credit issuance TYA'!$B$2)))</f>
        <v>0</v>
      </c>
    </row>
    <row r="84" spans="1:102" x14ac:dyDescent="0.25">
      <c r="A84" t="s">
        <v>221</v>
      </c>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c r="BK84" s="263"/>
      <c r="BL84" s="285">
        <f>'Credit issuance TYA'!BL84-('Credit issuance TYA'!$BL$21*'Credit issuance TYA'!$B$2)</f>
        <v>0</v>
      </c>
      <c r="BM84" s="285">
        <f>IF(ISBLANK('Hoja De Calculo'!BN$13),'Credit issuance TYA'!BM84-('Credit issuance TYA'!$BL$21*'Credit issuance TYA'!$B$2),IF('Hoja De Calculo'!BN$16&lt;'Hoja De Calculo'!BM$16,0,'Credit issuance TYA'!BM84-('Credit issuance TYA'!$BL$21*'Credit issuance TYA'!$B$2)))</f>
        <v>0</v>
      </c>
      <c r="BN84" s="285">
        <f>IF(ISBLANK('Hoja De Calculo'!BO$13),'Credit issuance TYA'!BN84-('Credit issuance TYA'!$BL$21*'Credit issuance TYA'!$B$2),IF('Hoja De Calculo'!BO$16&lt;'Hoja De Calculo'!BN$16,0,'Credit issuance TYA'!BN84-('Credit issuance TYA'!$BL$21*'Credit issuance TYA'!$B$2)))</f>
        <v>0</v>
      </c>
      <c r="BO84" s="285">
        <f>IF(ISBLANK('Hoja De Calculo'!BP$13),'Credit issuance TYA'!BO84-('Credit issuance TYA'!$BL$21*'Credit issuance TYA'!$B$2),IF('Hoja De Calculo'!BP$16&lt;'Hoja De Calculo'!BO$16,0,'Credit issuance TYA'!BO84-('Credit issuance TYA'!$BL$21*'Credit issuance TYA'!$B$2)))</f>
        <v>0</v>
      </c>
      <c r="BP84" s="285">
        <f>IF(ISBLANK('Hoja De Calculo'!BQ$13),'Credit issuance TYA'!BP84-('Credit issuance TYA'!$BL$21*'Credit issuance TYA'!$B$2),IF('Hoja De Calculo'!BQ$16&lt;'Hoja De Calculo'!BP$16,0,'Credit issuance TYA'!BP84-('Credit issuance TYA'!$BL$21*'Credit issuance TYA'!$B$2)))</f>
        <v>0</v>
      </c>
      <c r="BQ84" s="285">
        <f>IF(ISBLANK('Hoja De Calculo'!BR$13),'Credit issuance TYA'!BQ84-('Credit issuance TYA'!$BL$21*'Credit issuance TYA'!$B$2),IF('Hoja De Calculo'!BR$16&lt;'Hoja De Calculo'!BQ$16,0,'Credit issuance TYA'!BQ84-('Credit issuance TYA'!$BL$21*'Credit issuance TYA'!$B$2)))</f>
        <v>0</v>
      </c>
      <c r="BR84" s="285">
        <f>IF(ISBLANK('Hoja De Calculo'!BS$13),'Credit issuance TYA'!BR84-('Credit issuance TYA'!$BL$21*'Credit issuance TYA'!$B$2),IF('Hoja De Calculo'!BS$16&lt;'Hoja De Calculo'!BR$16,0,'Credit issuance TYA'!BR84-('Credit issuance TYA'!$BL$21*'Credit issuance TYA'!$B$2)))</f>
        <v>0</v>
      </c>
      <c r="BS84" s="285">
        <f>IF(ISBLANK('Hoja De Calculo'!BT$13),'Credit issuance TYA'!BS84-('Credit issuance TYA'!$BL$21*'Credit issuance TYA'!$B$2),IF('Hoja De Calculo'!BT$16&lt;'Hoja De Calculo'!BS$16,0,'Credit issuance TYA'!BS84-('Credit issuance TYA'!$BL$21*'Credit issuance TYA'!$B$2)))</f>
        <v>0</v>
      </c>
      <c r="BT84" s="285">
        <f>IF(ISBLANK('Hoja De Calculo'!BU$13),'Credit issuance TYA'!BT84-('Credit issuance TYA'!$BL$21*'Credit issuance TYA'!$B$2),IF('Hoja De Calculo'!BU$16&lt;'Hoja De Calculo'!BT$16,0,'Credit issuance TYA'!BT84-('Credit issuance TYA'!$BL$21*'Credit issuance TYA'!$B$2)))</f>
        <v>0</v>
      </c>
      <c r="BU84" s="285">
        <f>IF(ISBLANK('Hoja De Calculo'!BV$13),'Credit issuance TYA'!BU84-('Credit issuance TYA'!$BL$21*'Credit issuance TYA'!$B$2),IF('Hoja De Calculo'!BV$16&lt;'Hoja De Calculo'!BU$16,0,'Credit issuance TYA'!BU84-('Credit issuance TYA'!$BL$21*'Credit issuance TYA'!$B$2)))</f>
        <v>0</v>
      </c>
      <c r="BV84" s="285">
        <f>IF(ISBLANK('Hoja De Calculo'!BW$13),'Credit issuance TYA'!BV84-('Credit issuance TYA'!$BL$21*'Credit issuance TYA'!$B$2),IF('Hoja De Calculo'!BW$16&lt;'Hoja De Calculo'!BV$16,0,'Credit issuance TYA'!BV84-('Credit issuance TYA'!$BL$21*'Credit issuance TYA'!$B$2)))</f>
        <v>0</v>
      </c>
      <c r="BW84" s="285">
        <f>IF(ISBLANK('Hoja De Calculo'!BX$13),'Credit issuance TYA'!BW84-('Credit issuance TYA'!$BL$21*'Credit issuance TYA'!$B$2),IF('Hoja De Calculo'!BX$16&lt;'Hoja De Calculo'!BW$16,0,'Credit issuance TYA'!BW84-('Credit issuance TYA'!$BL$21*'Credit issuance TYA'!$B$2)))</f>
        <v>0</v>
      </c>
      <c r="BX84" s="285">
        <f>IF(ISBLANK('Hoja De Calculo'!BY$13),'Credit issuance TYA'!BX84-('Credit issuance TYA'!$BL$21*'Credit issuance TYA'!$B$2),IF('Hoja De Calculo'!BY$16&lt;'Hoja De Calculo'!BX$16,0,'Credit issuance TYA'!BX84-('Credit issuance TYA'!$BL$21*'Credit issuance TYA'!$B$2)))</f>
        <v>0</v>
      </c>
      <c r="BY84" s="285">
        <f>IF(ISBLANK('Hoja De Calculo'!BZ$13),'Credit issuance TYA'!BY84-('Credit issuance TYA'!$BL$21*'Credit issuance TYA'!$B$2),IF('Hoja De Calculo'!BZ$16&lt;'Hoja De Calculo'!BY$16,0,'Credit issuance TYA'!BY84-('Credit issuance TYA'!$BL$21*'Credit issuance TYA'!$B$2)))</f>
        <v>0</v>
      </c>
      <c r="BZ84" s="285">
        <f>IF(ISBLANK('Hoja De Calculo'!CA$13),'Credit issuance TYA'!BZ84-('Credit issuance TYA'!$BL$21*'Credit issuance TYA'!$B$2),IF('Hoja De Calculo'!CA$16&lt;'Hoja De Calculo'!BZ$16,0,'Credit issuance TYA'!BZ84-('Credit issuance TYA'!$BL$21*'Credit issuance TYA'!$B$2)))</f>
        <v>0</v>
      </c>
      <c r="CA84" s="285">
        <f>IF(ISBLANK('Hoja De Calculo'!CB$13),'Credit issuance TYA'!CA84-('Credit issuance TYA'!$BL$21*'Credit issuance TYA'!$B$2),IF('Hoja De Calculo'!CB$16&lt;'Hoja De Calculo'!CA$16,0,'Credit issuance TYA'!CA84-('Credit issuance TYA'!$BL$21*'Credit issuance TYA'!$B$2)))</f>
        <v>0</v>
      </c>
      <c r="CB84" s="285">
        <f>IF(ISBLANK('Hoja De Calculo'!CC$13),'Credit issuance TYA'!CB84-('Credit issuance TYA'!$BL$21*'Credit issuance TYA'!$B$2),IF('Hoja De Calculo'!CC$16&lt;'Hoja De Calculo'!CB$16,0,'Credit issuance TYA'!CB84-('Credit issuance TYA'!$BL$21*'Credit issuance TYA'!$B$2)))</f>
        <v>0</v>
      </c>
      <c r="CC84" s="285">
        <f>IF(ISBLANK('Hoja De Calculo'!CD$13),'Credit issuance TYA'!CC84-('Credit issuance TYA'!$BL$21*'Credit issuance TYA'!$B$2),IF('Hoja De Calculo'!CD$16&lt;'Hoja De Calculo'!CC$16,0,'Credit issuance TYA'!CC84-('Credit issuance TYA'!$BL$21*'Credit issuance TYA'!$B$2)))</f>
        <v>0</v>
      </c>
      <c r="CD84" s="285">
        <f>IF(ISBLANK('Hoja De Calculo'!CE$13),'Credit issuance TYA'!CD84-('Credit issuance TYA'!$BL$21*'Credit issuance TYA'!$B$2),IF('Hoja De Calculo'!CE$16&lt;'Hoja De Calculo'!CD$16,0,'Credit issuance TYA'!CD84-('Credit issuance TYA'!$BL$21*'Credit issuance TYA'!$B$2)))</f>
        <v>0</v>
      </c>
      <c r="CE84" s="285">
        <f>IF(ISBLANK('Hoja De Calculo'!CF$13),'Credit issuance TYA'!CE84-('Credit issuance TYA'!$BL$21*'Credit issuance TYA'!$B$2),IF('Hoja De Calculo'!CF$16&lt;'Hoja De Calculo'!CE$16,0,'Credit issuance TYA'!CE84-('Credit issuance TYA'!$BL$21*'Credit issuance TYA'!$B$2)))</f>
        <v>0</v>
      </c>
      <c r="CF84" s="285">
        <f>IF(ISBLANK('Hoja De Calculo'!CG$13),'Credit issuance TYA'!CF84-('Credit issuance TYA'!$BL$21*'Credit issuance TYA'!$B$2),IF('Hoja De Calculo'!CG$16&lt;'Hoja De Calculo'!CF$16,0,'Credit issuance TYA'!CF84-('Credit issuance TYA'!$BL$21*'Credit issuance TYA'!$B$2)))</f>
        <v>0</v>
      </c>
      <c r="CG84" s="285">
        <f>IF(ISBLANK('Hoja De Calculo'!CH$13),'Credit issuance TYA'!CG84-('Credit issuance TYA'!$BL$21*'Credit issuance TYA'!$B$2),IF('Hoja De Calculo'!CH$16&lt;'Hoja De Calculo'!CG$16,0,'Credit issuance TYA'!CG84-('Credit issuance TYA'!$BL$21*'Credit issuance TYA'!$B$2)))</f>
        <v>0</v>
      </c>
      <c r="CH84" s="285">
        <f>IF(ISBLANK('Hoja De Calculo'!CI$13),'Credit issuance TYA'!CH84-('Credit issuance TYA'!$BL$21*'Credit issuance TYA'!$B$2),IF('Hoja De Calculo'!CI$16&lt;'Hoja De Calculo'!CH$16,0,'Credit issuance TYA'!CH84-('Credit issuance TYA'!$BL$21*'Credit issuance TYA'!$B$2)))</f>
        <v>0</v>
      </c>
      <c r="CI84" s="285">
        <f>IF(ISBLANK('Hoja De Calculo'!CJ$13),'Credit issuance TYA'!CI84-('Credit issuance TYA'!$BL$21*'Credit issuance TYA'!$B$2),IF('Hoja De Calculo'!CJ$16&lt;'Hoja De Calculo'!CI$16,0,'Credit issuance TYA'!CI84-('Credit issuance TYA'!$BL$21*'Credit issuance TYA'!$B$2)))</f>
        <v>0</v>
      </c>
      <c r="CJ84" s="285">
        <f>IF(ISBLANK('Hoja De Calculo'!CK$13),'Credit issuance TYA'!CJ84-('Credit issuance TYA'!$BL$21*'Credit issuance TYA'!$B$2),IF('Hoja De Calculo'!CK$16&lt;'Hoja De Calculo'!CJ$16,0,'Credit issuance TYA'!CJ84-('Credit issuance TYA'!$BL$21*'Credit issuance TYA'!$B$2)))</f>
        <v>0</v>
      </c>
      <c r="CK84" s="285">
        <f>IF(ISBLANK('Hoja De Calculo'!CL$13),'Credit issuance TYA'!CK84-('Credit issuance TYA'!$BL$21*'Credit issuance TYA'!$B$2),IF('Hoja De Calculo'!CL$16&lt;'Hoja De Calculo'!CK$16,0,'Credit issuance TYA'!CK84-('Credit issuance TYA'!$BL$21*'Credit issuance TYA'!$B$2)))</f>
        <v>0</v>
      </c>
      <c r="CL84" s="285">
        <f>IF(ISBLANK('Hoja De Calculo'!CM$13),'Credit issuance TYA'!CL84-('Credit issuance TYA'!$BL$21*'Credit issuance TYA'!$B$2),IF('Hoja De Calculo'!CM$16&lt;'Hoja De Calculo'!CL$16,0,'Credit issuance TYA'!CL84-('Credit issuance TYA'!$BL$21*'Credit issuance TYA'!$B$2)))</f>
        <v>0</v>
      </c>
      <c r="CM84" s="285">
        <f>IF(ISBLANK('Hoja De Calculo'!CN$13),'Credit issuance TYA'!CM84-('Credit issuance TYA'!$BL$21*'Credit issuance TYA'!$B$2),IF('Hoja De Calculo'!CN$16&lt;'Hoja De Calculo'!CM$16,0,'Credit issuance TYA'!CM84-('Credit issuance TYA'!$BL$21*'Credit issuance TYA'!$B$2)))</f>
        <v>0</v>
      </c>
      <c r="CN84" s="285">
        <f>IF(ISBLANK('Hoja De Calculo'!CO$13),'Credit issuance TYA'!CN84-('Credit issuance TYA'!$BL$21*'Credit issuance TYA'!$B$2),IF('Hoja De Calculo'!CO$16&lt;'Hoja De Calculo'!CN$16,0,'Credit issuance TYA'!CN84-('Credit issuance TYA'!$BL$21*'Credit issuance TYA'!$B$2)))</f>
        <v>0</v>
      </c>
      <c r="CO84" s="285">
        <f>IF(ISBLANK('Hoja De Calculo'!CP$13),'Credit issuance TYA'!CO84-('Credit issuance TYA'!$BL$21*'Credit issuance TYA'!$B$2),IF('Hoja De Calculo'!CP$16&lt;'Hoja De Calculo'!CO$16,0,'Credit issuance TYA'!CO84-('Credit issuance TYA'!$BL$21*'Credit issuance TYA'!$B$2)))</f>
        <v>0</v>
      </c>
      <c r="CP84" s="285">
        <f>IF(ISBLANK('Hoja De Calculo'!CQ$13),'Credit issuance TYA'!CP84-('Credit issuance TYA'!$BL$21*'Credit issuance TYA'!$B$2),IF('Hoja De Calculo'!CQ$16&lt;'Hoja De Calculo'!CP$16,0,'Credit issuance TYA'!CP84-('Credit issuance TYA'!$BL$21*'Credit issuance TYA'!$B$2)))</f>
        <v>0</v>
      </c>
      <c r="CQ84" s="285">
        <f>IF(ISBLANK('Hoja De Calculo'!CR$13),'Credit issuance TYA'!CQ84-('Credit issuance TYA'!$BL$21*'Credit issuance TYA'!$B$2),IF('Hoja De Calculo'!CR$16&lt;'Hoja De Calculo'!CQ$16,0,'Credit issuance TYA'!CQ84-('Credit issuance TYA'!$BL$21*'Credit issuance TYA'!$B$2)))</f>
        <v>0</v>
      </c>
      <c r="CR84" s="285">
        <f>IF(ISBLANK('Hoja De Calculo'!CS$13),'Credit issuance TYA'!CR84-('Credit issuance TYA'!$BL$21*'Credit issuance TYA'!$B$2),IF('Hoja De Calculo'!CS$16&lt;'Hoja De Calculo'!CR$16,0,'Credit issuance TYA'!CR84-('Credit issuance TYA'!$BL$21*'Credit issuance TYA'!$B$2)))</f>
        <v>0</v>
      </c>
      <c r="CS84" s="285">
        <f>IF(ISBLANK('Hoja De Calculo'!CT$13),'Credit issuance TYA'!CS84-('Credit issuance TYA'!$BL$21*'Credit issuance TYA'!$B$2),IF('Hoja De Calculo'!CT$16&lt;'Hoja De Calculo'!CS$16,0,'Credit issuance TYA'!CS84-('Credit issuance TYA'!$BL$21*'Credit issuance TYA'!$B$2)))</f>
        <v>0</v>
      </c>
      <c r="CT84" s="285">
        <f>IF(ISBLANK('Hoja De Calculo'!CU$13),'Credit issuance TYA'!CT84-('Credit issuance TYA'!$BL$21*'Credit issuance TYA'!$B$2),IF('Hoja De Calculo'!CU$16&lt;'Hoja De Calculo'!CT$16,0,'Credit issuance TYA'!CT84-('Credit issuance TYA'!$BL$21*'Credit issuance TYA'!$B$2)))</f>
        <v>0</v>
      </c>
      <c r="CU84" s="285">
        <f>IF(ISBLANK('Hoja De Calculo'!CV$13),'Credit issuance TYA'!CU84-('Credit issuance TYA'!$BL$21*'Credit issuance TYA'!$B$2),IF('Hoja De Calculo'!CV$16&lt;'Hoja De Calculo'!CU$16,0,'Credit issuance TYA'!CU84-('Credit issuance TYA'!$BL$21*'Credit issuance TYA'!$B$2)))</f>
        <v>0</v>
      </c>
      <c r="CV84" s="285">
        <f>IF(ISBLANK('Hoja De Calculo'!CW$13),'Credit issuance TYA'!CV84-('Credit issuance TYA'!$BL$21*'Credit issuance TYA'!$B$2),IF('Hoja De Calculo'!CW$16&lt;'Hoja De Calculo'!CV$16,0,'Credit issuance TYA'!CV84-('Credit issuance TYA'!$BL$21*'Credit issuance TYA'!$B$2)))</f>
        <v>0</v>
      </c>
      <c r="CW84" s="285">
        <f>IF(ISBLANK('Hoja De Calculo'!CX$13),'Credit issuance TYA'!CW84-('Credit issuance TYA'!$BL$21*'Credit issuance TYA'!$B$2),IF('Hoja De Calculo'!CX$16&lt;'Hoja De Calculo'!CW$16,0,'Credit issuance TYA'!CW84-('Credit issuance TYA'!$BL$21*'Credit issuance TYA'!$B$2)))</f>
        <v>0</v>
      </c>
      <c r="CX84" s="278"/>
    </row>
    <row r="85" spans="1:102" x14ac:dyDescent="0.25">
      <c r="A85" t="s">
        <v>222</v>
      </c>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c r="BK85" s="263"/>
      <c r="BL85" s="263"/>
      <c r="BM85" s="285">
        <f>'Credit issuance TYA'!BM85-('Credit issuance TYA'!$BM$21*'Credit issuance TYA'!$B$2)</f>
        <v>0</v>
      </c>
      <c r="BN85" s="285">
        <f>IF(ISBLANK('Hoja De Calculo'!BO$13),'Credit issuance TYA'!BN85-('Credit issuance TYA'!$BM$21*'Credit issuance TYA'!$B$2),IF('Hoja De Calculo'!BO$16&lt;'Hoja De Calculo'!BN$16,0,'Credit issuance TYA'!BN85-('Credit issuance TYA'!$BM$21*'Credit issuance TYA'!$B$2)))</f>
        <v>0</v>
      </c>
      <c r="BO85" s="285">
        <f>IF(ISBLANK('Hoja De Calculo'!BP$13),'Credit issuance TYA'!BO85-('Credit issuance TYA'!$BM$21*'Credit issuance TYA'!$B$2),IF('Hoja De Calculo'!BP$16&lt;'Hoja De Calculo'!BO$16,0,'Credit issuance TYA'!BO85-('Credit issuance TYA'!$BM$21*'Credit issuance TYA'!$B$2)))</f>
        <v>0</v>
      </c>
      <c r="BP85" s="285">
        <f>IF(ISBLANK('Hoja De Calculo'!BQ$13),'Credit issuance TYA'!BP85-('Credit issuance TYA'!$BM$21*'Credit issuance TYA'!$B$2),IF('Hoja De Calculo'!BQ$16&lt;'Hoja De Calculo'!BP$16,0,'Credit issuance TYA'!BP85-('Credit issuance TYA'!$BM$21*'Credit issuance TYA'!$B$2)))</f>
        <v>0</v>
      </c>
      <c r="BQ85" s="285">
        <f>IF(ISBLANK('Hoja De Calculo'!BR$13),'Credit issuance TYA'!BQ85-('Credit issuance TYA'!$BM$21*'Credit issuance TYA'!$B$2),IF('Hoja De Calculo'!BR$16&lt;'Hoja De Calculo'!BQ$16,0,'Credit issuance TYA'!BQ85-('Credit issuance TYA'!$BM$21*'Credit issuance TYA'!$B$2)))</f>
        <v>0</v>
      </c>
      <c r="BR85" s="285">
        <f>IF(ISBLANK('Hoja De Calculo'!BS$13),'Credit issuance TYA'!BR85-('Credit issuance TYA'!$BM$21*'Credit issuance TYA'!$B$2),IF('Hoja De Calculo'!BS$16&lt;'Hoja De Calculo'!BR$16,0,'Credit issuance TYA'!BR85-('Credit issuance TYA'!$BM$21*'Credit issuance TYA'!$B$2)))</f>
        <v>0</v>
      </c>
      <c r="BS85" s="285">
        <f>IF(ISBLANK('Hoja De Calculo'!BT$13),'Credit issuance TYA'!BS85-('Credit issuance TYA'!$BM$21*'Credit issuance TYA'!$B$2),IF('Hoja De Calculo'!BT$16&lt;'Hoja De Calculo'!BS$16,0,'Credit issuance TYA'!BS85-('Credit issuance TYA'!$BM$21*'Credit issuance TYA'!$B$2)))</f>
        <v>0</v>
      </c>
      <c r="BT85" s="285">
        <f>IF(ISBLANK('Hoja De Calculo'!BU$13),'Credit issuance TYA'!BT85-('Credit issuance TYA'!$BM$21*'Credit issuance TYA'!$B$2),IF('Hoja De Calculo'!BU$16&lt;'Hoja De Calculo'!BT$16,0,'Credit issuance TYA'!BT85-('Credit issuance TYA'!$BM$21*'Credit issuance TYA'!$B$2)))</f>
        <v>0</v>
      </c>
      <c r="BU85" s="285">
        <f>IF(ISBLANK('Hoja De Calculo'!BV$13),'Credit issuance TYA'!BU85-('Credit issuance TYA'!$BM$21*'Credit issuance TYA'!$B$2),IF('Hoja De Calculo'!BV$16&lt;'Hoja De Calculo'!BU$16,0,'Credit issuance TYA'!BU85-('Credit issuance TYA'!$BM$21*'Credit issuance TYA'!$B$2)))</f>
        <v>0</v>
      </c>
      <c r="BV85" s="285">
        <f>IF(ISBLANK('Hoja De Calculo'!BW$13),'Credit issuance TYA'!BV85-('Credit issuance TYA'!$BM$21*'Credit issuance TYA'!$B$2),IF('Hoja De Calculo'!BW$16&lt;'Hoja De Calculo'!BV$16,0,'Credit issuance TYA'!BV85-('Credit issuance TYA'!$BM$21*'Credit issuance TYA'!$B$2)))</f>
        <v>0</v>
      </c>
      <c r="BW85" s="285">
        <f>IF(ISBLANK('Hoja De Calculo'!BX$13),'Credit issuance TYA'!BW85-('Credit issuance TYA'!$BM$21*'Credit issuance TYA'!$B$2),IF('Hoja De Calculo'!BX$16&lt;'Hoja De Calculo'!BW$16,0,'Credit issuance TYA'!BW85-('Credit issuance TYA'!$BM$21*'Credit issuance TYA'!$B$2)))</f>
        <v>0</v>
      </c>
      <c r="BX85" s="285">
        <f>IF(ISBLANK('Hoja De Calculo'!BY$13),'Credit issuance TYA'!BX85-('Credit issuance TYA'!$BM$21*'Credit issuance TYA'!$B$2),IF('Hoja De Calculo'!BY$16&lt;'Hoja De Calculo'!BX$16,0,'Credit issuance TYA'!BX85-('Credit issuance TYA'!$BM$21*'Credit issuance TYA'!$B$2)))</f>
        <v>0</v>
      </c>
      <c r="BY85" s="285">
        <f>IF(ISBLANK('Hoja De Calculo'!BZ$13),'Credit issuance TYA'!BY85-('Credit issuance TYA'!$BM$21*'Credit issuance TYA'!$B$2),IF('Hoja De Calculo'!BZ$16&lt;'Hoja De Calculo'!BY$16,0,'Credit issuance TYA'!BY85-('Credit issuance TYA'!$BM$21*'Credit issuance TYA'!$B$2)))</f>
        <v>0</v>
      </c>
      <c r="BZ85" s="285">
        <f>IF(ISBLANK('Hoja De Calculo'!CA$13),'Credit issuance TYA'!BZ85-('Credit issuance TYA'!$BM$21*'Credit issuance TYA'!$B$2),IF('Hoja De Calculo'!CA$16&lt;'Hoja De Calculo'!BZ$16,0,'Credit issuance TYA'!BZ85-('Credit issuance TYA'!$BM$21*'Credit issuance TYA'!$B$2)))</f>
        <v>0</v>
      </c>
      <c r="CA85" s="285">
        <f>IF(ISBLANK('Hoja De Calculo'!CB$13),'Credit issuance TYA'!CA85-('Credit issuance TYA'!$BM$21*'Credit issuance TYA'!$B$2),IF('Hoja De Calculo'!CB$16&lt;'Hoja De Calculo'!CA$16,0,'Credit issuance TYA'!CA85-('Credit issuance TYA'!$BM$21*'Credit issuance TYA'!$B$2)))</f>
        <v>0</v>
      </c>
      <c r="CB85" s="285">
        <f>IF(ISBLANK('Hoja De Calculo'!CC$13),'Credit issuance TYA'!CB85-('Credit issuance TYA'!$BM$21*'Credit issuance TYA'!$B$2),IF('Hoja De Calculo'!CC$16&lt;'Hoja De Calculo'!CB$16,0,'Credit issuance TYA'!CB85-('Credit issuance TYA'!$BM$21*'Credit issuance TYA'!$B$2)))</f>
        <v>0</v>
      </c>
      <c r="CC85" s="285">
        <f>IF(ISBLANK('Hoja De Calculo'!CD$13),'Credit issuance TYA'!CC85-('Credit issuance TYA'!$BM$21*'Credit issuance TYA'!$B$2),IF('Hoja De Calculo'!CD$16&lt;'Hoja De Calculo'!CC$16,0,'Credit issuance TYA'!CC85-('Credit issuance TYA'!$BM$21*'Credit issuance TYA'!$B$2)))</f>
        <v>0</v>
      </c>
      <c r="CD85" s="285">
        <f>IF(ISBLANK('Hoja De Calculo'!CE$13),'Credit issuance TYA'!CD85-('Credit issuance TYA'!$BM$21*'Credit issuance TYA'!$B$2),IF('Hoja De Calculo'!CE$16&lt;'Hoja De Calculo'!CD$16,0,'Credit issuance TYA'!CD85-('Credit issuance TYA'!$BM$21*'Credit issuance TYA'!$B$2)))</f>
        <v>0</v>
      </c>
      <c r="CE85" s="285">
        <f>IF(ISBLANK('Hoja De Calculo'!CF$13),'Credit issuance TYA'!CE85-('Credit issuance TYA'!$BM$21*'Credit issuance TYA'!$B$2),IF('Hoja De Calculo'!CF$16&lt;'Hoja De Calculo'!CE$16,0,'Credit issuance TYA'!CE85-('Credit issuance TYA'!$BM$21*'Credit issuance TYA'!$B$2)))</f>
        <v>0</v>
      </c>
      <c r="CF85" s="285">
        <f>IF(ISBLANK('Hoja De Calculo'!CG$13),'Credit issuance TYA'!CF85-('Credit issuance TYA'!$BM$21*'Credit issuance TYA'!$B$2),IF('Hoja De Calculo'!CG$16&lt;'Hoja De Calculo'!CF$16,0,'Credit issuance TYA'!CF85-('Credit issuance TYA'!$BM$21*'Credit issuance TYA'!$B$2)))</f>
        <v>0</v>
      </c>
      <c r="CG85" s="285">
        <f>IF(ISBLANK('Hoja De Calculo'!CH$13),'Credit issuance TYA'!CG85-('Credit issuance TYA'!$BM$21*'Credit issuance TYA'!$B$2),IF('Hoja De Calculo'!CH$16&lt;'Hoja De Calculo'!CG$16,0,'Credit issuance TYA'!CG85-('Credit issuance TYA'!$BM$21*'Credit issuance TYA'!$B$2)))</f>
        <v>0</v>
      </c>
      <c r="CH85" s="285">
        <f>IF(ISBLANK('Hoja De Calculo'!CI$13),'Credit issuance TYA'!CH85-('Credit issuance TYA'!$BM$21*'Credit issuance TYA'!$B$2),IF('Hoja De Calculo'!CI$16&lt;'Hoja De Calculo'!CH$16,0,'Credit issuance TYA'!CH85-('Credit issuance TYA'!$BM$21*'Credit issuance TYA'!$B$2)))</f>
        <v>0</v>
      </c>
      <c r="CI85" s="285">
        <f>IF(ISBLANK('Hoja De Calculo'!CJ$13),'Credit issuance TYA'!CI85-('Credit issuance TYA'!$BM$21*'Credit issuance TYA'!$B$2),IF('Hoja De Calculo'!CJ$16&lt;'Hoja De Calculo'!CI$16,0,'Credit issuance TYA'!CI85-('Credit issuance TYA'!$BM$21*'Credit issuance TYA'!$B$2)))</f>
        <v>0</v>
      </c>
      <c r="CJ85" s="285">
        <f>IF(ISBLANK('Hoja De Calculo'!CK$13),'Credit issuance TYA'!CJ85-('Credit issuance TYA'!$BM$21*'Credit issuance TYA'!$B$2),IF('Hoja De Calculo'!CK$16&lt;'Hoja De Calculo'!CJ$16,0,'Credit issuance TYA'!CJ85-('Credit issuance TYA'!$BM$21*'Credit issuance TYA'!$B$2)))</f>
        <v>0</v>
      </c>
      <c r="CK85" s="285">
        <f>IF(ISBLANK('Hoja De Calculo'!CL$13),'Credit issuance TYA'!CK85-('Credit issuance TYA'!$BM$21*'Credit issuance TYA'!$B$2),IF('Hoja De Calculo'!CL$16&lt;'Hoja De Calculo'!CK$16,0,'Credit issuance TYA'!CK85-('Credit issuance TYA'!$BM$21*'Credit issuance TYA'!$B$2)))</f>
        <v>0</v>
      </c>
      <c r="CL85" s="285">
        <f>IF(ISBLANK('Hoja De Calculo'!CM$13),'Credit issuance TYA'!CL85-('Credit issuance TYA'!$BM$21*'Credit issuance TYA'!$B$2),IF('Hoja De Calculo'!CM$16&lt;'Hoja De Calculo'!CL$16,0,'Credit issuance TYA'!CL85-('Credit issuance TYA'!$BM$21*'Credit issuance TYA'!$B$2)))</f>
        <v>0</v>
      </c>
      <c r="CM85" s="285">
        <f>IF(ISBLANK('Hoja De Calculo'!CN$13),'Credit issuance TYA'!CM85-('Credit issuance TYA'!$BM$21*'Credit issuance TYA'!$B$2),IF('Hoja De Calculo'!CN$16&lt;'Hoja De Calculo'!CM$16,0,'Credit issuance TYA'!CM85-('Credit issuance TYA'!$BM$21*'Credit issuance TYA'!$B$2)))</f>
        <v>0</v>
      </c>
      <c r="CN85" s="285">
        <f>IF(ISBLANK('Hoja De Calculo'!CO$13),'Credit issuance TYA'!CN85-('Credit issuance TYA'!$BM$21*'Credit issuance TYA'!$B$2),IF('Hoja De Calculo'!CO$16&lt;'Hoja De Calculo'!CN$16,0,'Credit issuance TYA'!CN85-('Credit issuance TYA'!$BM$21*'Credit issuance TYA'!$B$2)))</f>
        <v>0</v>
      </c>
      <c r="CO85" s="285">
        <f>IF(ISBLANK('Hoja De Calculo'!CP$13),'Credit issuance TYA'!CO85-('Credit issuance TYA'!$BM$21*'Credit issuance TYA'!$B$2),IF('Hoja De Calculo'!CP$16&lt;'Hoja De Calculo'!CO$16,0,'Credit issuance TYA'!CO85-('Credit issuance TYA'!$BM$21*'Credit issuance TYA'!$B$2)))</f>
        <v>0</v>
      </c>
      <c r="CP85" s="285">
        <f>IF(ISBLANK('Hoja De Calculo'!CQ$13),'Credit issuance TYA'!CP85-('Credit issuance TYA'!$BM$21*'Credit issuance TYA'!$B$2),IF('Hoja De Calculo'!CQ$16&lt;'Hoja De Calculo'!CP$16,0,'Credit issuance TYA'!CP85-('Credit issuance TYA'!$BM$21*'Credit issuance TYA'!$B$2)))</f>
        <v>0</v>
      </c>
      <c r="CQ85" s="285">
        <f>IF(ISBLANK('Hoja De Calculo'!CR$13),'Credit issuance TYA'!CQ85-('Credit issuance TYA'!$BM$21*'Credit issuance TYA'!$B$2),IF('Hoja De Calculo'!CR$16&lt;'Hoja De Calculo'!CQ$16,0,'Credit issuance TYA'!CQ85-('Credit issuance TYA'!$BM$21*'Credit issuance TYA'!$B$2)))</f>
        <v>0</v>
      </c>
      <c r="CR85" s="285">
        <f>IF(ISBLANK('Hoja De Calculo'!CS$13),'Credit issuance TYA'!CR85-('Credit issuance TYA'!$BM$21*'Credit issuance TYA'!$B$2),IF('Hoja De Calculo'!CS$16&lt;'Hoja De Calculo'!CR$16,0,'Credit issuance TYA'!CR85-('Credit issuance TYA'!$BM$21*'Credit issuance TYA'!$B$2)))</f>
        <v>0</v>
      </c>
      <c r="CS85" s="285">
        <f>IF(ISBLANK('Hoja De Calculo'!CT$13),'Credit issuance TYA'!CS85-('Credit issuance TYA'!$BM$21*'Credit issuance TYA'!$B$2),IF('Hoja De Calculo'!CT$16&lt;'Hoja De Calculo'!CS$16,0,'Credit issuance TYA'!CS85-('Credit issuance TYA'!$BM$21*'Credit issuance TYA'!$B$2)))</f>
        <v>0</v>
      </c>
      <c r="CT85" s="285">
        <f>IF(ISBLANK('Hoja De Calculo'!CU$13),'Credit issuance TYA'!CT85-('Credit issuance TYA'!$BM$21*'Credit issuance TYA'!$B$2),IF('Hoja De Calculo'!CU$16&lt;'Hoja De Calculo'!CT$16,0,'Credit issuance TYA'!CT85-('Credit issuance TYA'!$BM$21*'Credit issuance TYA'!$B$2)))</f>
        <v>0</v>
      </c>
      <c r="CU85" s="285">
        <f>IF(ISBLANK('Hoja De Calculo'!CV$13),'Credit issuance TYA'!CU85-('Credit issuance TYA'!$BM$21*'Credit issuance TYA'!$B$2),IF('Hoja De Calculo'!CV$16&lt;'Hoja De Calculo'!CU$16,0,'Credit issuance TYA'!CU85-('Credit issuance TYA'!$BM$21*'Credit issuance TYA'!$B$2)))</f>
        <v>0</v>
      </c>
      <c r="CV85" s="285">
        <f>IF(ISBLANK('Hoja De Calculo'!CW$13),'Credit issuance TYA'!CV85-('Credit issuance TYA'!$BM$21*'Credit issuance TYA'!$B$2),IF('Hoja De Calculo'!CW$16&lt;'Hoja De Calculo'!CV$16,0,'Credit issuance TYA'!CV85-('Credit issuance TYA'!$BM$21*'Credit issuance TYA'!$B$2)))</f>
        <v>0</v>
      </c>
      <c r="CW85" s="285">
        <f>IF(ISBLANK('Hoja De Calculo'!CX$13),'Credit issuance TYA'!CW85-('Credit issuance TYA'!$BM$21*'Credit issuance TYA'!$B$2),IF('Hoja De Calculo'!CX$16&lt;'Hoja De Calculo'!CW$16,0,'Credit issuance TYA'!CW85-('Credit issuance TYA'!$BM$21*'Credit issuance TYA'!$B$2)))</f>
        <v>0</v>
      </c>
    </row>
    <row r="86" spans="1:102" x14ac:dyDescent="0.25">
      <c r="A86" t="s">
        <v>223</v>
      </c>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85">
        <f>'Credit issuance TYA'!BN86-('Credit issuance TYA'!$BN$21*'Credit issuance TYA'!$B$2)</f>
        <v>0</v>
      </c>
      <c r="BO86" s="285">
        <f>IF(ISBLANK('Hoja De Calculo'!BP$13),'Credit issuance TYA'!BO86-('Credit issuance TYA'!$BN$21*'Credit issuance TYA'!$B$2),IF('Hoja De Calculo'!BP$16&lt;'Hoja De Calculo'!BO$16,0,'Credit issuance TYA'!BO86-('Credit issuance TYA'!$BN$21*'Credit issuance TYA'!$B$2)))</f>
        <v>0</v>
      </c>
      <c r="BP86" s="285">
        <f>IF(ISBLANK('Hoja De Calculo'!BQ$13),'Credit issuance TYA'!BP86-('Credit issuance TYA'!$BN$21*'Credit issuance TYA'!$B$2),IF('Hoja De Calculo'!BQ$16&lt;'Hoja De Calculo'!BP$16,0,'Credit issuance TYA'!BP86-('Credit issuance TYA'!$BN$21*'Credit issuance TYA'!$B$2)))</f>
        <v>0</v>
      </c>
      <c r="BQ86" s="285">
        <f>IF(ISBLANK('Hoja De Calculo'!BR$13),'Credit issuance TYA'!BQ86-('Credit issuance TYA'!$BN$21*'Credit issuance TYA'!$B$2),IF('Hoja De Calculo'!BR$16&lt;'Hoja De Calculo'!BQ$16,0,'Credit issuance TYA'!BQ86-('Credit issuance TYA'!$BN$21*'Credit issuance TYA'!$B$2)))</f>
        <v>0</v>
      </c>
      <c r="BR86" s="285">
        <f>IF(ISBLANK('Hoja De Calculo'!BS$13),'Credit issuance TYA'!BR86-('Credit issuance TYA'!$BN$21*'Credit issuance TYA'!$B$2),IF('Hoja De Calculo'!BS$16&lt;'Hoja De Calculo'!BR$16,0,'Credit issuance TYA'!BR86-('Credit issuance TYA'!$BN$21*'Credit issuance TYA'!$B$2)))</f>
        <v>0</v>
      </c>
      <c r="BS86" s="285">
        <f>IF(ISBLANK('Hoja De Calculo'!BT$13),'Credit issuance TYA'!BS86-('Credit issuance TYA'!$BN$21*'Credit issuance TYA'!$B$2),IF('Hoja De Calculo'!BT$16&lt;'Hoja De Calculo'!BS$16,0,'Credit issuance TYA'!BS86-('Credit issuance TYA'!$BN$21*'Credit issuance TYA'!$B$2)))</f>
        <v>0</v>
      </c>
      <c r="BT86" s="285">
        <f>IF(ISBLANK('Hoja De Calculo'!BU$13),'Credit issuance TYA'!BT86-('Credit issuance TYA'!$BN$21*'Credit issuance TYA'!$B$2),IF('Hoja De Calculo'!BU$16&lt;'Hoja De Calculo'!BT$16,0,'Credit issuance TYA'!BT86-('Credit issuance TYA'!$BN$21*'Credit issuance TYA'!$B$2)))</f>
        <v>0</v>
      </c>
      <c r="BU86" s="285">
        <f>IF(ISBLANK('Hoja De Calculo'!BV$13),'Credit issuance TYA'!BU86-('Credit issuance TYA'!$BN$21*'Credit issuance TYA'!$B$2),IF('Hoja De Calculo'!BV$16&lt;'Hoja De Calculo'!BU$16,0,'Credit issuance TYA'!BU86-('Credit issuance TYA'!$BN$21*'Credit issuance TYA'!$B$2)))</f>
        <v>0</v>
      </c>
      <c r="BV86" s="285">
        <f>IF(ISBLANK('Hoja De Calculo'!BW$13),'Credit issuance TYA'!BV86-('Credit issuance TYA'!$BN$21*'Credit issuance TYA'!$B$2),IF('Hoja De Calculo'!BW$16&lt;'Hoja De Calculo'!BV$16,0,'Credit issuance TYA'!BV86-('Credit issuance TYA'!$BN$21*'Credit issuance TYA'!$B$2)))</f>
        <v>0</v>
      </c>
      <c r="BW86" s="285">
        <f>IF(ISBLANK('Hoja De Calculo'!BX$13),'Credit issuance TYA'!BW86-('Credit issuance TYA'!$BN$21*'Credit issuance TYA'!$B$2),IF('Hoja De Calculo'!BX$16&lt;'Hoja De Calculo'!BW$16,0,'Credit issuance TYA'!BW86-('Credit issuance TYA'!$BN$21*'Credit issuance TYA'!$B$2)))</f>
        <v>0</v>
      </c>
      <c r="BX86" s="285">
        <f>IF(ISBLANK('Hoja De Calculo'!BY$13),'Credit issuance TYA'!BX86-('Credit issuance TYA'!$BN$21*'Credit issuance TYA'!$B$2),IF('Hoja De Calculo'!BY$16&lt;'Hoja De Calculo'!BX$16,0,'Credit issuance TYA'!BX86-('Credit issuance TYA'!$BN$21*'Credit issuance TYA'!$B$2)))</f>
        <v>0</v>
      </c>
      <c r="BY86" s="285">
        <f>IF(ISBLANK('Hoja De Calculo'!BZ$13),'Credit issuance TYA'!BY86-('Credit issuance TYA'!$BN$21*'Credit issuance TYA'!$B$2),IF('Hoja De Calculo'!BZ$16&lt;'Hoja De Calculo'!BY$16,0,'Credit issuance TYA'!BY86-('Credit issuance TYA'!$BN$21*'Credit issuance TYA'!$B$2)))</f>
        <v>0</v>
      </c>
      <c r="BZ86" s="285">
        <f>IF(ISBLANK('Hoja De Calculo'!CA$13),'Credit issuance TYA'!BZ86-('Credit issuance TYA'!$BN$21*'Credit issuance TYA'!$B$2),IF('Hoja De Calculo'!CA$16&lt;'Hoja De Calculo'!BZ$16,0,'Credit issuance TYA'!BZ86-('Credit issuance TYA'!$BN$21*'Credit issuance TYA'!$B$2)))</f>
        <v>0</v>
      </c>
      <c r="CA86" s="285">
        <f>IF(ISBLANK('Hoja De Calculo'!CB$13),'Credit issuance TYA'!CA86-('Credit issuance TYA'!$BN$21*'Credit issuance TYA'!$B$2),IF('Hoja De Calculo'!CB$16&lt;'Hoja De Calculo'!CA$16,0,'Credit issuance TYA'!CA86-('Credit issuance TYA'!$BN$21*'Credit issuance TYA'!$B$2)))</f>
        <v>0</v>
      </c>
      <c r="CB86" s="285">
        <f>IF(ISBLANK('Hoja De Calculo'!CC$13),'Credit issuance TYA'!CB86-('Credit issuance TYA'!$BN$21*'Credit issuance TYA'!$B$2),IF('Hoja De Calculo'!CC$16&lt;'Hoja De Calculo'!CB$16,0,'Credit issuance TYA'!CB86-('Credit issuance TYA'!$BN$21*'Credit issuance TYA'!$B$2)))</f>
        <v>0</v>
      </c>
      <c r="CC86" s="285">
        <f>IF(ISBLANK('Hoja De Calculo'!CD$13),'Credit issuance TYA'!CC86-('Credit issuance TYA'!$BN$21*'Credit issuance TYA'!$B$2),IF('Hoja De Calculo'!CD$16&lt;'Hoja De Calculo'!CC$16,0,'Credit issuance TYA'!CC86-('Credit issuance TYA'!$BN$21*'Credit issuance TYA'!$B$2)))</f>
        <v>0</v>
      </c>
      <c r="CD86" s="285">
        <f>IF(ISBLANK('Hoja De Calculo'!CE$13),'Credit issuance TYA'!CD86-('Credit issuance TYA'!$BN$21*'Credit issuance TYA'!$B$2),IF('Hoja De Calculo'!CE$16&lt;'Hoja De Calculo'!CD$16,0,'Credit issuance TYA'!CD86-('Credit issuance TYA'!$BN$21*'Credit issuance TYA'!$B$2)))</f>
        <v>0</v>
      </c>
      <c r="CE86" s="285">
        <f>IF(ISBLANK('Hoja De Calculo'!CF$13),'Credit issuance TYA'!CE86-('Credit issuance TYA'!$BN$21*'Credit issuance TYA'!$B$2),IF('Hoja De Calculo'!CF$16&lt;'Hoja De Calculo'!CE$16,0,'Credit issuance TYA'!CE86-('Credit issuance TYA'!$BN$21*'Credit issuance TYA'!$B$2)))</f>
        <v>0</v>
      </c>
      <c r="CF86" s="285">
        <f>IF(ISBLANK('Hoja De Calculo'!CG$13),'Credit issuance TYA'!CF86-('Credit issuance TYA'!$BN$21*'Credit issuance TYA'!$B$2),IF('Hoja De Calculo'!CG$16&lt;'Hoja De Calculo'!CF$16,0,'Credit issuance TYA'!CF86-('Credit issuance TYA'!$BN$21*'Credit issuance TYA'!$B$2)))</f>
        <v>0</v>
      </c>
      <c r="CG86" s="285">
        <f>IF(ISBLANK('Hoja De Calculo'!CH$13),'Credit issuance TYA'!CG86-('Credit issuance TYA'!$BN$21*'Credit issuance TYA'!$B$2),IF('Hoja De Calculo'!CH$16&lt;'Hoja De Calculo'!CG$16,0,'Credit issuance TYA'!CG86-('Credit issuance TYA'!$BN$21*'Credit issuance TYA'!$B$2)))</f>
        <v>0</v>
      </c>
      <c r="CH86" s="285">
        <f>IF(ISBLANK('Hoja De Calculo'!CI$13),'Credit issuance TYA'!CH86-('Credit issuance TYA'!$BN$21*'Credit issuance TYA'!$B$2),IF('Hoja De Calculo'!CI$16&lt;'Hoja De Calculo'!CH$16,0,'Credit issuance TYA'!CH86-('Credit issuance TYA'!$BN$21*'Credit issuance TYA'!$B$2)))</f>
        <v>0</v>
      </c>
      <c r="CI86" s="285">
        <f>IF(ISBLANK('Hoja De Calculo'!CJ$13),'Credit issuance TYA'!CI86-('Credit issuance TYA'!$BN$21*'Credit issuance TYA'!$B$2),IF('Hoja De Calculo'!CJ$16&lt;'Hoja De Calculo'!CI$16,0,'Credit issuance TYA'!CI86-('Credit issuance TYA'!$BN$21*'Credit issuance TYA'!$B$2)))</f>
        <v>0</v>
      </c>
      <c r="CJ86" s="285">
        <f>IF(ISBLANK('Hoja De Calculo'!CK$13),'Credit issuance TYA'!CJ86-('Credit issuance TYA'!$BN$21*'Credit issuance TYA'!$B$2),IF('Hoja De Calculo'!CK$16&lt;'Hoja De Calculo'!CJ$16,0,'Credit issuance TYA'!CJ86-('Credit issuance TYA'!$BN$21*'Credit issuance TYA'!$B$2)))</f>
        <v>0</v>
      </c>
      <c r="CK86" s="285">
        <f>IF(ISBLANK('Hoja De Calculo'!CL$13),'Credit issuance TYA'!CK86-('Credit issuance TYA'!$BN$21*'Credit issuance TYA'!$B$2),IF('Hoja De Calculo'!CL$16&lt;'Hoja De Calculo'!CK$16,0,'Credit issuance TYA'!CK86-('Credit issuance TYA'!$BN$21*'Credit issuance TYA'!$B$2)))</f>
        <v>0</v>
      </c>
      <c r="CL86" s="285">
        <f>IF(ISBLANK('Hoja De Calculo'!CM$13),'Credit issuance TYA'!CL86-('Credit issuance TYA'!$BN$21*'Credit issuance TYA'!$B$2),IF('Hoja De Calculo'!CM$16&lt;'Hoja De Calculo'!CL$16,0,'Credit issuance TYA'!CL86-('Credit issuance TYA'!$BN$21*'Credit issuance TYA'!$B$2)))</f>
        <v>0</v>
      </c>
      <c r="CM86" s="285">
        <f>IF(ISBLANK('Hoja De Calculo'!CN$13),'Credit issuance TYA'!CM86-('Credit issuance TYA'!$BN$21*'Credit issuance TYA'!$B$2),IF('Hoja De Calculo'!CN$16&lt;'Hoja De Calculo'!CM$16,0,'Credit issuance TYA'!CM86-('Credit issuance TYA'!$BN$21*'Credit issuance TYA'!$B$2)))</f>
        <v>0</v>
      </c>
      <c r="CN86" s="285">
        <f>IF(ISBLANK('Hoja De Calculo'!CO$13),'Credit issuance TYA'!CN86-('Credit issuance TYA'!$BN$21*'Credit issuance TYA'!$B$2),IF('Hoja De Calculo'!CO$16&lt;'Hoja De Calculo'!CN$16,0,'Credit issuance TYA'!CN86-('Credit issuance TYA'!$BN$21*'Credit issuance TYA'!$B$2)))</f>
        <v>0</v>
      </c>
      <c r="CO86" s="285">
        <f>IF(ISBLANK('Hoja De Calculo'!CP$13),'Credit issuance TYA'!CO86-('Credit issuance TYA'!$BN$21*'Credit issuance TYA'!$B$2),IF('Hoja De Calculo'!CP$16&lt;'Hoja De Calculo'!CO$16,0,'Credit issuance TYA'!CO86-('Credit issuance TYA'!$BN$21*'Credit issuance TYA'!$B$2)))</f>
        <v>0</v>
      </c>
      <c r="CP86" s="285">
        <f>IF(ISBLANK('Hoja De Calculo'!CQ$13),'Credit issuance TYA'!CP86-('Credit issuance TYA'!$BN$21*'Credit issuance TYA'!$B$2),IF('Hoja De Calculo'!CQ$16&lt;'Hoja De Calculo'!CP$16,0,'Credit issuance TYA'!CP86-('Credit issuance TYA'!$BN$21*'Credit issuance TYA'!$B$2)))</f>
        <v>0</v>
      </c>
      <c r="CQ86" s="285">
        <f>IF(ISBLANK('Hoja De Calculo'!CR$13),'Credit issuance TYA'!CQ86-('Credit issuance TYA'!$BN$21*'Credit issuance TYA'!$B$2),IF('Hoja De Calculo'!CR$16&lt;'Hoja De Calculo'!CQ$16,0,'Credit issuance TYA'!CQ86-('Credit issuance TYA'!$BN$21*'Credit issuance TYA'!$B$2)))</f>
        <v>0</v>
      </c>
      <c r="CR86" s="285">
        <f>IF(ISBLANK('Hoja De Calculo'!CS$13),'Credit issuance TYA'!CR86-('Credit issuance TYA'!$BN$21*'Credit issuance TYA'!$B$2),IF('Hoja De Calculo'!CS$16&lt;'Hoja De Calculo'!CR$16,0,'Credit issuance TYA'!CR86-('Credit issuance TYA'!$BN$21*'Credit issuance TYA'!$B$2)))</f>
        <v>0</v>
      </c>
      <c r="CS86" s="285">
        <f>IF(ISBLANK('Hoja De Calculo'!CT$13),'Credit issuance TYA'!CS86-('Credit issuance TYA'!$BN$21*'Credit issuance TYA'!$B$2),IF('Hoja De Calculo'!CT$16&lt;'Hoja De Calculo'!CS$16,0,'Credit issuance TYA'!CS86-('Credit issuance TYA'!$BN$21*'Credit issuance TYA'!$B$2)))</f>
        <v>0</v>
      </c>
      <c r="CT86" s="285">
        <f>IF(ISBLANK('Hoja De Calculo'!CU$13),'Credit issuance TYA'!CT86-('Credit issuance TYA'!$BN$21*'Credit issuance TYA'!$B$2),IF('Hoja De Calculo'!CU$16&lt;'Hoja De Calculo'!CT$16,0,'Credit issuance TYA'!CT86-('Credit issuance TYA'!$BN$21*'Credit issuance TYA'!$B$2)))</f>
        <v>0</v>
      </c>
      <c r="CU86" s="285">
        <f>IF(ISBLANK('Hoja De Calculo'!CV$13),'Credit issuance TYA'!CU86-('Credit issuance TYA'!$BN$21*'Credit issuance TYA'!$B$2),IF('Hoja De Calculo'!CV$16&lt;'Hoja De Calculo'!CU$16,0,'Credit issuance TYA'!CU86-('Credit issuance TYA'!$BN$21*'Credit issuance TYA'!$B$2)))</f>
        <v>0</v>
      </c>
      <c r="CV86" s="285">
        <f>IF(ISBLANK('Hoja De Calculo'!CW$13),'Credit issuance TYA'!CV86-('Credit issuance TYA'!$BN$21*'Credit issuance TYA'!$B$2),IF('Hoja De Calculo'!CW$16&lt;'Hoja De Calculo'!CV$16,0,'Credit issuance TYA'!CV86-('Credit issuance TYA'!$BN$21*'Credit issuance TYA'!$B$2)))</f>
        <v>0</v>
      </c>
      <c r="CW86" s="285">
        <f>IF(ISBLANK('Hoja De Calculo'!CX$13),'Credit issuance TYA'!CW86-('Credit issuance TYA'!$BN$21*'Credit issuance TYA'!$B$2),IF('Hoja De Calculo'!CX$16&lt;'Hoja De Calculo'!CW$16,0,'Credit issuance TYA'!CW86-('Credit issuance TYA'!$BN$21*'Credit issuance TYA'!$B$2)))</f>
        <v>0</v>
      </c>
    </row>
    <row r="87" spans="1:102" x14ac:dyDescent="0.25">
      <c r="A87" t="s">
        <v>224</v>
      </c>
      <c r="B87" s="263"/>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c r="BK87" s="263"/>
      <c r="BL87" s="263"/>
      <c r="BM87" s="263"/>
      <c r="BN87" s="263"/>
      <c r="BO87" s="285">
        <f>'Credit issuance TYA'!BO87-('Credit issuance TYA'!$BO$21*'Credit issuance TYA'!$B$2)</f>
        <v>0</v>
      </c>
      <c r="BP87" s="285">
        <f>IF(ISBLANK('Hoja De Calculo'!BQ$13),'Credit issuance TYA'!BP87-('Credit issuance TYA'!$BO$21*'Credit issuance TYA'!$B$2),IF('Hoja De Calculo'!BQ$16&lt;'Hoja De Calculo'!BP$16,0,'Credit issuance TYA'!BP87-('Credit issuance TYA'!$BO$21*'Credit issuance TYA'!$B$2)))</f>
        <v>0</v>
      </c>
      <c r="BQ87" s="285">
        <f>IF(ISBLANK('Hoja De Calculo'!BR$13),'Credit issuance TYA'!BQ87-('Credit issuance TYA'!$BO$21*'Credit issuance TYA'!$B$2),IF('Hoja De Calculo'!BR$16&lt;'Hoja De Calculo'!BQ$16,0,'Credit issuance TYA'!BQ87-('Credit issuance TYA'!$BO$21*'Credit issuance TYA'!$B$2)))</f>
        <v>0</v>
      </c>
      <c r="BR87" s="285">
        <f>IF(ISBLANK('Hoja De Calculo'!BS$13),'Credit issuance TYA'!BR87-('Credit issuance TYA'!$BO$21*'Credit issuance TYA'!$B$2),IF('Hoja De Calculo'!BS$16&lt;'Hoja De Calculo'!BR$16,0,'Credit issuance TYA'!BR87-('Credit issuance TYA'!$BO$21*'Credit issuance TYA'!$B$2)))</f>
        <v>0</v>
      </c>
      <c r="BS87" s="285">
        <f>IF(ISBLANK('Hoja De Calculo'!BT$13),'Credit issuance TYA'!BS87-('Credit issuance TYA'!$BO$21*'Credit issuance TYA'!$B$2),IF('Hoja De Calculo'!BT$16&lt;'Hoja De Calculo'!BS$16,0,'Credit issuance TYA'!BS87-('Credit issuance TYA'!$BO$21*'Credit issuance TYA'!$B$2)))</f>
        <v>0</v>
      </c>
      <c r="BT87" s="285">
        <f>IF(ISBLANK('Hoja De Calculo'!BU$13),'Credit issuance TYA'!BT87-('Credit issuance TYA'!$BO$21*'Credit issuance TYA'!$B$2),IF('Hoja De Calculo'!BU$16&lt;'Hoja De Calculo'!BT$16,0,'Credit issuance TYA'!BT87-('Credit issuance TYA'!$BO$21*'Credit issuance TYA'!$B$2)))</f>
        <v>0</v>
      </c>
      <c r="BU87" s="285">
        <f>IF(ISBLANK('Hoja De Calculo'!BV$13),'Credit issuance TYA'!BU87-('Credit issuance TYA'!$BO$21*'Credit issuance TYA'!$B$2),IF('Hoja De Calculo'!BV$16&lt;'Hoja De Calculo'!BU$16,0,'Credit issuance TYA'!BU87-('Credit issuance TYA'!$BO$21*'Credit issuance TYA'!$B$2)))</f>
        <v>0</v>
      </c>
      <c r="BV87" s="285">
        <f>IF(ISBLANK('Hoja De Calculo'!BW$13),'Credit issuance TYA'!BV87-('Credit issuance TYA'!$BO$21*'Credit issuance TYA'!$B$2),IF('Hoja De Calculo'!BW$16&lt;'Hoja De Calculo'!BV$16,0,'Credit issuance TYA'!BV87-('Credit issuance TYA'!$BO$21*'Credit issuance TYA'!$B$2)))</f>
        <v>0</v>
      </c>
      <c r="BW87" s="285">
        <f>IF(ISBLANK('Hoja De Calculo'!BX$13),'Credit issuance TYA'!BW87-('Credit issuance TYA'!$BO$21*'Credit issuance TYA'!$B$2),IF('Hoja De Calculo'!BX$16&lt;'Hoja De Calculo'!BW$16,0,'Credit issuance TYA'!BW87-('Credit issuance TYA'!$BO$21*'Credit issuance TYA'!$B$2)))</f>
        <v>0</v>
      </c>
      <c r="BX87" s="285">
        <f>IF(ISBLANK('Hoja De Calculo'!BY$13),'Credit issuance TYA'!BX87-('Credit issuance TYA'!$BO$21*'Credit issuance TYA'!$B$2),IF('Hoja De Calculo'!BY$16&lt;'Hoja De Calculo'!BX$16,0,'Credit issuance TYA'!BX87-('Credit issuance TYA'!$BO$21*'Credit issuance TYA'!$B$2)))</f>
        <v>0</v>
      </c>
      <c r="BY87" s="285">
        <f>IF(ISBLANK('Hoja De Calculo'!BZ$13),'Credit issuance TYA'!BY87-('Credit issuance TYA'!$BO$21*'Credit issuance TYA'!$B$2),IF('Hoja De Calculo'!BZ$16&lt;'Hoja De Calculo'!BY$16,0,'Credit issuance TYA'!BY87-('Credit issuance TYA'!$BO$21*'Credit issuance TYA'!$B$2)))</f>
        <v>0</v>
      </c>
      <c r="BZ87" s="285">
        <f>IF(ISBLANK('Hoja De Calculo'!CA$13),'Credit issuance TYA'!BZ87-('Credit issuance TYA'!$BO$21*'Credit issuance TYA'!$B$2),IF('Hoja De Calculo'!CA$16&lt;'Hoja De Calculo'!BZ$16,0,'Credit issuance TYA'!BZ87-('Credit issuance TYA'!$BO$21*'Credit issuance TYA'!$B$2)))</f>
        <v>0</v>
      </c>
      <c r="CA87" s="285">
        <f>IF(ISBLANK('Hoja De Calculo'!CB$13),'Credit issuance TYA'!CA87-('Credit issuance TYA'!$BO$21*'Credit issuance TYA'!$B$2),IF('Hoja De Calculo'!CB$16&lt;'Hoja De Calculo'!CA$16,0,'Credit issuance TYA'!CA87-('Credit issuance TYA'!$BO$21*'Credit issuance TYA'!$B$2)))</f>
        <v>0</v>
      </c>
      <c r="CB87" s="285">
        <f>IF(ISBLANK('Hoja De Calculo'!CC$13),'Credit issuance TYA'!CB87-('Credit issuance TYA'!$BO$21*'Credit issuance TYA'!$B$2),IF('Hoja De Calculo'!CC$16&lt;'Hoja De Calculo'!CB$16,0,'Credit issuance TYA'!CB87-('Credit issuance TYA'!$BO$21*'Credit issuance TYA'!$B$2)))</f>
        <v>0</v>
      </c>
      <c r="CC87" s="285">
        <f>IF(ISBLANK('Hoja De Calculo'!CD$13),'Credit issuance TYA'!CC87-('Credit issuance TYA'!$BO$21*'Credit issuance TYA'!$B$2),IF('Hoja De Calculo'!CD$16&lt;'Hoja De Calculo'!CC$16,0,'Credit issuance TYA'!CC87-('Credit issuance TYA'!$BO$21*'Credit issuance TYA'!$B$2)))</f>
        <v>0</v>
      </c>
      <c r="CD87" s="285">
        <f>IF(ISBLANK('Hoja De Calculo'!CE$13),'Credit issuance TYA'!CD87-('Credit issuance TYA'!$BO$21*'Credit issuance TYA'!$B$2),IF('Hoja De Calculo'!CE$16&lt;'Hoja De Calculo'!CD$16,0,'Credit issuance TYA'!CD87-('Credit issuance TYA'!$BO$21*'Credit issuance TYA'!$B$2)))</f>
        <v>0</v>
      </c>
      <c r="CE87" s="285">
        <f>IF(ISBLANK('Hoja De Calculo'!CF$13),'Credit issuance TYA'!CE87-('Credit issuance TYA'!$BO$21*'Credit issuance TYA'!$B$2),IF('Hoja De Calculo'!CF$16&lt;'Hoja De Calculo'!CE$16,0,'Credit issuance TYA'!CE87-('Credit issuance TYA'!$BO$21*'Credit issuance TYA'!$B$2)))</f>
        <v>0</v>
      </c>
      <c r="CF87" s="285">
        <f>IF(ISBLANK('Hoja De Calculo'!CG$13),'Credit issuance TYA'!CF87-('Credit issuance TYA'!$BO$21*'Credit issuance TYA'!$B$2),IF('Hoja De Calculo'!CG$16&lt;'Hoja De Calculo'!CF$16,0,'Credit issuance TYA'!CF87-('Credit issuance TYA'!$BO$21*'Credit issuance TYA'!$B$2)))</f>
        <v>0</v>
      </c>
      <c r="CG87" s="285">
        <f>IF(ISBLANK('Hoja De Calculo'!CH$13),'Credit issuance TYA'!CG87-('Credit issuance TYA'!$BO$21*'Credit issuance TYA'!$B$2),IF('Hoja De Calculo'!CH$16&lt;'Hoja De Calculo'!CG$16,0,'Credit issuance TYA'!CG87-('Credit issuance TYA'!$BO$21*'Credit issuance TYA'!$B$2)))</f>
        <v>0</v>
      </c>
      <c r="CH87" s="285">
        <f>IF(ISBLANK('Hoja De Calculo'!CI$13),'Credit issuance TYA'!CH87-('Credit issuance TYA'!$BO$21*'Credit issuance TYA'!$B$2),IF('Hoja De Calculo'!CI$16&lt;'Hoja De Calculo'!CH$16,0,'Credit issuance TYA'!CH87-('Credit issuance TYA'!$BO$21*'Credit issuance TYA'!$B$2)))</f>
        <v>0</v>
      </c>
      <c r="CI87" s="285">
        <f>IF(ISBLANK('Hoja De Calculo'!CJ$13),'Credit issuance TYA'!CI87-('Credit issuance TYA'!$BO$21*'Credit issuance TYA'!$B$2),IF('Hoja De Calculo'!CJ$16&lt;'Hoja De Calculo'!CI$16,0,'Credit issuance TYA'!CI87-('Credit issuance TYA'!$BO$21*'Credit issuance TYA'!$B$2)))</f>
        <v>0</v>
      </c>
      <c r="CJ87" s="285">
        <f>IF(ISBLANK('Hoja De Calculo'!CK$13),'Credit issuance TYA'!CJ87-('Credit issuance TYA'!$BO$21*'Credit issuance TYA'!$B$2),IF('Hoja De Calculo'!CK$16&lt;'Hoja De Calculo'!CJ$16,0,'Credit issuance TYA'!CJ87-('Credit issuance TYA'!$BO$21*'Credit issuance TYA'!$B$2)))</f>
        <v>0</v>
      </c>
      <c r="CK87" s="285">
        <f>IF(ISBLANK('Hoja De Calculo'!CL$13),'Credit issuance TYA'!CK87-('Credit issuance TYA'!$BO$21*'Credit issuance TYA'!$B$2),IF('Hoja De Calculo'!CL$16&lt;'Hoja De Calculo'!CK$16,0,'Credit issuance TYA'!CK87-('Credit issuance TYA'!$BO$21*'Credit issuance TYA'!$B$2)))</f>
        <v>0</v>
      </c>
      <c r="CL87" s="285">
        <f>IF(ISBLANK('Hoja De Calculo'!CM$13),'Credit issuance TYA'!CL87-('Credit issuance TYA'!$BO$21*'Credit issuance TYA'!$B$2),IF('Hoja De Calculo'!CM$16&lt;'Hoja De Calculo'!CL$16,0,'Credit issuance TYA'!CL87-('Credit issuance TYA'!$BO$21*'Credit issuance TYA'!$B$2)))</f>
        <v>0</v>
      </c>
      <c r="CM87" s="285">
        <f>IF(ISBLANK('Hoja De Calculo'!CN$13),'Credit issuance TYA'!CM87-('Credit issuance TYA'!$BO$21*'Credit issuance TYA'!$B$2),IF('Hoja De Calculo'!CN$16&lt;'Hoja De Calculo'!CM$16,0,'Credit issuance TYA'!CM87-('Credit issuance TYA'!$BO$21*'Credit issuance TYA'!$B$2)))</f>
        <v>0</v>
      </c>
      <c r="CN87" s="285">
        <f>IF(ISBLANK('Hoja De Calculo'!CO$13),'Credit issuance TYA'!CN87-('Credit issuance TYA'!$BO$21*'Credit issuance TYA'!$B$2),IF('Hoja De Calculo'!CO$16&lt;'Hoja De Calculo'!CN$16,0,'Credit issuance TYA'!CN87-('Credit issuance TYA'!$BO$21*'Credit issuance TYA'!$B$2)))</f>
        <v>0</v>
      </c>
      <c r="CO87" s="285">
        <f>IF(ISBLANK('Hoja De Calculo'!CP$13),'Credit issuance TYA'!CO87-('Credit issuance TYA'!$BO$21*'Credit issuance TYA'!$B$2),IF('Hoja De Calculo'!CP$16&lt;'Hoja De Calculo'!CO$16,0,'Credit issuance TYA'!CO87-('Credit issuance TYA'!$BO$21*'Credit issuance TYA'!$B$2)))</f>
        <v>0</v>
      </c>
      <c r="CP87" s="285">
        <f>IF(ISBLANK('Hoja De Calculo'!CQ$13),'Credit issuance TYA'!CP87-('Credit issuance TYA'!$BO$21*'Credit issuance TYA'!$B$2),IF('Hoja De Calculo'!CQ$16&lt;'Hoja De Calculo'!CP$16,0,'Credit issuance TYA'!CP87-('Credit issuance TYA'!$BO$21*'Credit issuance TYA'!$B$2)))</f>
        <v>0</v>
      </c>
      <c r="CQ87" s="285">
        <f>IF(ISBLANK('Hoja De Calculo'!CR$13),'Credit issuance TYA'!CQ87-('Credit issuance TYA'!$BO$21*'Credit issuance TYA'!$B$2),IF('Hoja De Calculo'!CR$16&lt;'Hoja De Calculo'!CQ$16,0,'Credit issuance TYA'!CQ87-('Credit issuance TYA'!$BO$21*'Credit issuance TYA'!$B$2)))</f>
        <v>0</v>
      </c>
      <c r="CR87" s="285">
        <f>IF(ISBLANK('Hoja De Calculo'!CS$13),'Credit issuance TYA'!CR87-('Credit issuance TYA'!$BO$21*'Credit issuance TYA'!$B$2),IF('Hoja De Calculo'!CS$16&lt;'Hoja De Calculo'!CR$16,0,'Credit issuance TYA'!CR87-('Credit issuance TYA'!$BO$21*'Credit issuance TYA'!$B$2)))</f>
        <v>0</v>
      </c>
      <c r="CS87" s="285">
        <f>IF(ISBLANK('Hoja De Calculo'!CT$13),'Credit issuance TYA'!CS87-('Credit issuance TYA'!$BO$21*'Credit issuance TYA'!$B$2),IF('Hoja De Calculo'!CT$16&lt;'Hoja De Calculo'!CS$16,0,'Credit issuance TYA'!CS87-('Credit issuance TYA'!$BO$21*'Credit issuance TYA'!$B$2)))</f>
        <v>0</v>
      </c>
      <c r="CT87" s="285">
        <f>IF(ISBLANK('Hoja De Calculo'!CU$13),'Credit issuance TYA'!CT87-('Credit issuance TYA'!$BO$21*'Credit issuance TYA'!$B$2),IF('Hoja De Calculo'!CU$16&lt;'Hoja De Calculo'!CT$16,0,'Credit issuance TYA'!CT87-('Credit issuance TYA'!$BO$21*'Credit issuance TYA'!$B$2)))</f>
        <v>0</v>
      </c>
      <c r="CU87" s="285">
        <f>IF(ISBLANK('Hoja De Calculo'!CV$13),'Credit issuance TYA'!CU87-('Credit issuance TYA'!$BO$21*'Credit issuance TYA'!$B$2),IF('Hoja De Calculo'!CV$16&lt;'Hoja De Calculo'!CU$16,0,'Credit issuance TYA'!CU87-('Credit issuance TYA'!$BO$21*'Credit issuance TYA'!$B$2)))</f>
        <v>0</v>
      </c>
      <c r="CV87" s="285">
        <f>IF(ISBLANK('Hoja De Calculo'!CW$13),'Credit issuance TYA'!CV87-('Credit issuance TYA'!$BO$21*'Credit issuance TYA'!$B$2),IF('Hoja De Calculo'!CW$16&lt;'Hoja De Calculo'!CV$16,0,'Credit issuance TYA'!CV87-('Credit issuance TYA'!$BO$21*'Credit issuance TYA'!$B$2)))</f>
        <v>0</v>
      </c>
      <c r="CW87" s="285">
        <f>IF(ISBLANK('Hoja De Calculo'!CX$13),'Credit issuance TYA'!CW87-('Credit issuance TYA'!$BO$21*'Credit issuance TYA'!$B$2),IF('Hoja De Calculo'!CX$16&lt;'Hoja De Calculo'!CW$16,0,'Credit issuance TYA'!CW87-('Credit issuance TYA'!$BO$21*'Credit issuance TYA'!$B$2)))</f>
        <v>0</v>
      </c>
    </row>
    <row r="88" spans="1:102" x14ac:dyDescent="0.25">
      <c r="A88" t="s">
        <v>225</v>
      </c>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c r="AI88" s="263"/>
      <c r="AJ88" s="263"/>
      <c r="AK88" s="263"/>
      <c r="AL88" s="263"/>
      <c r="AM88" s="263"/>
      <c r="AN88" s="263"/>
      <c r="AO88" s="263"/>
      <c r="AP88" s="263"/>
      <c r="AQ88" s="263"/>
      <c r="AR88" s="263"/>
      <c r="AS88" s="263"/>
      <c r="AT88" s="263"/>
      <c r="AU88" s="263"/>
      <c r="AV88" s="263"/>
      <c r="AW88" s="263"/>
      <c r="AX88" s="263"/>
      <c r="AY88" s="263"/>
      <c r="AZ88" s="263"/>
      <c r="BA88" s="263"/>
      <c r="BB88" s="263"/>
      <c r="BC88" s="263"/>
      <c r="BD88" s="263"/>
      <c r="BE88" s="263"/>
      <c r="BF88" s="263"/>
      <c r="BG88" s="263"/>
      <c r="BH88" s="263"/>
      <c r="BI88" s="263"/>
      <c r="BJ88" s="263"/>
      <c r="BK88" s="263"/>
      <c r="BL88" s="263"/>
      <c r="BM88" s="263"/>
      <c r="BN88" s="263"/>
      <c r="BO88" s="263"/>
      <c r="BP88" s="285">
        <f>'Credit issuance TYA'!BP88-('Credit issuance TYA'!$BP$21*'Credit issuance TYA'!$B$2)</f>
        <v>0</v>
      </c>
      <c r="BQ88" s="285">
        <f>IF(ISBLANK('Hoja De Calculo'!BR$13),'Credit issuance TYA'!BQ88-('Credit issuance TYA'!$BP$21*'Credit issuance TYA'!$B$2),IF('Hoja De Calculo'!BR$16&lt;'Hoja De Calculo'!BQ$16,0,'Credit issuance TYA'!BQ88-('Credit issuance TYA'!$BP$21*'Credit issuance TYA'!$B$2)))</f>
        <v>0</v>
      </c>
      <c r="BR88" s="285">
        <f>IF(ISBLANK('Hoja De Calculo'!BS$13),'Credit issuance TYA'!BR88-('Credit issuance TYA'!$BP$21*'Credit issuance TYA'!$B$2),IF('Hoja De Calculo'!BS$16&lt;'Hoja De Calculo'!BR$16,0,'Credit issuance TYA'!BR88-('Credit issuance TYA'!$BP$21*'Credit issuance TYA'!$B$2)))</f>
        <v>0</v>
      </c>
      <c r="BS88" s="285">
        <f>IF(ISBLANK('Hoja De Calculo'!BT$13),'Credit issuance TYA'!BS88-('Credit issuance TYA'!$BP$21*'Credit issuance TYA'!$B$2),IF('Hoja De Calculo'!BT$16&lt;'Hoja De Calculo'!BS$16,0,'Credit issuance TYA'!BS88-('Credit issuance TYA'!$BP$21*'Credit issuance TYA'!$B$2)))</f>
        <v>0</v>
      </c>
      <c r="BT88" s="285">
        <f>IF(ISBLANK('Hoja De Calculo'!BU$13),'Credit issuance TYA'!BT88-('Credit issuance TYA'!$BP$21*'Credit issuance TYA'!$B$2),IF('Hoja De Calculo'!BU$16&lt;'Hoja De Calculo'!BT$16,0,'Credit issuance TYA'!BT88-('Credit issuance TYA'!$BP$21*'Credit issuance TYA'!$B$2)))</f>
        <v>0</v>
      </c>
      <c r="BU88" s="285">
        <f>IF(ISBLANK('Hoja De Calculo'!BV$13),'Credit issuance TYA'!BU88-('Credit issuance TYA'!$BP$21*'Credit issuance TYA'!$B$2),IF('Hoja De Calculo'!BV$16&lt;'Hoja De Calculo'!BU$16,0,'Credit issuance TYA'!BU88-('Credit issuance TYA'!$BP$21*'Credit issuance TYA'!$B$2)))</f>
        <v>0</v>
      </c>
      <c r="BV88" s="285">
        <f>IF(ISBLANK('Hoja De Calculo'!BW$13),'Credit issuance TYA'!BV88-('Credit issuance TYA'!$BP$21*'Credit issuance TYA'!$B$2),IF('Hoja De Calculo'!BW$16&lt;'Hoja De Calculo'!BV$16,0,'Credit issuance TYA'!BV88-('Credit issuance TYA'!$BP$21*'Credit issuance TYA'!$B$2)))</f>
        <v>0</v>
      </c>
      <c r="BW88" s="285">
        <f>IF(ISBLANK('Hoja De Calculo'!BX$13),'Credit issuance TYA'!BW88-('Credit issuance TYA'!$BP$21*'Credit issuance TYA'!$B$2),IF('Hoja De Calculo'!BX$16&lt;'Hoja De Calculo'!BW$16,0,'Credit issuance TYA'!BW88-('Credit issuance TYA'!$BP$21*'Credit issuance TYA'!$B$2)))</f>
        <v>0</v>
      </c>
      <c r="BX88" s="285">
        <f>IF(ISBLANK('Hoja De Calculo'!BY$13),'Credit issuance TYA'!BX88-('Credit issuance TYA'!$BP$21*'Credit issuance TYA'!$B$2),IF('Hoja De Calculo'!BY$16&lt;'Hoja De Calculo'!BX$16,0,'Credit issuance TYA'!BX88-('Credit issuance TYA'!$BP$21*'Credit issuance TYA'!$B$2)))</f>
        <v>0</v>
      </c>
      <c r="BY88" s="285">
        <f>IF(ISBLANK('Hoja De Calculo'!BZ$13),'Credit issuance TYA'!BY88-('Credit issuance TYA'!$BP$21*'Credit issuance TYA'!$B$2),IF('Hoja De Calculo'!BZ$16&lt;'Hoja De Calculo'!BY$16,0,'Credit issuance TYA'!BY88-('Credit issuance TYA'!$BP$21*'Credit issuance TYA'!$B$2)))</f>
        <v>0</v>
      </c>
      <c r="BZ88" s="285">
        <f>IF(ISBLANK('Hoja De Calculo'!CA$13),'Credit issuance TYA'!BZ88-('Credit issuance TYA'!$BP$21*'Credit issuance TYA'!$B$2),IF('Hoja De Calculo'!CA$16&lt;'Hoja De Calculo'!BZ$16,0,'Credit issuance TYA'!BZ88-('Credit issuance TYA'!$BP$21*'Credit issuance TYA'!$B$2)))</f>
        <v>0</v>
      </c>
      <c r="CA88" s="285">
        <f>IF(ISBLANK('Hoja De Calculo'!CB$13),'Credit issuance TYA'!CA88-('Credit issuance TYA'!$BP$21*'Credit issuance TYA'!$B$2),IF('Hoja De Calculo'!CB$16&lt;'Hoja De Calculo'!CA$16,0,'Credit issuance TYA'!CA88-('Credit issuance TYA'!$BP$21*'Credit issuance TYA'!$B$2)))</f>
        <v>0</v>
      </c>
      <c r="CB88" s="285">
        <f>IF(ISBLANK('Hoja De Calculo'!CC$13),'Credit issuance TYA'!CB88-('Credit issuance TYA'!$BP$21*'Credit issuance TYA'!$B$2),IF('Hoja De Calculo'!CC$16&lt;'Hoja De Calculo'!CB$16,0,'Credit issuance TYA'!CB88-('Credit issuance TYA'!$BP$21*'Credit issuance TYA'!$B$2)))</f>
        <v>0</v>
      </c>
      <c r="CC88" s="285">
        <f>IF(ISBLANK('Hoja De Calculo'!CD$13),'Credit issuance TYA'!CC88-('Credit issuance TYA'!$BP$21*'Credit issuance TYA'!$B$2),IF('Hoja De Calculo'!CD$16&lt;'Hoja De Calculo'!CC$16,0,'Credit issuance TYA'!CC88-('Credit issuance TYA'!$BP$21*'Credit issuance TYA'!$B$2)))</f>
        <v>0</v>
      </c>
      <c r="CD88" s="285">
        <f>IF(ISBLANK('Hoja De Calculo'!CE$13),'Credit issuance TYA'!CD88-('Credit issuance TYA'!$BP$21*'Credit issuance TYA'!$B$2),IF('Hoja De Calculo'!CE$16&lt;'Hoja De Calculo'!CD$16,0,'Credit issuance TYA'!CD88-('Credit issuance TYA'!$BP$21*'Credit issuance TYA'!$B$2)))</f>
        <v>0</v>
      </c>
      <c r="CE88" s="285">
        <f>IF(ISBLANK('Hoja De Calculo'!CF$13),'Credit issuance TYA'!CE88-('Credit issuance TYA'!$BP$21*'Credit issuance TYA'!$B$2),IF('Hoja De Calculo'!CF$16&lt;'Hoja De Calculo'!CE$16,0,'Credit issuance TYA'!CE88-('Credit issuance TYA'!$BP$21*'Credit issuance TYA'!$B$2)))</f>
        <v>0</v>
      </c>
      <c r="CF88" s="285">
        <f>IF(ISBLANK('Hoja De Calculo'!CG$13),'Credit issuance TYA'!CF88-('Credit issuance TYA'!$BP$21*'Credit issuance TYA'!$B$2),IF('Hoja De Calculo'!CG$16&lt;'Hoja De Calculo'!CF$16,0,'Credit issuance TYA'!CF88-('Credit issuance TYA'!$BP$21*'Credit issuance TYA'!$B$2)))</f>
        <v>0</v>
      </c>
      <c r="CG88" s="285">
        <f>IF(ISBLANK('Hoja De Calculo'!CH$13),'Credit issuance TYA'!CG88-('Credit issuance TYA'!$BP$21*'Credit issuance TYA'!$B$2),IF('Hoja De Calculo'!CH$16&lt;'Hoja De Calculo'!CG$16,0,'Credit issuance TYA'!CG88-('Credit issuance TYA'!$BP$21*'Credit issuance TYA'!$B$2)))</f>
        <v>0</v>
      </c>
      <c r="CH88" s="285">
        <f>IF(ISBLANK('Hoja De Calculo'!CI$13),'Credit issuance TYA'!CH88-('Credit issuance TYA'!$BP$21*'Credit issuance TYA'!$B$2),IF('Hoja De Calculo'!CI$16&lt;'Hoja De Calculo'!CH$16,0,'Credit issuance TYA'!CH88-('Credit issuance TYA'!$BP$21*'Credit issuance TYA'!$B$2)))</f>
        <v>0</v>
      </c>
      <c r="CI88" s="285">
        <f>IF(ISBLANK('Hoja De Calculo'!CJ$13),'Credit issuance TYA'!CI88-('Credit issuance TYA'!$BP$21*'Credit issuance TYA'!$B$2),IF('Hoja De Calculo'!CJ$16&lt;'Hoja De Calculo'!CI$16,0,'Credit issuance TYA'!CI88-('Credit issuance TYA'!$BP$21*'Credit issuance TYA'!$B$2)))</f>
        <v>0</v>
      </c>
      <c r="CJ88" s="285">
        <f>IF(ISBLANK('Hoja De Calculo'!CK$13),'Credit issuance TYA'!CJ88-('Credit issuance TYA'!$BP$21*'Credit issuance TYA'!$B$2),IF('Hoja De Calculo'!CK$16&lt;'Hoja De Calculo'!CJ$16,0,'Credit issuance TYA'!CJ88-('Credit issuance TYA'!$BP$21*'Credit issuance TYA'!$B$2)))</f>
        <v>0</v>
      </c>
      <c r="CK88" s="285">
        <f>IF(ISBLANK('Hoja De Calculo'!CL$13),'Credit issuance TYA'!CK88-('Credit issuance TYA'!$BP$21*'Credit issuance TYA'!$B$2),IF('Hoja De Calculo'!CL$16&lt;'Hoja De Calculo'!CK$16,0,'Credit issuance TYA'!CK88-('Credit issuance TYA'!$BP$21*'Credit issuance TYA'!$B$2)))</f>
        <v>0</v>
      </c>
      <c r="CL88" s="285">
        <f>IF(ISBLANK('Hoja De Calculo'!CM$13),'Credit issuance TYA'!CL88-('Credit issuance TYA'!$BP$21*'Credit issuance TYA'!$B$2),IF('Hoja De Calculo'!CM$16&lt;'Hoja De Calculo'!CL$16,0,'Credit issuance TYA'!CL88-('Credit issuance TYA'!$BP$21*'Credit issuance TYA'!$B$2)))</f>
        <v>0</v>
      </c>
      <c r="CM88" s="285">
        <f>IF(ISBLANK('Hoja De Calculo'!CN$13),'Credit issuance TYA'!CM88-('Credit issuance TYA'!$BP$21*'Credit issuance TYA'!$B$2),IF('Hoja De Calculo'!CN$16&lt;'Hoja De Calculo'!CM$16,0,'Credit issuance TYA'!CM88-('Credit issuance TYA'!$BP$21*'Credit issuance TYA'!$B$2)))</f>
        <v>0</v>
      </c>
      <c r="CN88" s="285">
        <f>IF(ISBLANK('Hoja De Calculo'!CO$13),'Credit issuance TYA'!CN88-('Credit issuance TYA'!$BP$21*'Credit issuance TYA'!$B$2),IF('Hoja De Calculo'!CO$16&lt;'Hoja De Calculo'!CN$16,0,'Credit issuance TYA'!CN88-('Credit issuance TYA'!$BP$21*'Credit issuance TYA'!$B$2)))</f>
        <v>0</v>
      </c>
      <c r="CO88" s="285">
        <f>IF(ISBLANK('Hoja De Calculo'!CP$13),'Credit issuance TYA'!CO88-('Credit issuance TYA'!$BP$21*'Credit issuance TYA'!$B$2),IF('Hoja De Calculo'!CP$16&lt;'Hoja De Calculo'!CO$16,0,'Credit issuance TYA'!CO88-('Credit issuance TYA'!$BP$21*'Credit issuance TYA'!$B$2)))</f>
        <v>0</v>
      </c>
      <c r="CP88" s="285">
        <f>IF(ISBLANK('Hoja De Calculo'!CQ$13),'Credit issuance TYA'!CP88-('Credit issuance TYA'!$BP$21*'Credit issuance TYA'!$B$2),IF('Hoja De Calculo'!CQ$16&lt;'Hoja De Calculo'!CP$16,0,'Credit issuance TYA'!CP88-('Credit issuance TYA'!$BP$21*'Credit issuance TYA'!$B$2)))</f>
        <v>0</v>
      </c>
      <c r="CQ88" s="285">
        <f>IF(ISBLANK('Hoja De Calculo'!CR$13),'Credit issuance TYA'!CQ88-('Credit issuance TYA'!$BP$21*'Credit issuance TYA'!$B$2),IF('Hoja De Calculo'!CR$16&lt;'Hoja De Calculo'!CQ$16,0,'Credit issuance TYA'!CQ88-('Credit issuance TYA'!$BP$21*'Credit issuance TYA'!$B$2)))</f>
        <v>0</v>
      </c>
      <c r="CR88" s="285">
        <f>IF(ISBLANK('Hoja De Calculo'!CS$13),'Credit issuance TYA'!CR88-('Credit issuance TYA'!$BP$21*'Credit issuance TYA'!$B$2),IF('Hoja De Calculo'!CS$16&lt;'Hoja De Calculo'!CR$16,0,'Credit issuance TYA'!CR88-('Credit issuance TYA'!$BP$21*'Credit issuance TYA'!$B$2)))</f>
        <v>0</v>
      </c>
      <c r="CS88" s="285">
        <f>IF(ISBLANK('Hoja De Calculo'!CT$13),'Credit issuance TYA'!CS88-('Credit issuance TYA'!$BP$21*'Credit issuance TYA'!$B$2),IF('Hoja De Calculo'!CT$16&lt;'Hoja De Calculo'!CS$16,0,'Credit issuance TYA'!CS88-('Credit issuance TYA'!$BP$21*'Credit issuance TYA'!$B$2)))</f>
        <v>0</v>
      </c>
      <c r="CT88" s="285">
        <f>IF(ISBLANK('Hoja De Calculo'!CU$13),'Credit issuance TYA'!CT88-('Credit issuance TYA'!$BP$21*'Credit issuance TYA'!$B$2),IF('Hoja De Calculo'!CU$16&lt;'Hoja De Calculo'!CT$16,0,'Credit issuance TYA'!CT88-('Credit issuance TYA'!$BP$21*'Credit issuance TYA'!$B$2)))</f>
        <v>0</v>
      </c>
      <c r="CU88" s="285">
        <f>IF(ISBLANK('Hoja De Calculo'!CV$13),'Credit issuance TYA'!CU88-('Credit issuance TYA'!$BP$21*'Credit issuance TYA'!$B$2),IF('Hoja De Calculo'!CV$16&lt;'Hoja De Calculo'!CU$16,0,'Credit issuance TYA'!CU88-('Credit issuance TYA'!$BP$21*'Credit issuance TYA'!$B$2)))</f>
        <v>0</v>
      </c>
      <c r="CV88" s="285">
        <f>IF(ISBLANK('Hoja De Calculo'!CW$13),'Credit issuance TYA'!CV88-('Credit issuance TYA'!$BP$21*'Credit issuance TYA'!$B$2),IF('Hoja De Calculo'!CW$16&lt;'Hoja De Calculo'!CV$16,0,'Credit issuance TYA'!CV88-('Credit issuance TYA'!$BP$21*'Credit issuance TYA'!$B$2)))</f>
        <v>0</v>
      </c>
      <c r="CW88" s="285">
        <f>IF(ISBLANK('Hoja De Calculo'!CX$13),'Credit issuance TYA'!CW88-('Credit issuance TYA'!$BP$21*'Credit issuance TYA'!$B$2),IF('Hoja De Calculo'!CX$16&lt;'Hoja De Calculo'!CW$16,0,'Credit issuance TYA'!CW88-('Credit issuance TYA'!$BP$21*'Credit issuance TYA'!$B$2)))</f>
        <v>0</v>
      </c>
    </row>
    <row r="89" spans="1:102" x14ac:dyDescent="0.25">
      <c r="A89" t="s">
        <v>226</v>
      </c>
      <c r="B89" s="263"/>
      <c r="C89" s="263"/>
      <c r="D89" s="263"/>
      <c r="E89" s="263"/>
      <c r="F89" s="263"/>
      <c r="G89" s="263"/>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c r="AJ89" s="263"/>
      <c r="AK89" s="263"/>
      <c r="AL89" s="263"/>
      <c r="AM89" s="263"/>
      <c r="AN89" s="263"/>
      <c r="AO89" s="263"/>
      <c r="AP89" s="263"/>
      <c r="AQ89" s="263"/>
      <c r="AR89" s="263"/>
      <c r="AS89" s="263"/>
      <c r="AT89" s="263"/>
      <c r="AU89" s="263"/>
      <c r="AV89" s="263"/>
      <c r="AW89" s="263"/>
      <c r="AX89" s="263"/>
      <c r="AY89" s="263"/>
      <c r="AZ89" s="263"/>
      <c r="BA89" s="263"/>
      <c r="BB89" s="263"/>
      <c r="BC89" s="263"/>
      <c r="BD89" s="263"/>
      <c r="BE89" s="263"/>
      <c r="BF89" s="263"/>
      <c r="BG89" s="263"/>
      <c r="BH89" s="263"/>
      <c r="BI89" s="263"/>
      <c r="BJ89" s="263"/>
      <c r="BK89" s="263"/>
      <c r="BL89" s="263"/>
      <c r="BM89" s="263"/>
      <c r="BN89" s="263"/>
      <c r="BO89" s="263"/>
      <c r="BP89" s="263"/>
      <c r="BQ89" s="285">
        <f>'Credit issuance TYA'!BQ89-('Credit issuance TYA'!$BQ$21*'Credit issuance TYA'!$B$2)</f>
        <v>0</v>
      </c>
      <c r="BR89" s="285">
        <f>IF(ISBLANK('Hoja De Calculo'!BS$13),'Credit issuance TYA'!BR89-('Credit issuance TYA'!$BQ$21*'Credit issuance TYA'!$B$2),IF('Hoja De Calculo'!BS$16&lt;'Hoja De Calculo'!BR$16,0,'Credit issuance TYA'!BR89-('Credit issuance TYA'!$BQ$21*'Credit issuance TYA'!$B$2)))</f>
        <v>0</v>
      </c>
      <c r="BS89" s="285">
        <f>IF(ISBLANK('Hoja De Calculo'!BT$13),'Credit issuance TYA'!BS89-('Credit issuance TYA'!$BQ$21*'Credit issuance TYA'!$B$2),IF('Hoja De Calculo'!BT$16&lt;'Hoja De Calculo'!BS$16,0,'Credit issuance TYA'!BS89-('Credit issuance TYA'!$BQ$21*'Credit issuance TYA'!$B$2)))</f>
        <v>0</v>
      </c>
      <c r="BT89" s="285">
        <f>IF(ISBLANK('Hoja De Calculo'!BU$13),'Credit issuance TYA'!BT89-('Credit issuance TYA'!$BQ$21*'Credit issuance TYA'!$B$2),IF('Hoja De Calculo'!BU$16&lt;'Hoja De Calculo'!BT$16,0,'Credit issuance TYA'!BT89-('Credit issuance TYA'!$BQ$21*'Credit issuance TYA'!$B$2)))</f>
        <v>0</v>
      </c>
      <c r="BU89" s="285">
        <f>IF(ISBLANK('Hoja De Calculo'!BV$13),'Credit issuance TYA'!BU89-('Credit issuance TYA'!$BQ$21*'Credit issuance TYA'!$B$2),IF('Hoja De Calculo'!BV$16&lt;'Hoja De Calculo'!BU$16,0,'Credit issuance TYA'!BU89-('Credit issuance TYA'!$BQ$21*'Credit issuance TYA'!$B$2)))</f>
        <v>0</v>
      </c>
      <c r="BV89" s="285">
        <f>IF(ISBLANK('Hoja De Calculo'!BW$13),'Credit issuance TYA'!BV89-('Credit issuance TYA'!$BQ$21*'Credit issuance TYA'!$B$2),IF('Hoja De Calculo'!BW$16&lt;'Hoja De Calculo'!BV$16,0,'Credit issuance TYA'!BV89-('Credit issuance TYA'!$BQ$21*'Credit issuance TYA'!$B$2)))</f>
        <v>0</v>
      </c>
      <c r="BW89" s="285">
        <f>IF(ISBLANK('Hoja De Calculo'!BX$13),'Credit issuance TYA'!BW89-('Credit issuance TYA'!$BQ$21*'Credit issuance TYA'!$B$2),IF('Hoja De Calculo'!BX$16&lt;'Hoja De Calculo'!BW$16,0,'Credit issuance TYA'!BW89-('Credit issuance TYA'!$BQ$21*'Credit issuance TYA'!$B$2)))</f>
        <v>0</v>
      </c>
      <c r="BX89" s="285">
        <f>IF(ISBLANK('Hoja De Calculo'!BY$13),'Credit issuance TYA'!BX89-('Credit issuance TYA'!$BQ$21*'Credit issuance TYA'!$B$2),IF('Hoja De Calculo'!BY$16&lt;'Hoja De Calculo'!BX$16,0,'Credit issuance TYA'!BX89-('Credit issuance TYA'!$BQ$21*'Credit issuance TYA'!$B$2)))</f>
        <v>0</v>
      </c>
      <c r="BY89" s="285">
        <f>IF(ISBLANK('Hoja De Calculo'!BZ$13),'Credit issuance TYA'!BY89-('Credit issuance TYA'!$BQ$21*'Credit issuance TYA'!$B$2),IF('Hoja De Calculo'!BZ$16&lt;'Hoja De Calculo'!BY$16,0,'Credit issuance TYA'!BY89-('Credit issuance TYA'!$BQ$21*'Credit issuance TYA'!$B$2)))</f>
        <v>0</v>
      </c>
      <c r="BZ89" s="285">
        <f>IF(ISBLANK('Hoja De Calculo'!CA$13),'Credit issuance TYA'!BZ89-('Credit issuance TYA'!$BQ$21*'Credit issuance TYA'!$B$2),IF('Hoja De Calculo'!CA$16&lt;'Hoja De Calculo'!BZ$16,0,'Credit issuance TYA'!BZ89-('Credit issuance TYA'!$BQ$21*'Credit issuance TYA'!$B$2)))</f>
        <v>0</v>
      </c>
      <c r="CA89" s="285">
        <f>IF(ISBLANK('Hoja De Calculo'!CB$13),'Credit issuance TYA'!CA89-('Credit issuance TYA'!$BQ$21*'Credit issuance TYA'!$B$2),IF('Hoja De Calculo'!CB$16&lt;'Hoja De Calculo'!CA$16,0,'Credit issuance TYA'!CA89-('Credit issuance TYA'!$BQ$21*'Credit issuance TYA'!$B$2)))</f>
        <v>0</v>
      </c>
      <c r="CB89" s="285">
        <f>IF(ISBLANK('Hoja De Calculo'!CC$13),'Credit issuance TYA'!CB89-('Credit issuance TYA'!$BQ$21*'Credit issuance TYA'!$B$2),IF('Hoja De Calculo'!CC$16&lt;'Hoja De Calculo'!CB$16,0,'Credit issuance TYA'!CB89-('Credit issuance TYA'!$BQ$21*'Credit issuance TYA'!$B$2)))</f>
        <v>0</v>
      </c>
      <c r="CC89" s="285">
        <f>IF(ISBLANK('Hoja De Calculo'!CD$13),'Credit issuance TYA'!CC89-('Credit issuance TYA'!$BQ$21*'Credit issuance TYA'!$B$2),IF('Hoja De Calculo'!CD$16&lt;'Hoja De Calculo'!CC$16,0,'Credit issuance TYA'!CC89-('Credit issuance TYA'!$BQ$21*'Credit issuance TYA'!$B$2)))</f>
        <v>0</v>
      </c>
      <c r="CD89" s="285">
        <f>IF(ISBLANK('Hoja De Calculo'!CE$13),'Credit issuance TYA'!CD89-('Credit issuance TYA'!$BQ$21*'Credit issuance TYA'!$B$2),IF('Hoja De Calculo'!CE$16&lt;'Hoja De Calculo'!CD$16,0,'Credit issuance TYA'!CD89-('Credit issuance TYA'!$BQ$21*'Credit issuance TYA'!$B$2)))</f>
        <v>0</v>
      </c>
      <c r="CE89" s="285">
        <f>IF(ISBLANK('Hoja De Calculo'!CF$13),'Credit issuance TYA'!CE89-('Credit issuance TYA'!$BQ$21*'Credit issuance TYA'!$B$2),IF('Hoja De Calculo'!CF$16&lt;'Hoja De Calculo'!CE$16,0,'Credit issuance TYA'!CE89-('Credit issuance TYA'!$BQ$21*'Credit issuance TYA'!$B$2)))</f>
        <v>0</v>
      </c>
      <c r="CF89" s="285">
        <f>IF(ISBLANK('Hoja De Calculo'!CG$13),'Credit issuance TYA'!CF89-('Credit issuance TYA'!$BQ$21*'Credit issuance TYA'!$B$2),IF('Hoja De Calculo'!CG$16&lt;'Hoja De Calculo'!CF$16,0,'Credit issuance TYA'!CF89-('Credit issuance TYA'!$BQ$21*'Credit issuance TYA'!$B$2)))</f>
        <v>0</v>
      </c>
      <c r="CG89" s="285">
        <f>IF(ISBLANK('Hoja De Calculo'!CH$13),'Credit issuance TYA'!CG89-('Credit issuance TYA'!$BQ$21*'Credit issuance TYA'!$B$2),IF('Hoja De Calculo'!CH$16&lt;'Hoja De Calculo'!CG$16,0,'Credit issuance TYA'!CG89-('Credit issuance TYA'!$BQ$21*'Credit issuance TYA'!$B$2)))</f>
        <v>0</v>
      </c>
      <c r="CH89" s="285">
        <f>IF(ISBLANK('Hoja De Calculo'!CI$13),'Credit issuance TYA'!CH89-('Credit issuance TYA'!$BQ$21*'Credit issuance TYA'!$B$2),IF('Hoja De Calculo'!CI$16&lt;'Hoja De Calculo'!CH$16,0,'Credit issuance TYA'!CH89-('Credit issuance TYA'!$BQ$21*'Credit issuance TYA'!$B$2)))</f>
        <v>0</v>
      </c>
      <c r="CI89" s="285">
        <f>IF(ISBLANK('Hoja De Calculo'!CJ$13),'Credit issuance TYA'!CI89-('Credit issuance TYA'!$BQ$21*'Credit issuance TYA'!$B$2),IF('Hoja De Calculo'!CJ$16&lt;'Hoja De Calculo'!CI$16,0,'Credit issuance TYA'!CI89-('Credit issuance TYA'!$BQ$21*'Credit issuance TYA'!$B$2)))</f>
        <v>0</v>
      </c>
      <c r="CJ89" s="285">
        <f>IF(ISBLANK('Hoja De Calculo'!CK$13),'Credit issuance TYA'!CJ89-('Credit issuance TYA'!$BQ$21*'Credit issuance TYA'!$B$2),IF('Hoja De Calculo'!CK$16&lt;'Hoja De Calculo'!CJ$16,0,'Credit issuance TYA'!CJ89-('Credit issuance TYA'!$BQ$21*'Credit issuance TYA'!$B$2)))</f>
        <v>0</v>
      </c>
      <c r="CK89" s="285">
        <f>IF(ISBLANK('Hoja De Calculo'!CL$13),'Credit issuance TYA'!CK89-('Credit issuance TYA'!$BQ$21*'Credit issuance TYA'!$B$2),IF('Hoja De Calculo'!CL$16&lt;'Hoja De Calculo'!CK$16,0,'Credit issuance TYA'!CK89-('Credit issuance TYA'!$BQ$21*'Credit issuance TYA'!$B$2)))</f>
        <v>0</v>
      </c>
      <c r="CL89" s="285">
        <f>IF(ISBLANK('Hoja De Calculo'!CM$13),'Credit issuance TYA'!CL89-('Credit issuance TYA'!$BQ$21*'Credit issuance TYA'!$B$2),IF('Hoja De Calculo'!CM$16&lt;'Hoja De Calculo'!CL$16,0,'Credit issuance TYA'!CL89-('Credit issuance TYA'!$BQ$21*'Credit issuance TYA'!$B$2)))</f>
        <v>0</v>
      </c>
      <c r="CM89" s="285">
        <f>IF(ISBLANK('Hoja De Calculo'!CN$13),'Credit issuance TYA'!CM89-('Credit issuance TYA'!$BQ$21*'Credit issuance TYA'!$B$2),IF('Hoja De Calculo'!CN$16&lt;'Hoja De Calculo'!CM$16,0,'Credit issuance TYA'!CM89-('Credit issuance TYA'!$BQ$21*'Credit issuance TYA'!$B$2)))</f>
        <v>0</v>
      </c>
      <c r="CN89" s="285">
        <f>IF(ISBLANK('Hoja De Calculo'!CO$13),'Credit issuance TYA'!CN89-('Credit issuance TYA'!$BQ$21*'Credit issuance TYA'!$B$2),IF('Hoja De Calculo'!CO$16&lt;'Hoja De Calculo'!CN$16,0,'Credit issuance TYA'!CN89-('Credit issuance TYA'!$BQ$21*'Credit issuance TYA'!$B$2)))</f>
        <v>0</v>
      </c>
      <c r="CO89" s="285">
        <f>IF(ISBLANK('Hoja De Calculo'!CP$13),'Credit issuance TYA'!CO89-('Credit issuance TYA'!$BQ$21*'Credit issuance TYA'!$B$2),IF('Hoja De Calculo'!CP$16&lt;'Hoja De Calculo'!CO$16,0,'Credit issuance TYA'!CO89-('Credit issuance TYA'!$BQ$21*'Credit issuance TYA'!$B$2)))</f>
        <v>0</v>
      </c>
      <c r="CP89" s="285">
        <f>IF(ISBLANK('Hoja De Calculo'!CQ$13),'Credit issuance TYA'!CP89-('Credit issuance TYA'!$BQ$21*'Credit issuance TYA'!$B$2),IF('Hoja De Calculo'!CQ$16&lt;'Hoja De Calculo'!CP$16,0,'Credit issuance TYA'!CP89-('Credit issuance TYA'!$BQ$21*'Credit issuance TYA'!$B$2)))</f>
        <v>0</v>
      </c>
      <c r="CQ89" s="285">
        <f>IF(ISBLANK('Hoja De Calculo'!CR$13),'Credit issuance TYA'!CQ89-('Credit issuance TYA'!$BQ$21*'Credit issuance TYA'!$B$2),IF('Hoja De Calculo'!CR$16&lt;'Hoja De Calculo'!CQ$16,0,'Credit issuance TYA'!CQ89-('Credit issuance TYA'!$BQ$21*'Credit issuance TYA'!$B$2)))</f>
        <v>0</v>
      </c>
      <c r="CR89" s="285">
        <f>IF(ISBLANK('Hoja De Calculo'!CS$13),'Credit issuance TYA'!CR89-('Credit issuance TYA'!$BQ$21*'Credit issuance TYA'!$B$2),IF('Hoja De Calculo'!CS$16&lt;'Hoja De Calculo'!CR$16,0,'Credit issuance TYA'!CR89-('Credit issuance TYA'!$BQ$21*'Credit issuance TYA'!$B$2)))</f>
        <v>0</v>
      </c>
      <c r="CS89" s="285">
        <f>IF(ISBLANK('Hoja De Calculo'!CT$13),'Credit issuance TYA'!CS89-('Credit issuance TYA'!$BQ$21*'Credit issuance TYA'!$B$2),IF('Hoja De Calculo'!CT$16&lt;'Hoja De Calculo'!CS$16,0,'Credit issuance TYA'!CS89-('Credit issuance TYA'!$BQ$21*'Credit issuance TYA'!$B$2)))</f>
        <v>0</v>
      </c>
      <c r="CT89" s="285">
        <f>IF(ISBLANK('Hoja De Calculo'!CU$13),'Credit issuance TYA'!CT89-('Credit issuance TYA'!$BQ$21*'Credit issuance TYA'!$B$2),IF('Hoja De Calculo'!CU$16&lt;'Hoja De Calculo'!CT$16,0,'Credit issuance TYA'!CT89-('Credit issuance TYA'!$BQ$21*'Credit issuance TYA'!$B$2)))</f>
        <v>0</v>
      </c>
      <c r="CU89" s="285">
        <f>IF(ISBLANK('Hoja De Calculo'!CV$13),'Credit issuance TYA'!CU89-('Credit issuance TYA'!$BQ$21*'Credit issuance TYA'!$B$2),IF('Hoja De Calculo'!CV$16&lt;'Hoja De Calculo'!CU$16,0,'Credit issuance TYA'!CU89-('Credit issuance TYA'!$BQ$21*'Credit issuance TYA'!$B$2)))</f>
        <v>0</v>
      </c>
      <c r="CV89" s="285">
        <f>IF(ISBLANK('Hoja De Calculo'!CW$13),'Credit issuance TYA'!CV89-('Credit issuance TYA'!$BQ$21*'Credit issuance TYA'!$B$2),IF('Hoja De Calculo'!CW$16&lt;'Hoja De Calculo'!CV$16,0,'Credit issuance TYA'!CV89-('Credit issuance TYA'!$BQ$21*'Credit issuance TYA'!$B$2)))</f>
        <v>0</v>
      </c>
      <c r="CW89" s="285">
        <f>IF(ISBLANK('Hoja De Calculo'!CX$13),'Credit issuance TYA'!CW89-('Credit issuance TYA'!$BQ$21*'Credit issuance TYA'!$B$2),IF('Hoja De Calculo'!CX$16&lt;'Hoja De Calculo'!CW$16,0,'Credit issuance TYA'!CW89-('Credit issuance TYA'!$BQ$21*'Credit issuance TYA'!$B$2)))</f>
        <v>0</v>
      </c>
    </row>
    <row r="90" spans="1:102" x14ac:dyDescent="0.25">
      <c r="A90" t="s">
        <v>227</v>
      </c>
      <c r="B90" s="263"/>
      <c r="C90" s="263"/>
      <c r="D90" s="263"/>
      <c r="E90" s="263"/>
      <c r="F90" s="263"/>
      <c r="G90" s="263"/>
      <c r="H90" s="263"/>
      <c r="I90" s="263"/>
      <c r="J90" s="263"/>
      <c r="K90" s="263"/>
      <c r="L90" s="263"/>
      <c r="M90" s="263"/>
      <c r="N90" s="263"/>
      <c r="O90" s="263"/>
      <c r="P90" s="263"/>
      <c r="Q90" s="263"/>
      <c r="R90" s="263"/>
      <c r="S90" s="263"/>
      <c r="T90" s="263"/>
      <c r="U90" s="263"/>
      <c r="V90" s="263"/>
      <c r="W90" s="263"/>
      <c r="X90" s="263"/>
      <c r="Y90" s="263"/>
      <c r="Z90" s="263"/>
      <c r="AA90" s="263"/>
      <c r="AB90" s="263"/>
      <c r="AC90" s="263"/>
      <c r="AD90" s="263"/>
      <c r="AE90" s="263"/>
      <c r="AF90" s="263"/>
      <c r="AG90" s="263"/>
      <c r="AH90" s="263"/>
      <c r="AI90" s="263"/>
      <c r="AJ90" s="263"/>
      <c r="AK90" s="263"/>
      <c r="AL90" s="263"/>
      <c r="AM90" s="263"/>
      <c r="AN90" s="263"/>
      <c r="AO90" s="263"/>
      <c r="AP90" s="263"/>
      <c r="AQ90" s="263"/>
      <c r="AR90" s="263"/>
      <c r="AS90" s="263"/>
      <c r="AT90" s="263"/>
      <c r="AU90" s="263"/>
      <c r="AV90" s="263"/>
      <c r="AW90" s="263"/>
      <c r="AX90" s="263"/>
      <c r="AY90" s="263"/>
      <c r="AZ90" s="263"/>
      <c r="BA90" s="263"/>
      <c r="BB90" s="263"/>
      <c r="BC90" s="263"/>
      <c r="BD90" s="263"/>
      <c r="BE90" s="263"/>
      <c r="BF90" s="263"/>
      <c r="BG90" s="263"/>
      <c r="BH90" s="263"/>
      <c r="BI90" s="263"/>
      <c r="BJ90" s="263"/>
      <c r="BK90" s="263"/>
      <c r="BL90" s="263"/>
      <c r="BM90" s="263"/>
      <c r="BN90" s="263"/>
      <c r="BO90" s="263"/>
      <c r="BP90" s="263"/>
      <c r="BQ90" s="263"/>
      <c r="BR90" s="285">
        <f>'Credit issuance TYA'!BR90-('Credit issuance TYA'!$BR$21*'Credit issuance TYA'!$B$2)</f>
        <v>0</v>
      </c>
      <c r="BS90" s="285">
        <f>IF(ISBLANK('Hoja De Calculo'!BT$13),'Credit issuance TYA'!BS90-('Credit issuance TYA'!$BR$21*'Credit issuance TYA'!$B$2),IF('Hoja De Calculo'!BT$16&lt;'Hoja De Calculo'!BS$16,0,'Credit issuance TYA'!BS90-('Credit issuance TYA'!$BR$21*'Credit issuance TYA'!$B$2)))</f>
        <v>0</v>
      </c>
      <c r="BT90" s="285">
        <f>IF(ISBLANK('Hoja De Calculo'!BU$13),'Credit issuance TYA'!BT90-('Credit issuance TYA'!$BR$21*'Credit issuance TYA'!$B$2),IF('Hoja De Calculo'!BU$16&lt;'Hoja De Calculo'!BT$16,0,'Credit issuance TYA'!BT90-('Credit issuance TYA'!$BR$21*'Credit issuance TYA'!$B$2)))</f>
        <v>0</v>
      </c>
      <c r="BU90" s="285">
        <f>IF(ISBLANK('Hoja De Calculo'!BV$13),'Credit issuance TYA'!BU90-('Credit issuance TYA'!$BR$21*'Credit issuance TYA'!$B$2),IF('Hoja De Calculo'!BV$16&lt;'Hoja De Calculo'!BU$16,0,'Credit issuance TYA'!BU90-('Credit issuance TYA'!$BR$21*'Credit issuance TYA'!$B$2)))</f>
        <v>0</v>
      </c>
      <c r="BV90" s="285">
        <f>IF(ISBLANK('Hoja De Calculo'!BW$13),'Credit issuance TYA'!BV90-('Credit issuance TYA'!$BR$21*'Credit issuance TYA'!$B$2),IF('Hoja De Calculo'!BW$16&lt;'Hoja De Calculo'!BV$16,0,'Credit issuance TYA'!BV90-('Credit issuance TYA'!$BR$21*'Credit issuance TYA'!$B$2)))</f>
        <v>0</v>
      </c>
      <c r="BW90" s="285">
        <f>IF(ISBLANK('Hoja De Calculo'!BX$13),'Credit issuance TYA'!BW90-('Credit issuance TYA'!$BR$21*'Credit issuance TYA'!$B$2),IF('Hoja De Calculo'!BX$16&lt;'Hoja De Calculo'!BW$16,0,'Credit issuance TYA'!BW90-('Credit issuance TYA'!$BR$21*'Credit issuance TYA'!$B$2)))</f>
        <v>0</v>
      </c>
      <c r="BX90" s="285">
        <f>IF(ISBLANK('Hoja De Calculo'!BY$13),'Credit issuance TYA'!BX90-('Credit issuance TYA'!$BR$21*'Credit issuance TYA'!$B$2),IF('Hoja De Calculo'!BY$16&lt;'Hoja De Calculo'!BX$16,0,'Credit issuance TYA'!BX90-('Credit issuance TYA'!$BR$21*'Credit issuance TYA'!$B$2)))</f>
        <v>0</v>
      </c>
      <c r="BY90" s="285">
        <f>IF(ISBLANK('Hoja De Calculo'!BZ$13),'Credit issuance TYA'!BY90-('Credit issuance TYA'!$BR$21*'Credit issuance TYA'!$B$2),IF('Hoja De Calculo'!BZ$16&lt;'Hoja De Calculo'!BY$16,0,'Credit issuance TYA'!BY90-('Credit issuance TYA'!$BR$21*'Credit issuance TYA'!$B$2)))</f>
        <v>0</v>
      </c>
      <c r="BZ90" s="285">
        <f>IF(ISBLANK('Hoja De Calculo'!CA$13),'Credit issuance TYA'!BZ90-('Credit issuance TYA'!$BR$21*'Credit issuance TYA'!$B$2),IF('Hoja De Calculo'!CA$16&lt;'Hoja De Calculo'!BZ$16,0,'Credit issuance TYA'!BZ90-('Credit issuance TYA'!$BR$21*'Credit issuance TYA'!$B$2)))</f>
        <v>0</v>
      </c>
      <c r="CA90" s="285">
        <f>IF(ISBLANK('Hoja De Calculo'!CB$13),'Credit issuance TYA'!CA90-('Credit issuance TYA'!$BR$21*'Credit issuance TYA'!$B$2),IF('Hoja De Calculo'!CB$16&lt;'Hoja De Calculo'!CA$16,0,'Credit issuance TYA'!CA90-('Credit issuance TYA'!$BR$21*'Credit issuance TYA'!$B$2)))</f>
        <v>0</v>
      </c>
      <c r="CB90" s="285">
        <f>IF(ISBLANK('Hoja De Calculo'!CC$13),'Credit issuance TYA'!CB90-('Credit issuance TYA'!$BR$21*'Credit issuance TYA'!$B$2),IF('Hoja De Calculo'!CC$16&lt;'Hoja De Calculo'!CB$16,0,'Credit issuance TYA'!CB90-('Credit issuance TYA'!$BR$21*'Credit issuance TYA'!$B$2)))</f>
        <v>0</v>
      </c>
      <c r="CC90" s="285">
        <f>IF(ISBLANK('Hoja De Calculo'!CD$13),'Credit issuance TYA'!CC90-('Credit issuance TYA'!$BR$21*'Credit issuance TYA'!$B$2),IF('Hoja De Calculo'!CD$16&lt;'Hoja De Calculo'!CC$16,0,'Credit issuance TYA'!CC90-('Credit issuance TYA'!$BR$21*'Credit issuance TYA'!$B$2)))</f>
        <v>0</v>
      </c>
      <c r="CD90" s="285">
        <f>IF(ISBLANK('Hoja De Calculo'!CE$13),'Credit issuance TYA'!CD90-('Credit issuance TYA'!$BR$21*'Credit issuance TYA'!$B$2),IF('Hoja De Calculo'!CE$16&lt;'Hoja De Calculo'!CD$16,0,'Credit issuance TYA'!CD90-('Credit issuance TYA'!$BR$21*'Credit issuance TYA'!$B$2)))</f>
        <v>0</v>
      </c>
      <c r="CE90" s="285">
        <f>IF(ISBLANK('Hoja De Calculo'!CF$13),'Credit issuance TYA'!CE90-('Credit issuance TYA'!$BR$21*'Credit issuance TYA'!$B$2),IF('Hoja De Calculo'!CF$16&lt;'Hoja De Calculo'!CE$16,0,'Credit issuance TYA'!CE90-('Credit issuance TYA'!$BR$21*'Credit issuance TYA'!$B$2)))</f>
        <v>0</v>
      </c>
      <c r="CF90" s="285">
        <f>IF(ISBLANK('Hoja De Calculo'!CG$13),'Credit issuance TYA'!CF90-('Credit issuance TYA'!$BR$21*'Credit issuance TYA'!$B$2),IF('Hoja De Calculo'!CG$16&lt;'Hoja De Calculo'!CF$16,0,'Credit issuance TYA'!CF90-('Credit issuance TYA'!$BR$21*'Credit issuance TYA'!$B$2)))</f>
        <v>0</v>
      </c>
      <c r="CG90" s="285">
        <f>IF(ISBLANK('Hoja De Calculo'!CH$13),'Credit issuance TYA'!CG90-('Credit issuance TYA'!$BR$21*'Credit issuance TYA'!$B$2),IF('Hoja De Calculo'!CH$16&lt;'Hoja De Calculo'!CG$16,0,'Credit issuance TYA'!CG90-('Credit issuance TYA'!$BR$21*'Credit issuance TYA'!$B$2)))</f>
        <v>0</v>
      </c>
      <c r="CH90" s="285">
        <f>IF(ISBLANK('Hoja De Calculo'!CI$13),'Credit issuance TYA'!CH90-('Credit issuance TYA'!$BR$21*'Credit issuance TYA'!$B$2),IF('Hoja De Calculo'!CI$16&lt;'Hoja De Calculo'!CH$16,0,'Credit issuance TYA'!CH90-('Credit issuance TYA'!$BR$21*'Credit issuance TYA'!$B$2)))</f>
        <v>0</v>
      </c>
      <c r="CI90" s="285">
        <f>IF(ISBLANK('Hoja De Calculo'!CJ$13),'Credit issuance TYA'!CI90-('Credit issuance TYA'!$BR$21*'Credit issuance TYA'!$B$2),IF('Hoja De Calculo'!CJ$16&lt;'Hoja De Calculo'!CI$16,0,'Credit issuance TYA'!CI90-('Credit issuance TYA'!$BR$21*'Credit issuance TYA'!$B$2)))</f>
        <v>0</v>
      </c>
      <c r="CJ90" s="285">
        <f>IF(ISBLANK('Hoja De Calculo'!CK$13),'Credit issuance TYA'!CJ90-('Credit issuance TYA'!$BR$21*'Credit issuance TYA'!$B$2),IF('Hoja De Calculo'!CK$16&lt;'Hoja De Calculo'!CJ$16,0,'Credit issuance TYA'!CJ90-('Credit issuance TYA'!$BR$21*'Credit issuance TYA'!$B$2)))</f>
        <v>0</v>
      </c>
      <c r="CK90" s="285">
        <f>IF(ISBLANK('Hoja De Calculo'!CL$13),'Credit issuance TYA'!CK90-('Credit issuance TYA'!$BR$21*'Credit issuance TYA'!$B$2),IF('Hoja De Calculo'!CL$16&lt;'Hoja De Calculo'!CK$16,0,'Credit issuance TYA'!CK90-('Credit issuance TYA'!$BR$21*'Credit issuance TYA'!$B$2)))</f>
        <v>0</v>
      </c>
      <c r="CL90" s="285">
        <f>IF(ISBLANK('Hoja De Calculo'!CM$13),'Credit issuance TYA'!CL90-('Credit issuance TYA'!$BR$21*'Credit issuance TYA'!$B$2),IF('Hoja De Calculo'!CM$16&lt;'Hoja De Calculo'!CL$16,0,'Credit issuance TYA'!CL90-('Credit issuance TYA'!$BR$21*'Credit issuance TYA'!$B$2)))</f>
        <v>0</v>
      </c>
      <c r="CM90" s="285">
        <f>IF(ISBLANK('Hoja De Calculo'!CN$13),'Credit issuance TYA'!CM90-('Credit issuance TYA'!$BR$21*'Credit issuance TYA'!$B$2),IF('Hoja De Calculo'!CN$16&lt;'Hoja De Calculo'!CM$16,0,'Credit issuance TYA'!CM90-('Credit issuance TYA'!$BR$21*'Credit issuance TYA'!$B$2)))</f>
        <v>0</v>
      </c>
      <c r="CN90" s="285">
        <f>IF(ISBLANK('Hoja De Calculo'!CO$13),'Credit issuance TYA'!CN90-('Credit issuance TYA'!$BR$21*'Credit issuance TYA'!$B$2),IF('Hoja De Calculo'!CO$16&lt;'Hoja De Calculo'!CN$16,0,'Credit issuance TYA'!CN90-('Credit issuance TYA'!$BR$21*'Credit issuance TYA'!$B$2)))</f>
        <v>0</v>
      </c>
      <c r="CO90" s="285">
        <f>IF(ISBLANK('Hoja De Calculo'!CP$13),'Credit issuance TYA'!CO90-('Credit issuance TYA'!$BR$21*'Credit issuance TYA'!$B$2),IF('Hoja De Calculo'!CP$16&lt;'Hoja De Calculo'!CO$16,0,'Credit issuance TYA'!CO90-('Credit issuance TYA'!$BR$21*'Credit issuance TYA'!$B$2)))</f>
        <v>0</v>
      </c>
      <c r="CP90" s="285">
        <f>IF(ISBLANK('Hoja De Calculo'!CQ$13),'Credit issuance TYA'!CP90-('Credit issuance TYA'!$BR$21*'Credit issuance TYA'!$B$2),IF('Hoja De Calculo'!CQ$16&lt;'Hoja De Calculo'!CP$16,0,'Credit issuance TYA'!CP90-('Credit issuance TYA'!$BR$21*'Credit issuance TYA'!$B$2)))</f>
        <v>0</v>
      </c>
      <c r="CQ90" s="285">
        <f>IF(ISBLANK('Hoja De Calculo'!CR$13),'Credit issuance TYA'!CQ90-('Credit issuance TYA'!$BR$21*'Credit issuance TYA'!$B$2),IF('Hoja De Calculo'!CR$16&lt;'Hoja De Calculo'!CQ$16,0,'Credit issuance TYA'!CQ90-('Credit issuance TYA'!$BR$21*'Credit issuance TYA'!$B$2)))</f>
        <v>0</v>
      </c>
      <c r="CR90" s="285">
        <f>IF(ISBLANK('Hoja De Calculo'!CS$13),'Credit issuance TYA'!CR90-('Credit issuance TYA'!$BR$21*'Credit issuance TYA'!$B$2),IF('Hoja De Calculo'!CS$16&lt;'Hoja De Calculo'!CR$16,0,'Credit issuance TYA'!CR90-('Credit issuance TYA'!$BR$21*'Credit issuance TYA'!$B$2)))</f>
        <v>0</v>
      </c>
      <c r="CS90" s="285">
        <f>IF(ISBLANK('Hoja De Calculo'!CT$13),'Credit issuance TYA'!CS90-('Credit issuance TYA'!$BR$21*'Credit issuance TYA'!$B$2),IF('Hoja De Calculo'!CT$16&lt;'Hoja De Calculo'!CS$16,0,'Credit issuance TYA'!CS90-('Credit issuance TYA'!$BR$21*'Credit issuance TYA'!$B$2)))</f>
        <v>0</v>
      </c>
      <c r="CT90" s="285">
        <f>IF(ISBLANK('Hoja De Calculo'!CU$13),'Credit issuance TYA'!CT90-('Credit issuance TYA'!$BR$21*'Credit issuance TYA'!$B$2),IF('Hoja De Calculo'!CU$16&lt;'Hoja De Calculo'!CT$16,0,'Credit issuance TYA'!CT90-('Credit issuance TYA'!$BR$21*'Credit issuance TYA'!$B$2)))</f>
        <v>0</v>
      </c>
      <c r="CU90" s="285">
        <f>IF(ISBLANK('Hoja De Calculo'!CV$13),'Credit issuance TYA'!CU90-('Credit issuance TYA'!$BR$21*'Credit issuance TYA'!$B$2),IF('Hoja De Calculo'!CV$16&lt;'Hoja De Calculo'!CU$16,0,'Credit issuance TYA'!CU90-('Credit issuance TYA'!$BR$21*'Credit issuance TYA'!$B$2)))</f>
        <v>0</v>
      </c>
      <c r="CV90" s="285">
        <f>IF(ISBLANK('Hoja De Calculo'!CW$13),'Credit issuance TYA'!CV90-('Credit issuance TYA'!$BR$21*'Credit issuance TYA'!$B$2),IF('Hoja De Calculo'!CW$16&lt;'Hoja De Calculo'!CV$16,0,'Credit issuance TYA'!CV90-('Credit issuance TYA'!$BR$21*'Credit issuance TYA'!$B$2)))</f>
        <v>0</v>
      </c>
      <c r="CW90" s="285">
        <f>IF(ISBLANK('Hoja De Calculo'!CX$13),'Credit issuance TYA'!CW90-('Credit issuance TYA'!$BR$21*'Credit issuance TYA'!$B$2),IF('Hoja De Calculo'!CX$16&lt;'Hoja De Calculo'!CW$16,0,'Credit issuance TYA'!CW90-('Credit issuance TYA'!$BR$21*'Credit issuance TYA'!$B$2)))</f>
        <v>0</v>
      </c>
    </row>
    <row r="91" spans="1:102" x14ac:dyDescent="0.25">
      <c r="A91" t="s">
        <v>228</v>
      </c>
      <c r="B91" s="263"/>
      <c r="C91" s="263"/>
      <c r="D91" s="263"/>
      <c r="E91" s="263"/>
      <c r="F91" s="263"/>
      <c r="G91" s="263"/>
      <c r="H91" s="263"/>
      <c r="I91" s="263"/>
      <c r="J91" s="263"/>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c r="AI91" s="263"/>
      <c r="AJ91" s="263"/>
      <c r="AK91" s="263"/>
      <c r="AL91" s="263"/>
      <c r="AM91" s="263"/>
      <c r="AN91" s="263"/>
      <c r="AO91" s="263"/>
      <c r="AP91" s="263"/>
      <c r="AQ91" s="263"/>
      <c r="AR91" s="263"/>
      <c r="AS91" s="263"/>
      <c r="AT91" s="263"/>
      <c r="AU91" s="263"/>
      <c r="AV91" s="263"/>
      <c r="AW91" s="263"/>
      <c r="AX91" s="263"/>
      <c r="AY91" s="263"/>
      <c r="AZ91" s="263"/>
      <c r="BA91" s="263"/>
      <c r="BB91" s="263"/>
      <c r="BC91" s="263"/>
      <c r="BD91" s="263"/>
      <c r="BE91" s="263"/>
      <c r="BF91" s="263"/>
      <c r="BG91" s="263"/>
      <c r="BH91" s="263"/>
      <c r="BI91" s="263"/>
      <c r="BJ91" s="263"/>
      <c r="BK91" s="263"/>
      <c r="BL91" s="263"/>
      <c r="BM91" s="263"/>
      <c r="BN91" s="263"/>
      <c r="BO91" s="263"/>
      <c r="BP91" s="263"/>
      <c r="BQ91" s="263"/>
      <c r="BR91" s="263"/>
      <c r="BS91" s="285">
        <f>'Credit issuance TYA'!BS91-('Credit issuance TYA'!$BS$21*'Credit issuance TYA'!$B$2)</f>
        <v>0</v>
      </c>
      <c r="BT91" s="285">
        <f>IF(ISBLANK('Hoja De Calculo'!BU$13),'Credit issuance TYA'!BT91-('Credit issuance TYA'!$BS$21*'Credit issuance TYA'!$B$2),IF('Hoja De Calculo'!BU$16&lt;'Hoja De Calculo'!BT$16,0,'Credit issuance TYA'!BT91-('Credit issuance TYA'!$BS$21*'Credit issuance TYA'!$B$2)))</f>
        <v>0</v>
      </c>
      <c r="BU91" s="285">
        <f>IF(ISBLANK('Hoja De Calculo'!BV$13),'Credit issuance TYA'!BU91-('Credit issuance TYA'!$BS$21*'Credit issuance TYA'!$B$2),IF('Hoja De Calculo'!BV$16&lt;'Hoja De Calculo'!BU$16,0,'Credit issuance TYA'!BU91-('Credit issuance TYA'!$BS$21*'Credit issuance TYA'!$B$2)))</f>
        <v>0</v>
      </c>
      <c r="BV91" s="285">
        <f>IF(ISBLANK('Hoja De Calculo'!BW$13),'Credit issuance TYA'!BV91-('Credit issuance TYA'!$BS$21*'Credit issuance TYA'!$B$2),IF('Hoja De Calculo'!BW$16&lt;'Hoja De Calculo'!BV$16,0,'Credit issuance TYA'!BV91-('Credit issuance TYA'!$BS$21*'Credit issuance TYA'!$B$2)))</f>
        <v>0</v>
      </c>
      <c r="BW91" s="285">
        <f>IF(ISBLANK('Hoja De Calculo'!BX$13),'Credit issuance TYA'!BW91-('Credit issuance TYA'!$BS$21*'Credit issuance TYA'!$B$2),IF('Hoja De Calculo'!BX$16&lt;'Hoja De Calculo'!BW$16,0,'Credit issuance TYA'!BW91-('Credit issuance TYA'!$BS$21*'Credit issuance TYA'!$B$2)))</f>
        <v>0</v>
      </c>
      <c r="BX91" s="285">
        <f>IF(ISBLANK('Hoja De Calculo'!BY$13),'Credit issuance TYA'!BX91-('Credit issuance TYA'!$BS$21*'Credit issuance TYA'!$B$2),IF('Hoja De Calculo'!BY$16&lt;'Hoja De Calculo'!BX$16,0,'Credit issuance TYA'!BX91-('Credit issuance TYA'!$BS$21*'Credit issuance TYA'!$B$2)))</f>
        <v>0</v>
      </c>
      <c r="BY91" s="285">
        <f>IF(ISBLANK('Hoja De Calculo'!BZ$13),'Credit issuance TYA'!BY91-('Credit issuance TYA'!$BS$21*'Credit issuance TYA'!$B$2),IF('Hoja De Calculo'!BZ$16&lt;'Hoja De Calculo'!BY$16,0,'Credit issuance TYA'!BY91-('Credit issuance TYA'!$BS$21*'Credit issuance TYA'!$B$2)))</f>
        <v>0</v>
      </c>
      <c r="BZ91" s="285">
        <f>IF(ISBLANK('Hoja De Calculo'!CA$13),'Credit issuance TYA'!BZ91-('Credit issuance TYA'!$BS$21*'Credit issuance TYA'!$B$2),IF('Hoja De Calculo'!CA$16&lt;'Hoja De Calculo'!BZ$16,0,'Credit issuance TYA'!BZ91-('Credit issuance TYA'!$BS$21*'Credit issuance TYA'!$B$2)))</f>
        <v>0</v>
      </c>
      <c r="CA91" s="285">
        <f>IF(ISBLANK('Hoja De Calculo'!CB$13),'Credit issuance TYA'!CA91-('Credit issuance TYA'!$BS$21*'Credit issuance TYA'!$B$2),IF('Hoja De Calculo'!CB$16&lt;'Hoja De Calculo'!CA$16,0,'Credit issuance TYA'!CA91-('Credit issuance TYA'!$BS$21*'Credit issuance TYA'!$B$2)))</f>
        <v>0</v>
      </c>
      <c r="CB91" s="285">
        <f>IF(ISBLANK('Hoja De Calculo'!CC$13),'Credit issuance TYA'!CB91-('Credit issuance TYA'!$BS$21*'Credit issuance TYA'!$B$2),IF('Hoja De Calculo'!CC$16&lt;'Hoja De Calculo'!CB$16,0,'Credit issuance TYA'!CB91-('Credit issuance TYA'!$BS$21*'Credit issuance TYA'!$B$2)))</f>
        <v>0</v>
      </c>
      <c r="CC91" s="285">
        <f>IF(ISBLANK('Hoja De Calculo'!CD$13),'Credit issuance TYA'!CC91-('Credit issuance TYA'!$BS$21*'Credit issuance TYA'!$B$2),IF('Hoja De Calculo'!CD$16&lt;'Hoja De Calculo'!CC$16,0,'Credit issuance TYA'!CC91-('Credit issuance TYA'!$BS$21*'Credit issuance TYA'!$B$2)))</f>
        <v>0</v>
      </c>
      <c r="CD91" s="285">
        <f>IF(ISBLANK('Hoja De Calculo'!CE$13),'Credit issuance TYA'!CD91-('Credit issuance TYA'!$BS$21*'Credit issuance TYA'!$B$2),IF('Hoja De Calculo'!CE$16&lt;'Hoja De Calculo'!CD$16,0,'Credit issuance TYA'!CD91-('Credit issuance TYA'!$BS$21*'Credit issuance TYA'!$B$2)))</f>
        <v>0</v>
      </c>
      <c r="CE91" s="285">
        <f>IF(ISBLANK('Hoja De Calculo'!CF$13),'Credit issuance TYA'!CE91-('Credit issuance TYA'!$BS$21*'Credit issuance TYA'!$B$2),IF('Hoja De Calculo'!CF$16&lt;'Hoja De Calculo'!CE$16,0,'Credit issuance TYA'!CE91-('Credit issuance TYA'!$BS$21*'Credit issuance TYA'!$B$2)))</f>
        <v>0</v>
      </c>
      <c r="CF91" s="285">
        <f>IF(ISBLANK('Hoja De Calculo'!CG$13),'Credit issuance TYA'!CF91-('Credit issuance TYA'!$BS$21*'Credit issuance TYA'!$B$2),IF('Hoja De Calculo'!CG$16&lt;'Hoja De Calculo'!CF$16,0,'Credit issuance TYA'!CF91-('Credit issuance TYA'!$BS$21*'Credit issuance TYA'!$B$2)))</f>
        <v>0</v>
      </c>
      <c r="CG91" s="285">
        <f>IF(ISBLANK('Hoja De Calculo'!CH$13),'Credit issuance TYA'!CG91-('Credit issuance TYA'!$BS$21*'Credit issuance TYA'!$B$2),IF('Hoja De Calculo'!CH$16&lt;'Hoja De Calculo'!CG$16,0,'Credit issuance TYA'!CG91-('Credit issuance TYA'!$BS$21*'Credit issuance TYA'!$B$2)))</f>
        <v>0</v>
      </c>
      <c r="CH91" s="285">
        <f>IF(ISBLANK('Hoja De Calculo'!CI$13),'Credit issuance TYA'!CH91-('Credit issuance TYA'!$BS$21*'Credit issuance TYA'!$B$2),IF('Hoja De Calculo'!CI$16&lt;'Hoja De Calculo'!CH$16,0,'Credit issuance TYA'!CH91-('Credit issuance TYA'!$BS$21*'Credit issuance TYA'!$B$2)))</f>
        <v>0</v>
      </c>
      <c r="CI91" s="285">
        <f>IF(ISBLANK('Hoja De Calculo'!CJ$13),'Credit issuance TYA'!CI91-('Credit issuance TYA'!$BS$21*'Credit issuance TYA'!$B$2),IF('Hoja De Calculo'!CJ$16&lt;'Hoja De Calculo'!CI$16,0,'Credit issuance TYA'!CI91-('Credit issuance TYA'!$BS$21*'Credit issuance TYA'!$B$2)))</f>
        <v>0</v>
      </c>
      <c r="CJ91" s="285">
        <f>IF(ISBLANK('Hoja De Calculo'!CK$13),'Credit issuance TYA'!CJ91-('Credit issuance TYA'!$BS$21*'Credit issuance TYA'!$B$2),IF('Hoja De Calculo'!CK$16&lt;'Hoja De Calculo'!CJ$16,0,'Credit issuance TYA'!CJ91-('Credit issuance TYA'!$BS$21*'Credit issuance TYA'!$B$2)))</f>
        <v>0</v>
      </c>
      <c r="CK91" s="285">
        <f>IF(ISBLANK('Hoja De Calculo'!CL$13),'Credit issuance TYA'!CK91-('Credit issuance TYA'!$BS$21*'Credit issuance TYA'!$B$2),IF('Hoja De Calculo'!CL$16&lt;'Hoja De Calculo'!CK$16,0,'Credit issuance TYA'!CK91-('Credit issuance TYA'!$BS$21*'Credit issuance TYA'!$B$2)))</f>
        <v>0</v>
      </c>
      <c r="CL91" s="285">
        <f>IF(ISBLANK('Hoja De Calculo'!CM$13),'Credit issuance TYA'!CL91-('Credit issuance TYA'!$BS$21*'Credit issuance TYA'!$B$2),IF('Hoja De Calculo'!CM$16&lt;'Hoja De Calculo'!CL$16,0,'Credit issuance TYA'!CL91-('Credit issuance TYA'!$BS$21*'Credit issuance TYA'!$B$2)))</f>
        <v>0</v>
      </c>
      <c r="CM91" s="285">
        <f>IF(ISBLANK('Hoja De Calculo'!CN$13),'Credit issuance TYA'!CM91-('Credit issuance TYA'!$BS$21*'Credit issuance TYA'!$B$2),IF('Hoja De Calculo'!CN$16&lt;'Hoja De Calculo'!CM$16,0,'Credit issuance TYA'!CM91-('Credit issuance TYA'!$BS$21*'Credit issuance TYA'!$B$2)))</f>
        <v>0</v>
      </c>
      <c r="CN91" s="285">
        <f>IF(ISBLANK('Hoja De Calculo'!CO$13),'Credit issuance TYA'!CN91-('Credit issuance TYA'!$BS$21*'Credit issuance TYA'!$B$2),IF('Hoja De Calculo'!CO$16&lt;'Hoja De Calculo'!CN$16,0,'Credit issuance TYA'!CN91-('Credit issuance TYA'!$BS$21*'Credit issuance TYA'!$B$2)))</f>
        <v>0</v>
      </c>
      <c r="CO91" s="285">
        <f>IF(ISBLANK('Hoja De Calculo'!CP$13),'Credit issuance TYA'!CO91-('Credit issuance TYA'!$BS$21*'Credit issuance TYA'!$B$2),IF('Hoja De Calculo'!CP$16&lt;'Hoja De Calculo'!CO$16,0,'Credit issuance TYA'!CO91-('Credit issuance TYA'!$BS$21*'Credit issuance TYA'!$B$2)))</f>
        <v>0</v>
      </c>
      <c r="CP91" s="285">
        <f>IF(ISBLANK('Hoja De Calculo'!CQ$13),'Credit issuance TYA'!CP91-('Credit issuance TYA'!$BS$21*'Credit issuance TYA'!$B$2),IF('Hoja De Calculo'!CQ$16&lt;'Hoja De Calculo'!CP$16,0,'Credit issuance TYA'!CP91-('Credit issuance TYA'!$BS$21*'Credit issuance TYA'!$B$2)))</f>
        <v>0</v>
      </c>
      <c r="CQ91" s="285">
        <f>IF(ISBLANK('Hoja De Calculo'!CR$13),'Credit issuance TYA'!CQ91-('Credit issuance TYA'!$BS$21*'Credit issuance TYA'!$B$2),IF('Hoja De Calculo'!CR$16&lt;'Hoja De Calculo'!CQ$16,0,'Credit issuance TYA'!CQ91-('Credit issuance TYA'!$BS$21*'Credit issuance TYA'!$B$2)))</f>
        <v>0</v>
      </c>
      <c r="CR91" s="285">
        <f>IF(ISBLANK('Hoja De Calculo'!CS$13),'Credit issuance TYA'!CR91-('Credit issuance TYA'!$BS$21*'Credit issuance TYA'!$B$2),IF('Hoja De Calculo'!CS$16&lt;'Hoja De Calculo'!CR$16,0,'Credit issuance TYA'!CR91-('Credit issuance TYA'!$BS$21*'Credit issuance TYA'!$B$2)))</f>
        <v>0</v>
      </c>
      <c r="CS91" s="285">
        <f>IF(ISBLANK('Hoja De Calculo'!CT$13),'Credit issuance TYA'!CS91-('Credit issuance TYA'!$BS$21*'Credit issuance TYA'!$B$2),IF('Hoja De Calculo'!CT$16&lt;'Hoja De Calculo'!CS$16,0,'Credit issuance TYA'!CS91-('Credit issuance TYA'!$BS$21*'Credit issuance TYA'!$B$2)))</f>
        <v>0</v>
      </c>
      <c r="CT91" s="285">
        <f>IF(ISBLANK('Hoja De Calculo'!CU$13),'Credit issuance TYA'!CT91-('Credit issuance TYA'!$BS$21*'Credit issuance TYA'!$B$2),IF('Hoja De Calculo'!CU$16&lt;'Hoja De Calculo'!CT$16,0,'Credit issuance TYA'!CT91-('Credit issuance TYA'!$BS$21*'Credit issuance TYA'!$B$2)))</f>
        <v>0</v>
      </c>
      <c r="CU91" s="285">
        <f>IF(ISBLANK('Hoja De Calculo'!CV$13),'Credit issuance TYA'!CU91-('Credit issuance TYA'!$BS$21*'Credit issuance TYA'!$B$2),IF('Hoja De Calculo'!CV$16&lt;'Hoja De Calculo'!CU$16,0,'Credit issuance TYA'!CU91-('Credit issuance TYA'!$BS$21*'Credit issuance TYA'!$B$2)))</f>
        <v>0</v>
      </c>
      <c r="CV91" s="285">
        <f>IF(ISBLANK('Hoja De Calculo'!CW$13),'Credit issuance TYA'!CV91-('Credit issuance TYA'!$BS$21*'Credit issuance TYA'!$B$2),IF('Hoja De Calculo'!CW$16&lt;'Hoja De Calculo'!CV$16,0,'Credit issuance TYA'!CV91-('Credit issuance TYA'!$BS$21*'Credit issuance TYA'!$B$2)))</f>
        <v>0</v>
      </c>
      <c r="CW91" s="285">
        <f>IF(ISBLANK('Hoja De Calculo'!CX$13),'Credit issuance TYA'!CW91-('Credit issuance TYA'!$BS$21*'Credit issuance TYA'!$B$2),IF('Hoja De Calculo'!CX$16&lt;'Hoja De Calculo'!CW$16,0,'Credit issuance TYA'!CW91-('Credit issuance TYA'!$BS$21*'Credit issuance TYA'!$B$2)))</f>
        <v>0</v>
      </c>
    </row>
    <row r="92" spans="1:102" x14ac:dyDescent="0.25">
      <c r="A92" t="s">
        <v>229</v>
      </c>
      <c r="B92" s="263"/>
      <c r="C92" s="263"/>
      <c r="D92" s="263"/>
      <c r="E92" s="263"/>
      <c r="F92" s="263"/>
      <c r="G92" s="263"/>
      <c r="H92" s="263"/>
      <c r="I92" s="263"/>
      <c r="J92" s="263"/>
      <c r="K92" s="263"/>
      <c r="L92" s="263"/>
      <c r="M92" s="263"/>
      <c r="N92" s="263"/>
      <c r="O92" s="263"/>
      <c r="P92" s="263"/>
      <c r="Q92" s="263"/>
      <c r="R92" s="263"/>
      <c r="S92" s="263"/>
      <c r="T92" s="263"/>
      <c r="U92" s="263"/>
      <c r="V92" s="263"/>
      <c r="W92" s="263"/>
      <c r="X92" s="263"/>
      <c r="Y92" s="263"/>
      <c r="Z92" s="263"/>
      <c r="AA92" s="263"/>
      <c r="AB92" s="263"/>
      <c r="AC92" s="263"/>
      <c r="AD92" s="263"/>
      <c r="AE92" s="263"/>
      <c r="AF92" s="263"/>
      <c r="AG92" s="263"/>
      <c r="AH92" s="263"/>
      <c r="AI92" s="263"/>
      <c r="AJ92" s="263"/>
      <c r="AK92" s="263"/>
      <c r="AL92" s="263"/>
      <c r="AM92" s="263"/>
      <c r="AN92" s="263"/>
      <c r="AO92" s="263"/>
      <c r="AP92" s="263"/>
      <c r="AQ92" s="263"/>
      <c r="AR92" s="263"/>
      <c r="AS92" s="263"/>
      <c r="AT92" s="263"/>
      <c r="AU92" s="263"/>
      <c r="AV92" s="263"/>
      <c r="AW92" s="263"/>
      <c r="AX92" s="263"/>
      <c r="AY92" s="263"/>
      <c r="AZ92" s="263"/>
      <c r="BA92" s="263"/>
      <c r="BB92" s="263"/>
      <c r="BC92" s="263"/>
      <c r="BD92" s="263"/>
      <c r="BE92" s="263"/>
      <c r="BF92" s="263"/>
      <c r="BG92" s="263"/>
      <c r="BH92" s="263"/>
      <c r="BI92" s="263"/>
      <c r="BJ92" s="263"/>
      <c r="BK92" s="263"/>
      <c r="BL92" s="263"/>
      <c r="BM92" s="263"/>
      <c r="BN92" s="263"/>
      <c r="BO92" s="263"/>
      <c r="BP92" s="263"/>
      <c r="BQ92" s="263"/>
      <c r="BR92" s="263"/>
      <c r="BS92" s="263"/>
      <c r="BT92" s="285">
        <f>'Credit issuance TYA'!BT92-('Credit issuance TYA'!$BT$21*'Credit issuance TYA'!$B$2)</f>
        <v>0</v>
      </c>
      <c r="BU92" s="285">
        <f>IF(ISBLANK('Hoja De Calculo'!BV$13),'Credit issuance TYA'!BU92-('Credit issuance TYA'!$BT$21*'Credit issuance TYA'!$B$2),IF('Hoja De Calculo'!BV$16&lt;'Hoja De Calculo'!BU$16,0,'Credit issuance TYA'!BU92-('Credit issuance TYA'!$BT$21*'Credit issuance TYA'!$B$2)))</f>
        <v>0</v>
      </c>
      <c r="BV92" s="285">
        <f>IF(ISBLANK('Hoja De Calculo'!BW$13),'Credit issuance TYA'!BV92-('Credit issuance TYA'!$BT$21*'Credit issuance TYA'!$B$2),IF('Hoja De Calculo'!BW$16&lt;'Hoja De Calculo'!BV$16,0,'Credit issuance TYA'!BV92-('Credit issuance TYA'!$BT$21*'Credit issuance TYA'!$B$2)))</f>
        <v>0</v>
      </c>
      <c r="BW92" s="285">
        <f>IF(ISBLANK('Hoja De Calculo'!BX$13),'Credit issuance TYA'!BW92-('Credit issuance TYA'!$BT$21*'Credit issuance TYA'!$B$2),IF('Hoja De Calculo'!BX$16&lt;'Hoja De Calculo'!BW$16,0,'Credit issuance TYA'!BW92-('Credit issuance TYA'!$BT$21*'Credit issuance TYA'!$B$2)))</f>
        <v>0</v>
      </c>
      <c r="BX92" s="285">
        <f>IF(ISBLANK('Hoja De Calculo'!BY$13),'Credit issuance TYA'!BX92-('Credit issuance TYA'!$BT$21*'Credit issuance TYA'!$B$2),IF('Hoja De Calculo'!BY$16&lt;'Hoja De Calculo'!BX$16,0,'Credit issuance TYA'!BX92-('Credit issuance TYA'!$BT$21*'Credit issuance TYA'!$B$2)))</f>
        <v>0</v>
      </c>
      <c r="BY92" s="285">
        <f>IF(ISBLANK('Hoja De Calculo'!BZ$13),'Credit issuance TYA'!BY92-('Credit issuance TYA'!$BT$21*'Credit issuance TYA'!$B$2),IF('Hoja De Calculo'!BZ$16&lt;'Hoja De Calculo'!BY$16,0,'Credit issuance TYA'!BY92-('Credit issuance TYA'!$BT$21*'Credit issuance TYA'!$B$2)))</f>
        <v>0</v>
      </c>
      <c r="BZ92" s="285">
        <f>IF(ISBLANK('Hoja De Calculo'!CA$13),'Credit issuance TYA'!BZ92-('Credit issuance TYA'!$BT$21*'Credit issuance TYA'!$B$2),IF('Hoja De Calculo'!CA$16&lt;'Hoja De Calculo'!BZ$16,0,'Credit issuance TYA'!BZ92-('Credit issuance TYA'!$BT$21*'Credit issuance TYA'!$B$2)))</f>
        <v>0</v>
      </c>
      <c r="CA92" s="285">
        <f>IF(ISBLANK('Hoja De Calculo'!CB$13),'Credit issuance TYA'!CA92-('Credit issuance TYA'!$BT$21*'Credit issuance TYA'!$B$2),IF('Hoja De Calculo'!CB$16&lt;'Hoja De Calculo'!CA$16,0,'Credit issuance TYA'!CA92-('Credit issuance TYA'!$BT$21*'Credit issuance TYA'!$B$2)))</f>
        <v>0</v>
      </c>
      <c r="CB92" s="285">
        <f>IF(ISBLANK('Hoja De Calculo'!CC$13),'Credit issuance TYA'!CB92-('Credit issuance TYA'!$BT$21*'Credit issuance TYA'!$B$2),IF('Hoja De Calculo'!CC$16&lt;'Hoja De Calculo'!CB$16,0,'Credit issuance TYA'!CB92-('Credit issuance TYA'!$BT$21*'Credit issuance TYA'!$B$2)))</f>
        <v>0</v>
      </c>
      <c r="CC92" s="285">
        <f>IF(ISBLANK('Hoja De Calculo'!CD$13),'Credit issuance TYA'!CC92-('Credit issuance TYA'!$BT$21*'Credit issuance TYA'!$B$2),IF('Hoja De Calculo'!CD$16&lt;'Hoja De Calculo'!CC$16,0,'Credit issuance TYA'!CC92-('Credit issuance TYA'!$BT$21*'Credit issuance TYA'!$B$2)))</f>
        <v>0</v>
      </c>
      <c r="CD92" s="285">
        <f>IF(ISBLANK('Hoja De Calculo'!CE$13),'Credit issuance TYA'!CD92-('Credit issuance TYA'!$BT$21*'Credit issuance TYA'!$B$2),IF('Hoja De Calculo'!CE$16&lt;'Hoja De Calculo'!CD$16,0,'Credit issuance TYA'!CD92-('Credit issuance TYA'!$BT$21*'Credit issuance TYA'!$B$2)))</f>
        <v>0</v>
      </c>
      <c r="CE92" s="285">
        <f>IF(ISBLANK('Hoja De Calculo'!CF$13),'Credit issuance TYA'!CE92-('Credit issuance TYA'!$BT$21*'Credit issuance TYA'!$B$2),IF('Hoja De Calculo'!CF$16&lt;'Hoja De Calculo'!CE$16,0,'Credit issuance TYA'!CE92-('Credit issuance TYA'!$BT$21*'Credit issuance TYA'!$B$2)))</f>
        <v>0</v>
      </c>
      <c r="CF92" s="285">
        <f>IF(ISBLANK('Hoja De Calculo'!CG$13),'Credit issuance TYA'!CF92-('Credit issuance TYA'!$BT$21*'Credit issuance TYA'!$B$2),IF('Hoja De Calculo'!CG$16&lt;'Hoja De Calculo'!CF$16,0,'Credit issuance TYA'!CF92-('Credit issuance TYA'!$BT$21*'Credit issuance TYA'!$B$2)))</f>
        <v>0</v>
      </c>
      <c r="CG92" s="285">
        <f>IF(ISBLANK('Hoja De Calculo'!CH$13),'Credit issuance TYA'!CG92-('Credit issuance TYA'!$BT$21*'Credit issuance TYA'!$B$2),IF('Hoja De Calculo'!CH$16&lt;'Hoja De Calculo'!CG$16,0,'Credit issuance TYA'!CG92-('Credit issuance TYA'!$BT$21*'Credit issuance TYA'!$B$2)))</f>
        <v>0</v>
      </c>
      <c r="CH92" s="285">
        <f>IF(ISBLANK('Hoja De Calculo'!CI$13),'Credit issuance TYA'!CH92-('Credit issuance TYA'!$BT$21*'Credit issuance TYA'!$B$2),IF('Hoja De Calculo'!CI$16&lt;'Hoja De Calculo'!CH$16,0,'Credit issuance TYA'!CH92-('Credit issuance TYA'!$BT$21*'Credit issuance TYA'!$B$2)))</f>
        <v>0</v>
      </c>
      <c r="CI92" s="285">
        <f>IF(ISBLANK('Hoja De Calculo'!CJ$13),'Credit issuance TYA'!CI92-('Credit issuance TYA'!$BT$21*'Credit issuance TYA'!$B$2),IF('Hoja De Calculo'!CJ$16&lt;'Hoja De Calculo'!CI$16,0,'Credit issuance TYA'!CI92-('Credit issuance TYA'!$BT$21*'Credit issuance TYA'!$B$2)))</f>
        <v>0</v>
      </c>
      <c r="CJ92" s="285">
        <f>IF(ISBLANK('Hoja De Calculo'!CK$13),'Credit issuance TYA'!CJ92-('Credit issuance TYA'!$BT$21*'Credit issuance TYA'!$B$2),IF('Hoja De Calculo'!CK$16&lt;'Hoja De Calculo'!CJ$16,0,'Credit issuance TYA'!CJ92-('Credit issuance TYA'!$BT$21*'Credit issuance TYA'!$B$2)))</f>
        <v>0</v>
      </c>
      <c r="CK92" s="285">
        <f>IF(ISBLANK('Hoja De Calculo'!CL$13),'Credit issuance TYA'!CK92-('Credit issuance TYA'!$BT$21*'Credit issuance TYA'!$B$2),IF('Hoja De Calculo'!CL$16&lt;'Hoja De Calculo'!CK$16,0,'Credit issuance TYA'!CK92-('Credit issuance TYA'!$BT$21*'Credit issuance TYA'!$B$2)))</f>
        <v>0</v>
      </c>
      <c r="CL92" s="285">
        <f>IF(ISBLANK('Hoja De Calculo'!CM$13),'Credit issuance TYA'!CL92-('Credit issuance TYA'!$BT$21*'Credit issuance TYA'!$B$2),IF('Hoja De Calculo'!CM$16&lt;'Hoja De Calculo'!CL$16,0,'Credit issuance TYA'!CL92-('Credit issuance TYA'!$BT$21*'Credit issuance TYA'!$B$2)))</f>
        <v>0</v>
      </c>
      <c r="CM92" s="285">
        <f>IF(ISBLANK('Hoja De Calculo'!CN$13),'Credit issuance TYA'!CM92-('Credit issuance TYA'!$BT$21*'Credit issuance TYA'!$B$2),IF('Hoja De Calculo'!CN$16&lt;'Hoja De Calculo'!CM$16,0,'Credit issuance TYA'!CM92-('Credit issuance TYA'!$BT$21*'Credit issuance TYA'!$B$2)))</f>
        <v>0</v>
      </c>
      <c r="CN92" s="285">
        <f>IF(ISBLANK('Hoja De Calculo'!CO$13),'Credit issuance TYA'!CN92-('Credit issuance TYA'!$BT$21*'Credit issuance TYA'!$B$2),IF('Hoja De Calculo'!CO$16&lt;'Hoja De Calculo'!CN$16,0,'Credit issuance TYA'!CN92-('Credit issuance TYA'!$BT$21*'Credit issuance TYA'!$B$2)))</f>
        <v>0</v>
      </c>
      <c r="CO92" s="285">
        <f>IF(ISBLANK('Hoja De Calculo'!CP$13),'Credit issuance TYA'!CO92-('Credit issuance TYA'!$BT$21*'Credit issuance TYA'!$B$2),IF('Hoja De Calculo'!CP$16&lt;'Hoja De Calculo'!CO$16,0,'Credit issuance TYA'!CO92-('Credit issuance TYA'!$BT$21*'Credit issuance TYA'!$B$2)))</f>
        <v>0</v>
      </c>
      <c r="CP92" s="285">
        <f>IF(ISBLANK('Hoja De Calculo'!CQ$13),'Credit issuance TYA'!CP92-('Credit issuance TYA'!$BT$21*'Credit issuance TYA'!$B$2),IF('Hoja De Calculo'!CQ$16&lt;'Hoja De Calculo'!CP$16,0,'Credit issuance TYA'!CP92-('Credit issuance TYA'!$BT$21*'Credit issuance TYA'!$B$2)))</f>
        <v>0</v>
      </c>
      <c r="CQ92" s="285">
        <f>IF(ISBLANK('Hoja De Calculo'!CR$13),'Credit issuance TYA'!CQ92-('Credit issuance TYA'!$BT$21*'Credit issuance TYA'!$B$2),IF('Hoja De Calculo'!CR$16&lt;'Hoja De Calculo'!CQ$16,0,'Credit issuance TYA'!CQ92-('Credit issuance TYA'!$BT$21*'Credit issuance TYA'!$B$2)))</f>
        <v>0</v>
      </c>
      <c r="CR92" s="285">
        <f>IF(ISBLANK('Hoja De Calculo'!CS$13),'Credit issuance TYA'!CR92-('Credit issuance TYA'!$BT$21*'Credit issuance TYA'!$B$2),IF('Hoja De Calculo'!CS$16&lt;'Hoja De Calculo'!CR$16,0,'Credit issuance TYA'!CR92-('Credit issuance TYA'!$BT$21*'Credit issuance TYA'!$B$2)))</f>
        <v>0</v>
      </c>
      <c r="CS92" s="285">
        <f>IF(ISBLANK('Hoja De Calculo'!CT$13),'Credit issuance TYA'!CS92-('Credit issuance TYA'!$BT$21*'Credit issuance TYA'!$B$2),IF('Hoja De Calculo'!CT$16&lt;'Hoja De Calculo'!CS$16,0,'Credit issuance TYA'!CS92-('Credit issuance TYA'!$BT$21*'Credit issuance TYA'!$B$2)))</f>
        <v>0</v>
      </c>
      <c r="CT92" s="285">
        <f>IF(ISBLANK('Hoja De Calculo'!CU$13),'Credit issuance TYA'!CT92-('Credit issuance TYA'!$BT$21*'Credit issuance TYA'!$B$2),IF('Hoja De Calculo'!CU$16&lt;'Hoja De Calculo'!CT$16,0,'Credit issuance TYA'!CT92-('Credit issuance TYA'!$BT$21*'Credit issuance TYA'!$B$2)))</f>
        <v>0</v>
      </c>
      <c r="CU92" s="285">
        <f>IF(ISBLANK('Hoja De Calculo'!CV$13),'Credit issuance TYA'!CU92-('Credit issuance TYA'!$BT$21*'Credit issuance TYA'!$B$2),IF('Hoja De Calculo'!CV$16&lt;'Hoja De Calculo'!CU$16,0,'Credit issuance TYA'!CU92-('Credit issuance TYA'!$BT$21*'Credit issuance TYA'!$B$2)))</f>
        <v>0</v>
      </c>
      <c r="CV92" s="285">
        <f>IF(ISBLANK('Hoja De Calculo'!CW$13),'Credit issuance TYA'!CV92-('Credit issuance TYA'!$BT$21*'Credit issuance TYA'!$B$2),IF('Hoja De Calculo'!CW$16&lt;'Hoja De Calculo'!CV$16,0,'Credit issuance TYA'!CV92-('Credit issuance TYA'!$BT$21*'Credit issuance TYA'!$B$2)))</f>
        <v>0</v>
      </c>
      <c r="CW92" s="285">
        <f>IF(ISBLANK('Hoja De Calculo'!CX$13),'Credit issuance TYA'!CW92-('Credit issuance TYA'!$BT$21*'Credit issuance TYA'!$B$2),IF('Hoja De Calculo'!CX$16&lt;'Hoja De Calculo'!CW$16,0,'Credit issuance TYA'!CW92-('Credit issuance TYA'!$BT$21*'Credit issuance TYA'!$B$2)))</f>
        <v>0</v>
      </c>
    </row>
    <row r="93" spans="1:102" x14ac:dyDescent="0.25">
      <c r="A93" t="s">
        <v>230</v>
      </c>
      <c r="B93" s="263"/>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c r="AI93" s="263"/>
      <c r="AJ93" s="263"/>
      <c r="AK93" s="263"/>
      <c r="AL93" s="263"/>
      <c r="AM93" s="263"/>
      <c r="AN93" s="263"/>
      <c r="AO93" s="263"/>
      <c r="AP93" s="263"/>
      <c r="AQ93" s="263"/>
      <c r="AR93" s="263"/>
      <c r="AS93" s="263"/>
      <c r="AT93" s="263"/>
      <c r="AU93" s="263"/>
      <c r="AV93" s="263"/>
      <c r="AW93" s="263"/>
      <c r="AX93" s="263"/>
      <c r="AY93" s="263"/>
      <c r="AZ93" s="263"/>
      <c r="BA93" s="263"/>
      <c r="BB93" s="263"/>
      <c r="BC93" s="263"/>
      <c r="BD93" s="263"/>
      <c r="BE93" s="263"/>
      <c r="BF93" s="263"/>
      <c r="BG93" s="263"/>
      <c r="BH93" s="263"/>
      <c r="BI93" s="263"/>
      <c r="BJ93" s="263"/>
      <c r="BK93" s="263"/>
      <c r="BL93" s="263"/>
      <c r="BM93" s="263"/>
      <c r="BN93" s="263"/>
      <c r="BO93" s="263"/>
      <c r="BP93" s="263"/>
      <c r="BQ93" s="263"/>
      <c r="BR93" s="263"/>
      <c r="BS93" s="263"/>
      <c r="BT93" s="263"/>
      <c r="BU93" s="285">
        <f>'Credit issuance TYA'!BU93-('Credit issuance TYA'!$BU$21*'Credit issuance TYA'!$B$2)</f>
        <v>0</v>
      </c>
      <c r="BV93" s="285">
        <f>IF(ISBLANK('Hoja De Calculo'!BW$13),'Credit issuance TYA'!BV93-('Credit issuance TYA'!$BU$21*'Credit issuance TYA'!$B$2),IF('Hoja De Calculo'!BW$16&lt;'Hoja De Calculo'!BV$16,0,'Credit issuance TYA'!BV93-('Credit issuance TYA'!$BU$21*'Credit issuance TYA'!$B$2)))</f>
        <v>0</v>
      </c>
      <c r="BW93" s="285">
        <f>IF(ISBLANK('Hoja De Calculo'!BX$13),'Credit issuance TYA'!BW93-('Credit issuance TYA'!$BU$21*'Credit issuance TYA'!$B$2),IF('Hoja De Calculo'!BX$16&lt;'Hoja De Calculo'!BW$16,0,'Credit issuance TYA'!BW93-('Credit issuance TYA'!$BU$21*'Credit issuance TYA'!$B$2)))</f>
        <v>0</v>
      </c>
      <c r="BX93" s="285">
        <f>IF(ISBLANK('Hoja De Calculo'!BY$13),'Credit issuance TYA'!BX93-('Credit issuance TYA'!$BU$21*'Credit issuance TYA'!$B$2),IF('Hoja De Calculo'!BY$16&lt;'Hoja De Calculo'!BX$16,0,'Credit issuance TYA'!BX93-('Credit issuance TYA'!$BU$21*'Credit issuance TYA'!$B$2)))</f>
        <v>0</v>
      </c>
      <c r="BY93" s="285">
        <f>IF(ISBLANK('Hoja De Calculo'!BZ$13),'Credit issuance TYA'!BY93-('Credit issuance TYA'!$BU$21*'Credit issuance TYA'!$B$2),IF('Hoja De Calculo'!BZ$16&lt;'Hoja De Calculo'!BY$16,0,'Credit issuance TYA'!BY93-('Credit issuance TYA'!$BU$21*'Credit issuance TYA'!$B$2)))</f>
        <v>0</v>
      </c>
      <c r="BZ93" s="285">
        <f>IF(ISBLANK('Hoja De Calculo'!CA$13),'Credit issuance TYA'!BZ93-('Credit issuance TYA'!$BU$21*'Credit issuance TYA'!$B$2),IF('Hoja De Calculo'!CA$16&lt;'Hoja De Calculo'!BZ$16,0,'Credit issuance TYA'!BZ93-('Credit issuance TYA'!$BU$21*'Credit issuance TYA'!$B$2)))</f>
        <v>0</v>
      </c>
      <c r="CA93" s="285">
        <f>IF(ISBLANK('Hoja De Calculo'!CB$13),'Credit issuance TYA'!CA93-('Credit issuance TYA'!$BU$21*'Credit issuance TYA'!$B$2),IF('Hoja De Calculo'!CB$16&lt;'Hoja De Calculo'!CA$16,0,'Credit issuance TYA'!CA93-('Credit issuance TYA'!$BU$21*'Credit issuance TYA'!$B$2)))</f>
        <v>0</v>
      </c>
      <c r="CB93" s="285">
        <f>IF(ISBLANK('Hoja De Calculo'!CC$13),'Credit issuance TYA'!CB93-('Credit issuance TYA'!$BU$21*'Credit issuance TYA'!$B$2),IF('Hoja De Calculo'!CC$16&lt;'Hoja De Calculo'!CB$16,0,'Credit issuance TYA'!CB93-('Credit issuance TYA'!$BU$21*'Credit issuance TYA'!$B$2)))</f>
        <v>0</v>
      </c>
      <c r="CC93" s="285">
        <f>IF(ISBLANK('Hoja De Calculo'!CD$13),'Credit issuance TYA'!CC93-('Credit issuance TYA'!$BU$21*'Credit issuance TYA'!$B$2),IF('Hoja De Calculo'!CD$16&lt;'Hoja De Calculo'!CC$16,0,'Credit issuance TYA'!CC93-('Credit issuance TYA'!$BU$21*'Credit issuance TYA'!$B$2)))</f>
        <v>0</v>
      </c>
      <c r="CD93" s="285">
        <f>IF(ISBLANK('Hoja De Calculo'!CE$13),'Credit issuance TYA'!CD93-('Credit issuance TYA'!$BU$21*'Credit issuance TYA'!$B$2),IF('Hoja De Calculo'!CE$16&lt;'Hoja De Calculo'!CD$16,0,'Credit issuance TYA'!CD93-('Credit issuance TYA'!$BU$21*'Credit issuance TYA'!$B$2)))</f>
        <v>0</v>
      </c>
      <c r="CE93" s="285">
        <f>IF(ISBLANK('Hoja De Calculo'!CF$13),'Credit issuance TYA'!CE93-('Credit issuance TYA'!$BU$21*'Credit issuance TYA'!$B$2),IF('Hoja De Calculo'!CF$16&lt;'Hoja De Calculo'!CE$16,0,'Credit issuance TYA'!CE93-('Credit issuance TYA'!$BU$21*'Credit issuance TYA'!$B$2)))</f>
        <v>0</v>
      </c>
      <c r="CF93" s="285">
        <f>IF(ISBLANK('Hoja De Calculo'!CG$13),'Credit issuance TYA'!CF93-('Credit issuance TYA'!$BU$21*'Credit issuance TYA'!$B$2),IF('Hoja De Calculo'!CG$16&lt;'Hoja De Calculo'!CF$16,0,'Credit issuance TYA'!CF93-('Credit issuance TYA'!$BU$21*'Credit issuance TYA'!$B$2)))</f>
        <v>0</v>
      </c>
      <c r="CG93" s="285">
        <f>IF(ISBLANK('Hoja De Calculo'!CH$13),'Credit issuance TYA'!CG93-('Credit issuance TYA'!$BU$21*'Credit issuance TYA'!$B$2),IF('Hoja De Calculo'!CH$16&lt;'Hoja De Calculo'!CG$16,0,'Credit issuance TYA'!CG93-('Credit issuance TYA'!$BU$21*'Credit issuance TYA'!$B$2)))</f>
        <v>0</v>
      </c>
      <c r="CH93" s="285">
        <f>IF(ISBLANK('Hoja De Calculo'!CI$13),'Credit issuance TYA'!CH93-('Credit issuance TYA'!$BU$21*'Credit issuance TYA'!$B$2),IF('Hoja De Calculo'!CI$16&lt;'Hoja De Calculo'!CH$16,0,'Credit issuance TYA'!CH93-('Credit issuance TYA'!$BU$21*'Credit issuance TYA'!$B$2)))</f>
        <v>0</v>
      </c>
      <c r="CI93" s="285">
        <f>IF(ISBLANK('Hoja De Calculo'!CJ$13),'Credit issuance TYA'!CI93-('Credit issuance TYA'!$BU$21*'Credit issuance TYA'!$B$2),IF('Hoja De Calculo'!CJ$16&lt;'Hoja De Calculo'!CI$16,0,'Credit issuance TYA'!CI93-('Credit issuance TYA'!$BU$21*'Credit issuance TYA'!$B$2)))</f>
        <v>0</v>
      </c>
      <c r="CJ93" s="285">
        <f>IF(ISBLANK('Hoja De Calculo'!CK$13),'Credit issuance TYA'!CJ93-('Credit issuance TYA'!$BU$21*'Credit issuance TYA'!$B$2),IF('Hoja De Calculo'!CK$16&lt;'Hoja De Calculo'!CJ$16,0,'Credit issuance TYA'!CJ93-('Credit issuance TYA'!$BU$21*'Credit issuance TYA'!$B$2)))</f>
        <v>0</v>
      </c>
      <c r="CK93" s="285">
        <f>IF(ISBLANK('Hoja De Calculo'!CL$13),'Credit issuance TYA'!CK93-('Credit issuance TYA'!$BU$21*'Credit issuance TYA'!$B$2),IF('Hoja De Calculo'!CL$16&lt;'Hoja De Calculo'!CK$16,0,'Credit issuance TYA'!CK93-('Credit issuance TYA'!$BU$21*'Credit issuance TYA'!$B$2)))</f>
        <v>0</v>
      </c>
      <c r="CL93" s="285">
        <f>IF(ISBLANK('Hoja De Calculo'!CM$13),'Credit issuance TYA'!CL93-('Credit issuance TYA'!$BU$21*'Credit issuance TYA'!$B$2),IF('Hoja De Calculo'!CM$16&lt;'Hoja De Calculo'!CL$16,0,'Credit issuance TYA'!CL93-('Credit issuance TYA'!$BU$21*'Credit issuance TYA'!$B$2)))</f>
        <v>0</v>
      </c>
      <c r="CM93" s="285">
        <f>IF(ISBLANK('Hoja De Calculo'!CN$13),'Credit issuance TYA'!CM93-('Credit issuance TYA'!$BU$21*'Credit issuance TYA'!$B$2),IF('Hoja De Calculo'!CN$16&lt;'Hoja De Calculo'!CM$16,0,'Credit issuance TYA'!CM93-('Credit issuance TYA'!$BU$21*'Credit issuance TYA'!$B$2)))</f>
        <v>0</v>
      </c>
      <c r="CN93" s="285">
        <f>IF(ISBLANK('Hoja De Calculo'!CO$13),'Credit issuance TYA'!CN93-('Credit issuance TYA'!$BU$21*'Credit issuance TYA'!$B$2),IF('Hoja De Calculo'!CO$16&lt;'Hoja De Calculo'!CN$16,0,'Credit issuance TYA'!CN93-('Credit issuance TYA'!$BU$21*'Credit issuance TYA'!$B$2)))</f>
        <v>0</v>
      </c>
      <c r="CO93" s="285">
        <f>IF(ISBLANK('Hoja De Calculo'!CP$13),'Credit issuance TYA'!CO93-('Credit issuance TYA'!$BU$21*'Credit issuance TYA'!$B$2),IF('Hoja De Calculo'!CP$16&lt;'Hoja De Calculo'!CO$16,0,'Credit issuance TYA'!CO93-('Credit issuance TYA'!$BU$21*'Credit issuance TYA'!$B$2)))</f>
        <v>0</v>
      </c>
      <c r="CP93" s="285">
        <f>IF(ISBLANK('Hoja De Calculo'!CQ$13),'Credit issuance TYA'!CP93-('Credit issuance TYA'!$BU$21*'Credit issuance TYA'!$B$2),IF('Hoja De Calculo'!CQ$16&lt;'Hoja De Calculo'!CP$16,0,'Credit issuance TYA'!CP93-('Credit issuance TYA'!$BU$21*'Credit issuance TYA'!$B$2)))</f>
        <v>0</v>
      </c>
      <c r="CQ93" s="285">
        <f>IF(ISBLANK('Hoja De Calculo'!CR$13),'Credit issuance TYA'!CQ93-('Credit issuance TYA'!$BU$21*'Credit issuance TYA'!$B$2),IF('Hoja De Calculo'!CR$16&lt;'Hoja De Calculo'!CQ$16,0,'Credit issuance TYA'!CQ93-('Credit issuance TYA'!$BU$21*'Credit issuance TYA'!$B$2)))</f>
        <v>0</v>
      </c>
      <c r="CR93" s="285">
        <f>IF(ISBLANK('Hoja De Calculo'!CS$13),'Credit issuance TYA'!CR93-('Credit issuance TYA'!$BU$21*'Credit issuance TYA'!$B$2),IF('Hoja De Calculo'!CS$16&lt;'Hoja De Calculo'!CR$16,0,'Credit issuance TYA'!CR93-('Credit issuance TYA'!$BU$21*'Credit issuance TYA'!$B$2)))</f>
        <v>0</v>
      </c>
      <c r="CS93" s="285">
        <f>IF(ISBLANK('Hoja De Calculo'!CT$13),'Credit issuance TYA'!CS93-('Credit issuance TYA'!$BU$21*'Credit issuance TYA'!$B$2),IF('Hoja De Calculo'!CT$16&lt;'Hoja De Calculo'!CS$16,0,'Credit issuance TYA'!CS93-('Credit issuance TYA'!$BU$21*'Credit issuance TYA'!$B$2)))</f>
        <v>0</v>
      </c>
      <c r="CT93" s="285">
        <f>IF(ISBLANK('Hoja De Calculo'!CU$13),'Credit issuance TYA'!CT93-('Credit issuance TYA'!$BU$21*'Credit issuance TYA'!$B$2),IF('Hoja De Calculo'!CU$16&lt;'Hoja De Calculo'!CT$16,0,'Credit issuance TYA'!CT93-('Credit issuance TYA'!$BU$21*'Credit issuance TYA'!$B$2)))</f>
        <v>0</v>
      </c>
      <c r="CU93" s="285">
        <f>IF(ISBLANK('Hoja De Calculo'!CV$13),'Credit issuance TYA'!CU93-('Credit issuance TYA'!$BU$21*'Credit issuance TYA'!$B$2),IF('Hoja De Calculo'!CV$16&lt;'Hoja De Calculo'!CU$16,0,'Credit issuance TYA'!CU93-('Credit issuance TYA'!$BU$21*'Credit issuance TYA'!$B$2)))</f>
        <v>0</v>
      </c>
      <c r="CV93" s="285">
        <f>IF(ISBLANK('Hoja De Calculo'!CW$13),'Credit issuance TYA'!CV93-('Credit issuance TYA'!$BU$21*'Credit issuance TYA'!$B$2),IF('Hoja De Calculo'!CW$16&lt;'Hoja De Calculo'!CV$16,0,'Credit issuance TYA'!CV93-('Credit issuance TYA'!$BU$21*'Credit issuance TYA'!$B$2)))</f>
        <v>0</v>
      </c>
      <c r="CW93" s="285">
        <f>IF(ISBLANK('Hoja De Calculo'!CX$13),'Credit issuance TYA'!CW93-('Credit issuance TYA'!$BU$21*'Credit issuance TYA'!$B$2),IF('Hoja De Calculo'!CX$16&lt;'Hoja De Calculo'!CW$16,0,'Credit issuance TYA'!CW93-('Credit issuance TYA'!$BU$21*'Credit issuance TYA'!$B$2)))</f>
        <v>0</v>
      </c>
    </row>
    <row r="94" spans="1:102" x14ac:dyDescent="0.25">
      <c r="A94" t="s">
        <v>231</v>
      </c>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263"/>
      <c r="AL94" s="263"/>
      <c r="AM94" s="263"/>
      <c r="AN94" s="263"/>
      <c r="AO94" s="263"/>
      <c r="AP94" s="263"/>
      <c r="AQ94" s="263"/>
      <c r="AR94" s="263"/>
      <c r="AS94" s="263"/>
      <c r="AT94" s="263"/>
      <c r="AU94" s="263"/>
      <c r="AV94" s="263"/>
      <c r="AW94" s="263"/>
      <c r="AX94" s="263"/>
      <c r="AY94" s="263"/>
      <c r="AZ94" s="263"/>
      <c r="BA94" s="263"/>
      <c r="BB94" s="263"/>
      <c r="BC94" s="263"/>
      <c r="BD94" s="263"/>
      <c r="BE94" s="263"/>
      <c r="BF94" s="263"/>
      <c r="BG94" s="263"/>
      <c r="BH94" s="263"/>
      <c r="BI94" s="263"/>
      <c r="BJ94" s="263"/>
      <c r="BK94" s="263"/>
      <c r="BL94" s="263"/>
      <c r="BM94" s="263"/>
      <c r="BN94" s="263"/>
      <c r="BO94" s="263"/>
      <c r="BP94" s="263"/>
      <c r="BQ94" s="263"/>
      <c r="BR94" s="263"/>
      <c r="BS94" s="263"/>
      <c r="BT94" s="263"/>
      <c r="BU94" s="263"/>
      <c r="BV94" s="285">
        <f>'Credit issuance TYA'!BV94-('Credit issuance TYA'!$BV$21*'Credit issuance TYA'!$B$2)</f>
        <v>0</v>
      </c>
      <c r="BW94" s="285">
        <f>IF(ISBLANK('Hoja De Calculo'!BX$13),'Credit issuance TYA'!BW94-('Credit issuance TYA'!$BV$21*'Credit issuance TYA'!$B$2),IF('Hoja De Calculo'!BX$16&lt;'Hoja De Calculo'!BW$16,0,'Credit issuance TYA'!BW94-('Credit issuance TYA'!$BV$21*'Credit issuance TYA'!$B$2)))</f>
        <v>0</v>
      </c>
      <c r="BX94" s="285">
        <f>IF(ISBLANK('Hoja De Calculo'!BY$13),'Credit issuance TYA'!BX94-('Credit issuance TYA'!$BV$21*'Credit issuance TYA'!$B$2),IF('Hoja De Calculo'!BY$16&lt;'Hoja De Calculo'!BX$16,0,'Credit issuance TYA'!BX94-('Credit issuance TYA'!$BV$21*'Credit issuance TYA'!$B$2)))</f>
        <v>0</v>
      </c>
      <c r="BY94" s="285">
        <f>IF(ISBLANK('Hoja De Calculo'!BZ$13),'Credit issuance TYA'!BY94-('Credit issuance TYA'!$BV$21*'Credit issuance TYA'!$B$2),IF('Hoja De Calculo'!BZ$16&lt;'Hoja De Calculo'!BY$16,0,'Credit issuance TYA'!BY94-('Credit issuance TYA'!$BV$21*'Credit issuance TYA'!$B$2)))</f>
        <v>0</v>
      </c>
      <c r="BZ94" s="285">
        <f>IF(ISBLANK('Hoja De Calculo'!CA$13),'Credit issuance TYA'!BZ94-('Credit issuance TYA'!$BV$21*'Credit issuance TYA'!$B$2),IF('Hoja De Calculo'!CA$16&lt;'Hoja De Calculo'!BZ$16,0,'Credit issuance TYA'!BZ94-('Credit issuance TYA'!$BV$21*'Credit issuance TYA'!$B$2)))</f>
        <v>0</v>
      </c>
      <c r="CA94" s="285">
        <f>IF(ISBLANK('Hoja De Calculo'!CB$13),'Credit issuance TYA'!CA94-('Credit issuance TYA'!$BV$21*'Credit issuance TYA'!$B$2),IF('Hoja De Calculo'!CB$16&lt;'Hoja De Calculo'!CA$16,0,'Credit issuance TYA'!CA94-('Credit issuance TYA'!$BV$21*'Credit issuance TYA'!$B$2)))</f>
        <v>0</v>
      </c>
      <c r="CB94" s="285">
        <f>IF(ISBLANK('Hoja De Calculo'!CC$13),'Credit issuance TYA'!CB94-('Credit issuance TYA'!$BV$21*'Credit issuance TYA'!$B$2),IF('Hoja De Calculo'!CC$16&lt;'Hoja De Calculo'!CB$16,0,'Credit issuance TYA'!CB94-('Credit issuance TYA'!$BV$21*'Credit issuance TYA'!$B$2)))</f>
        <v>0</v>
      </c>
      <c r="CC94" s="285">
        <f>IF(ISBLANK('Hoja De Calculo'!CD$13),'Credit issuance TYA'!CC94-('Credit issuance TYA'!$BV$21*'Credit issuance TYA'!$B$2),IF('Hoja De Calculo'!CD$16&lt;'Hoja De Calculo'!CC$16,0,'Credit issuance TYA'!CC94-('Credit issuance TYA'!$BV$21*'Credit issuance TYA'!$B$2)))</f>
        <v>0</v>
      </c>
      <c r="CD94" s="285">
        <f>IF(ISBLANK('Hoja De Calculo'!CE$13),'Credit issuance TYA'!CD94-('Credit issuance TYA'!$BV$21*'Credit issuance TYA'!$B$2),IF('Hoja De Calculo'!CE$16&lt;'Hoja De Calculo'!CD$16,0,'Credit issuance TYA'!CD94-('Credit issuance TYA'!$BV$21*'Credit issuance TYA'!$B$2)))</f>
        <v>0</v>
      </c>
      <c r="CE94" s="285">
        <f>IF(ISBLANK('Hoja De Calculo'!CF$13),'Credit issuance TYA'!CE94-('Credit issuance TYA'!$BV$21*'Credit issuance TYA'!$B$2),IF('Hoja De Calculo'!CF$16&lt;'Hoja De Calculo'!CE$16,0,'Credit issuance TYA'!CE94-('Credit issuance TYA'!$BV$21*'Credit issuance TYA'!$B$2)))</f>
        <v>0</v>
      </c>
      <c r="CF94" s="285">
        <f>IF(ISBLANK('Hoja De Calculo'!CG$13),'Credit issuance TYA'!CF94-('Credit issuance TYA'!$BV$21*'Credit issuance TYA'!$B$2),IF('Hoja De Calculo'!CG$16&lt;'Hoja De Calculo'!CF$16,0,'Credit issuance TYA'!CF94-('Credit issuance TYA'!$BV$21*'Credit issuance TYA'!$B$2)))</f>
        <v>0</v>
      </c>
      <c r="CG94" s="285">
        <f>IF(ISBLANK('Hoja De Calculo'!CH$13),'Credit issuance TYA'!CG94-('Credit issuance TYA'!$BV$21*'Credit issuance TYA'!$B$2),IF('Hoja De Calculo'!CH$16&lt;'Hoja De Calculo'!CG$16,0,'Credit issuance TYA'!CG94-('Credit issuance TYA'!$BV$21*'Credit issuance TYA'!$B$2)))</f>
        <v>0</v>
      </c>
      <c r="CH94" s="285">
        <f>IF(ISBLANK('Hoja De Calculo'!CI$13),'Credit issuance TYA'!CH94-('Credit issuance TYA'!$BV$21*'Credit issuance TYA'!$B$2),IF('Hoja De Calculo'!CI$16&lt;'Hoja De Calculo'!CH$16,0,'Credit issuance TYA'!CH94-('Credit issuance TYA'!$BV$21*'Credit issuance TYA'!$B$2)))</f>
        <v>0</v>
      </c>
      <c r="CI94" s="285">
        <f>IF(ISBLANK('Hoja De Calculo'!CJ$13),'Credit issuance TYA'!CI94-('Credit issuance TYA'!$BV$21*'Credit issuance TYA'!$B$2),IF('Hoja De Calculo'!CJ$16&lt;'Hoja De Calculo'!CI$16,0,'Credit issuance TYA'!CI94-('Credit issuance TYA'!$BV$21*'Credit issuance TYA'!$B$2)))</f>
        <v>0</v>
      </c>
      <c r="CJ94" s="285">
        <f>IF(ISBLANK('Hoja De Calculo'!CK$13),'Credit issuance TYA'!CJ94-('Credit issuance TYA'!$BV$21*'Credit issuance TYA'!$B$2),IF('Hoja De Calculo'!CK$16&lt;'Hoja De Calculo'!CJ$16,0,'Credit issuance TYA'!CJ94-('Credit issuance TYA'!$BV$21*'Credit issuance TYA'!$B$2)))</f>
        <v>0</v>
      </c>
      <c r="CK94" s="285">
        <f>IF(ISBLANK('Hoja De Calculo'!CL$13),'Credit issuance TYA'!CK94-('Credit issuance TYA'!$BV$21*'Credit issuance TYA'!$B$2),IF('Hoja De Calculo'!CL$16&lt;'Hoja De Calculo'!CK$16,0,'Credit issuance TYA'!CK94-('Credit issuance TYA'!$BV$21*'Credit issuance TYA'!$B$2)))</f>
        <v>0</v>
      </c>
      <c r="CL94" s="285">
        <f>IF(ISBLANK('Hoja De Calculo'!CM$13),'Credit issuance TYA'!CL94-('Credit issuance TYA'!$BV$21*'Credit issuance TYA'!$B$2),IF('Hoja De Calculo'!CM$16&lt;'Hoja De Calculo'!CL$16,0,'Credit issuance TYA'!CL94-('Credit issuance TYA'!$BV$21*'Credit issuance TYA'!$B$2)))</f>
        <v>0</v>
      </c>
      <c r="CM94" s="285">
        <f>IF(ISBLANK('Hoja De Calculo'!CN$13),'Credit issuance TYA'!CM94-('Credit issuance TYA'!$BV$21*'Credit issuance TYA'!$B$2),IF('Hoja De Calculo'!CN$16&lt;'Hoja De Calculo'!CM$16,0,'Credit issuance TYA'!CM94-('Credit issuance TYA'!$BV$21*'Credit issuance TYA'!$B$2)))</f>
        <v>0</v>
      </c>
      <c r="CN94" s="285">
        <f>IF(ISBLANK('Hoja De Calculo'!CO$13),'Credit issuance TYA'!CN94-('Credit issuance TYA'!$BV$21*'Credit issuance TYA'!$B$2),IF('Hoja De Calculo'!CO$16&lt;'Hoja De Calculo'!CN$16,0,'Credit issuance TYA'!CN94-('Credit issuance TYA'!$BV$21*'Credit issuance TYA'!$B$2)))</f>
        <v>0</v>
      </c>
      <c r="CO94" s="285">
        <f>IF(ISBLANK('Hoja De Calculo'!CP$13),'Credit issuance TYA'!CO94-('Credit issuance TYA'!$BV$21*'Credit issuance TYA'!$B$2),IF('Hoja De Calculo'!CP$16&lt;'Hoja De Calculo'!CO$16,0,'Credit issuance TYA'!CO94-('Credit issuance TYA'!$BV$21*'Credit issuance TYA'!$B$2)))</f>
        <v>0</v>
      </c>
      <c r="CP94" s="285">
        <f>IF(ISBLANK('Hoja De Calculo'!CQ$13),'Credit issuance TYA'!CP94-('Credit issuance TYA'!$BV$21*'Credit issuance TYA'!$B$2),IF('Hoja De Calculo'!CQ$16&lt;'Hoja De Calculo'!CP$16,0,'Credit issuance TYA'!CP94-('Credit issuance TYA'!$BV$21*'Credit issuance TYA'!$B$2)))</f>
        <v>0</v>
      </c>
      <c r="CQ94" s="285">
        <f>IF(ISBLANK('Hoja De Calculo'!CR$13),'Credit issuance TYA'!CQ94-('Credit issuance TYA'!$BV$21*'Credit issuance TYA'!$B$2),IF('Hoja De Calculo'!CR$16&lt;'Hoja De Calculo'!CQ$16,0,'Credit issuance TYA'!CQ94-('Credit issuance TYA'!$BV$21*'Credit issuance TYA'!$B$2)))</f>
        <v>0</v>
      </c>
      <c r="CR94" s="285">
        <f>IF(ISBLANK('Hoja De Calculo'!CS$13),'Credit issuance TYA'!CR94-('Credit issuance TYA'!$BV$21*'Credit issuance TYA'!$B$2),IF('Hoja De Calculo'!CS$16&lt;'Hoja De Calculo'!CR$16,0,'Credit issuance TYA'!CR94-('Credit issuance TYA'!$BV$21*'Credit issuance TYA'!$B$2)))</f>
        <v>0</v>
      </c>
      <c r="CS94" s="285">
        <f>IF(ISBLANK('Hoja De Calculo'!CT$13),'Credit issuance TYA'!CS94-('Credit issuance TYA'!$BV$21*'Credit issuance TYA'!$B$2),IF('Hoja De Calculo'!CT$16&lt;'Hoja De Calculo'!CS$16,0,'Credit issuance TYA'!CS94-('Credit issuance TYA'!$BV$21*'Credit issuance TYA'!$B$2)))</f>
        <v>0</v>
      </c>
      <c r="CT94" s="285">
        <f>IF(ISBLANK('Hoja De Calculo'!CU$13),'Credit issuance TYA'!CT94-('Credit issuance TYA'!$BV$21*'Credit issuance TYA'!$B$2),IF('Hoja De Calculo'!CU$16&lt;'Hoja De Calculo'!CT$16,0,'Credit issuance TYA'!CT94-('Credit issuance TYA'!$BV$21*'Credit issuance TYA'!$B$2)))</f>
        <v>0</v>
      </c>
      <c r="CU94" s="285">
        <f>IF(ISBLANK('Hoja De Calculo'!CV$13),'Credit issuance TYA'!CU94-('Credit issuance TYA'!$BV$21*'Credit issuance TYA'!$B$2),IF('Hoja De Calculo'!CV$16&lt;'Hoja De Calculo'!CU$16,0,'Credit issuance TYA'!CU94-('Credit issuance TYA'!$BV$21*'Credit issuance TYA'!$B$2)))</f>
        <v>0</v>
      </c>
      <c r="CV94" s="285">
        <f>IF(ISBLANK('Hoja De Calculo'!CW$13),'Credit issuance TYA'!CV94-('Credit issuance TYA'!$BV$21*'Credit issuance TYA'!$B$2),IF('Hoja De Calculo'!CW$16&lt;'Hoja De Calculo'!CV$16,0,'Credit issuance TYA'!CV94-('Credit issuance TYA'!$BV$21*'Credit issuance TYA'!$B$2)))</f>
        <v>0</v>
      </c>
      <c r="CW94" s="285">
        <f>IF(ISBLANK('Hoja De Calculo'!CX$13),'Credit issuance TYA'!CW94-('Credit issuance TYA'!$BV$21*'Credit issuance TYA'!$B$2),IF('Hoja De Calculo'!CX$16&lt;'Hoja De Calculo'!CW$16,0,'Credit issuance TYA'!CW94-('Credit issuance TYA'!$BV$21*'Credit issuance TYA'!$B$2)))</f>
        <v>0</v>
      </c>
    </row>
    <row r="95" spans="1:102" x14ac:dyDescent="0.25">
      <c r="A95" t="s">
        <v>232</v>
      </c>
      <c r="B95" s="263"/>
      <c r="C95" s="263"/>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c r="AI95" s="263"/>
      <c r="AJ95" s="263"/>
      <c r="AK95" s="263"/>
      <c r="AL95" s="263"/>
      <c r="AM95" s="263"/>
      <c r="AN95" s="263"/>
      <c r="AO95" s="263"/>
      <c r="AP95" s="263"/>
      <c r="AQ95" s="263"/>
      <c r="AR95" s="263"/>
      <c r="AS95" s="263"/>
      <c r="AT95" s="263"/>
      <c r="AU95" s="263"/>
      <c r="AV95" s="263"/>
      <c r="AW95" s="263"/>
      <c r="AX95" s="263"/>
      <c r="AY95" s="263"/>
      <c r="AZ95" s="263"/>
      <c r="BA95" s="263"/>
      <c r="BB95" s="263"/>
      <c r="BC95" s="263"/>
      <c r="BD95" s="263"/>
      <c r="BE95" s="263"/>
      <c r="BF95" s="263"/>
      <c r="BG95" s="263"/>
      <c r="BH95" s="263"/>
      <c r="BI95" s="263"/>
      <c r="BJ95" s="263"/>
      <c r="BK95" s="263"/>
      <c r="BL95" s="263"/>
      <c r="BM95" s="263"/>
      <c r="BN95" s="263"/>
      <c r="BO95" s="263"/>
      <c r="BP95" s="263"/>
      <c r="BQ95" s="263"/>
      <c r="BR95" s="263"/>
      <c r="BS95" s="263"/>
      <c r="BT95" s="263"/>
      <c r="BU95" s="263"/>
      <c r="BV95" s="263"/>
      <c r="BW95" s="285">
        <f>'Credit issuance TYA'!BW95-('Credit issuance TYA'!$BW$21*'Credit issuance TYA'!$B$2)</f>
        <v>0</v>
      </c>
      <c r="BX95" s="285">
        <f>IF(ISBLANK('Hoja De Calculo'!BY$13),'Credit issuance TYA'!BX95-('Credit issuance TYA'!$BW$21*'Credit issuance TYA'!$B$2),IF('Hoja De Calculo'!BY$16&lt;'Hoja De Calculo'!BX$16,0,'Credit issuance TYA'!BX95-('Credit issuance TYA'!$BW$21*'Credit issuance TYA'!$B$2)))</f>
        <v>0</v>
      </c>
      <c r="BY95" s="285">
        <f>IF(ISBLANK('Hoja De Calculo'!BZ$13),'Credit issuance TYA'!BY95-('Credit issuance TYA'!$BW$21*'Credit issuance TYA'!$B$2),IF('Hoja De Calculo'!BZ$16&lt;'Hoja De Calculo'!BY$16,0,'Credit issuance TYA'!BY95-('Credit issuance TYA'!$BW$21*'Credit issuance TYA'!$B$2)))</f>
        <v>0</v>
      </c>
      <c r="BZ95" s="285">
        <f>IF(ISBLANK('Hoja De Calculo'!CA$13),'Credit issuance TYA'!BZ95-('Credit issuance TYA'!$BW$21*'Credit issuance TYA'!$B$2),IF('Hoja De Calculo'!CA$16&lt;'Hoja De Calculo'!BZ$16,0,'Credit issuance TYA'!BZ95-('Credit issuance TYA'!$BW$21*'Credit issuance TYA'!$B$2)))</f>
        <v>0</v>
      </c>
      <c r="CA95" s="285">
        <f>IF(ISBLANK('Hoja De Calculo'!CB$13),'Credit issuance TYA'!CA95-('Credit issuance TYA'!$BW$21*'Credit issuance TYA'!$B$2),IF('Hoja De Calculo'!CB$16&lt;'Hoja De Calculo'!CA$16,0,'Credit issuance TYA'!CA95-('Credit issuance TYA'!$BW$21*'Credit issuance TYA'!$B$2)))</f>
        <v>0</v>
      </c>
      <c r="CB95" s="285">
        <f>IF(ISBLANK('Hoja De Calculo'!CC$13),'Credit issuance TYA'!CB95-('Credit issuance TYA'!$BW$21*'Credit issuance TYA'!$B$2),IF('Hoja De Calculo'!CC$16&lt;'Hoja De Calculo'!CB$16,0,'Credit issuance TYA'!CB95-('Credit issuance TYA'!$BW$21*'Credit issuance TYA'!$B$2)))</f>
        <v>0</v>
      </c>
      <c r="CC95" s="285">
        <f>IF(ISBLANK('Hoja De Calculo'!CD$13),'Credit issuance TYA'!CC95-('Credit issuance TYA'!$BW$21*'Credit issuance TYA'!$B$2),IF('Hoja De Calculo'!CD$16&lt;'Hoja De Calculo'!CC$16,0,'Credit issuance TYA'!CC95-('Credit issuance TYA'!$BW$21*'Credit issuance TYA'!$B$2)))</f>
        <v>0</v>
      </c>
      <c r="CD95" s="285">
        <f>IF(ISBLANK('Hoja De Calculo'!CE$13),'Credit issuance TYA'!CD95-('Credit issuance TYA'!$BW$21*'Credit issuance TYA'!$B$2),IF('Hoja De Calculo'!CE$16&lt;'Hoja De Calculo'!CD$16,0,'Credit issuance TYA'!CD95-('Credit issuance TYA'!$BW$21*'Credit issuance TYA'!$B$2)))</f>
        <v>0</v>
      </c>
      <c r="CE95" s="285">
        <f>IF(ISBLANK('Hoja De Calculo'!CF$13),'Credit issuance TYA'!CE95-('Credit issuance TYA'!$BW$21*'Credit issuance TYA'!$B$2),IF('Hoja De Calculo'!CF$16&lt;'Hoja De Calculo'!CE$16,0,'Credit issuance TYA'!CE95-('Credit issuance TYA'!$BW$21*'Credit issuance TYA'!$B$2)))</f>
        <v>0</v>
      </c>
      <c r="CF95" s="285">
        <f>IF(ISBLANK('Hoja De Calculo'!CG$13),'Credit issuance TYA'!CF95-('Credit issuance TYA'!$BW$21*'Credit issuance TYA'!$B$2),IF('Hoja De Calculo'!CG$16&lt;'Hoja De Calculo'!CF$16,0,'Credit issuance TYA'!CF95-('Credit issuance TYA'!$BW$21*'Credit issuance TYA'!$B$2)))</f>
        <v>0</v>
      </c>
      <c r="CG95" s="285">
        <f>IF(ISBLANK('Hoja De Calculo'!CH$13),'Credit issuance TYA'!CG95-('Credit issuance TYA'!$BW$21*'Credit issuance TYA'!$B$2),IF('Hoja De Calculo'!CH$16&lt;'Hoja De Calculo'!CG$16,0,'Credit issuance TYA'!CG95-('Credit issuance TYA'!$BW$21*'Credit issuance TYA'!$B$2)))</f>
        <v>0</v>
      </c>
      <c r="CH95" s="285">
        <f>IF(ISBLANK('Hoja De Calculo'!CI$13),'Credit issuance TYA'!CH95-('Credit issuance TYA'!$BW$21*'Credit issuance TYA'!$B$2),IF('Hoja De Calculo'!CI$16&lt;'Hoja De Calculo'!CH$16,0,'Credit issuance TYA'!CH95-('Credit issuance TYA'!$BW$21*'Credit issuance TYA'!$B$2)))</f>
        <v>0</v>
      </c>
      <c r="CI95" s="285">
        <f>IF(ISBLANK('Hoja De Calculo'!CJ$13),'Credit issuance TYA'!CI95-('Credit issuance TYA'!$BW$21*'Credit issuance TYA'!$B$2),IF('Hoja De Calculo'!CJ$16&lt;'Hoja De Calculo'!CI$16,0,'Credit issuance TYA'!CI95-('Credit issuance TYA'!$BW$21*'Credit issuance TYA'!$B$2)))</f>
        <v>0</v>
      </c>
      <c r="CJ95" s="285">
        <f>IF(ISBLANK('Hoja De Calculo'!CK$13),'Credit issuance TYA'!CJ95-('Credit issuance TYA'!$BW$21*'Credit issuance TYA'!$B$2),IF('Hoja De Calculo'!CK$16&lt;'Hoja De Calculo'!CJ$16,0,'Credit issuance TYA'!CJ95-('Credit issuance TYA'!$BW$21*'Credit issuance TYA'!$B$2)))</f>
        <v>0</v>
      </c>
      <c r="CK95" s="285">
        <f>IF(ISBLANK('Hoja De Calculo'!CL$13),'Credit issuance TYA'!CK95-('Credit issuance TYA'!$BW$21*'Credit issuance TYA'!$B$2),IF('Hoja De Calculo'!CL$16&lt;'Hoja De Calculo'!CK$16,0,'Credit issuance TYA'!CK95-('Credit issuance TYA'!$BW$21*'Credit issuance TYA'!$B$2)))</f>
        <v>0</v>
      </c>
      <c r="CL95" s="285">
        <f>IF(ISBLANK('Hoja De Calculo'!CM$13),'Credit issuance TYA'!CL95-('Credit issuance TYA'!$BW$21*'Credit issuance TYA'!$B$2),IF('Hoja De Calculo'!CM$16&lt;'Hoja De Calculo'!CL$16,0,'Credit issuance TYA'!CL95-('Credit issuance TYA'!$BW$21*'Credit issuance TYA'!$B$2)))</f>
        <v>0</v>
      </c>
      <c r="CM95" s="285">
        <f>IF(ISBLANK('Hoja De Calculo'!CN$13),'Credit issuance TYA'!CM95-('Credit issuance TYA'!$BW$21*'Credit issuance TYA'!$B$2),IF('Hoja De Calculo'!CN$16&lt;'Hoja De Calculo'!CM$16,0,'Credit issuance TYA'!CM95-('Credit issuance TYA'!$BW$21*'Credit issuance TYA'!$B$2)))</f>
        <v>0</v>
      </c>
      <c r="CN95" s="285">
        <f>IF(ISBLANK('Hoja De Calculo'!CO$13),'Credit issuance TYA'!CN95-('Credit issuance TYA'!$BW$21*'Credit issuance TYA'!$B$2),IF('Hoja De Calculo'!CO$16&lt;'Hoja De Calculo'!CN$16,0,'Credit issuance TYA'!CN95-('Credit issuance TYA'!$BW$21*'Credit issuance TYA'!$B$2)))</f>
        <v>0</v>
      </c>
      <c r="CO95" s="285">
        <f>IF(ISBLANK('Hoja De Calculo'!CP$13),'Credit issuance TYA'!CO95-('Credit issuance TYA'!$BW$21*'Credit issuance TYA'!$B$2),IF('Hoja De Calculo'!CP$16&lt;'Hoja De Calculo'!CO$16,0,'Credit issuance TYA'!CO95-('Credit issuance TYA'!$BW$21*'Credit issuance TYA'!$B$2)))</f>
        <v>0</v>
      </c>
      <c r="CP95" s="285">
        <f>IF(ISBLANK('Hoja De Calculo'!CQ$13),'Credit issuance TYA'!CP95-('Credit issuance TYA'!$BW$21*'Credit issuance TYA'!$B$2),IF('Hoja De Calculo'!CQ$16&lt;'Hoja De Calculo'!CP$16,0,'Credit issuance TYA'!CP95-('Credit issuance TYA'!$BW$21*'Credit issuance TYA'!$B$2)))</f>
        <v>0</v>
      </c>
      <c r="CQ95" s="285">
        <f>IF(ISBLANK('Hoja De Calculo'!CR$13),'Credit issuance TYA'!CQ95-('Credit issuance TYA'!$BW$21*'Credit issuance TYA'!$B$2),IF('Hoja De Calculo'!CR$16&lt;'Hoja De Calculo'!CQ$16,0,'Credit issuance TYA'!CQ95-('Credit issuance TYA'!$BW$21*'Credit issuance TYA'!$B$2)))</f>
        <v>0</v>
      </c>
      <c r="CR95" s="285">
        <f>IF(ISBLANK('Hoja De Calculo'!CS$13),'Credit issuance TYA'!CR95-('Credit issuance TYA'!$BW$21*'Credit issuance TYA'!$B$2),IF('Hoja De Calculo'!CS$16&lt;'Hoja De Calculo'!CR$16,0,'Credit issuance TYA'!CR95-('Credit issuance TYA'!$BW$21*'Credit issuance TYA'!$B$2)))</f>
        <v>0</v>
      </c>
      <c r="CS95" s="285">
        <f>IF(ISBLANK('Hoja De Calculo'!CT$13),'Credit issuance TYA'!CS95-('Credit issuance TYA'!$BW$21*'Credit issuance TYA'!$B$2),IF('Hoja De Calculo'!CT$16&lt;'Hoja De Calculo'!CS$16,0,'Credit issuance TYA'!CS95-('Credit issuance TYA'!$BW$21*'Credit issuance TYA'!$B$2)))</f>
        <v>0</v>
      </c>
      <c r="CT95" s="285">
        <f>IF(ISBLANK('Hoja De Calculo'!CU$13),'Credit issuance TYA'!CT95-('Credit issuance TYA'!$BW$21*'Credit issuance TYA'!$B$2),IF('Hoja De Calculo'!CU$16&lt;'Hoja De Calculo'!CT$16,0,'Credit issuance TYA'!CT95-('Credit issuance TYA'!$BW$21*'Credit issuance TYA'!$B$2)))</f>
        <v>0</v>
      </c>
      <c r="CU95" s="285">
        <f>IF(ISBLANK('Hoja De Calculo'!CV$13),'Credit issuance TYA'!CU95-('Credit issuance TYA'!$BW$21*'Credit issuance TYA'!$B$2),IF('Hoja De Calculo'!CV$16&lt;'Hoja De Calculo'!CU$16,0,'Credit issuance TYA'!CU95-('Credit issuance TYA'!$BW$21*'Credit issuance TYA'!$B$2)))</f>
        <v>0</v>
      </c>
      <c r="CV95" s="285">
        <f>IF(ISBLANK('Hoja De Calculo'!CW$13),'Credit issuance TYA'!CV95-('Credit issuance TYA'!$BW$21*'Credit issuance TYA'!$B$2),IF('Hoja De Calculo'!CW$16&lt;'Hoja De Calculo'!CV$16,0,'Credit issuance TYA'!CV95-('Credit issuance TYA'!$BW$21*'Credit issuance TYA'!$B$2)))</f>
        <v>0</v>
      </c>
      <c r="CW95" s="285">
        <f>IF(ISBLANK('Hoja De Calculo'!CX$13),'Credit issuance TYA'!CW95-('Credit issuance TYA'!$BW$21*'Credit issuance TYA'!$B$2),IF('Hoja De Calculo'!CX$16&lt;'Hoja De Calculo'!CW$16,0,'Credit issuance TYA'!CW95-('Credit issuance TYA'!$BW$21*'Credit issuance TYA'!$B$2)))</f>
        <v>0</v>
      </c>
    </row>
    <row r="96" spans="1:102" x14ac:dyDescent="0.25">
      <c r="A96" t="s">
        <v>233</v>
      </c>
      <c r="B96" s="263"/>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c r="AB96" s="263"/>
      <c r="AC96" s="263"/>
      <c r="AD96" s="263"/>
      <c r="AE96" s="263"/>
      <c r="AF96" s="263"/>
      <c r="AG96" s="263"/>
      <c r="AH96" s="263"/>
      <c r="AI96" s="263"/>
      <c r="AJ96" s="263"/>
      <c r="AK96" s="263"/>
      <c r="AL96" s="263"/>
      <c r="AM96" s="263"/>
      <c r="AN96" s="263"/>
      <c r="AO96" s="263"/>
      <c r="AP96" s="263"/>
      <c r="AQ96" s="263"/>
      <c r="AR96" s="263"/>
      <c r="AS96" s="263"/>
      <c r="AT96" s="263"/>
      <c r="AU96" s="263"/>
      <c r="AV96" s="263"/>
      <c r="AW96" s="263"/>
      <c r="AX96" s="263"/>
      <c r="AY96" s="263"/>
      <c r="AZ96" s="263"/>
      <c r="BA96" s="263"/>
      <c r="BB96" s="263"/>
      <c r="BC96" s="263"/>
      <c r="BD96" s="263"/>
      <c r="BE96" s="263"/>
      <c r="BF96" s="263"/>
      <c r="BG96" s="263"/>
      <c r="BH96" s="263"/>
      <c r="BI96" s="263"/>
      <c r="BJ96" s="263"/>
      <c r="BK96" s="263"/>
      <c r="BL96" s="263"/>
      <c r="BM96" s="263"/>
      <c r="BN96" s="263"/>
      <c r="BO96" s="263"/>
      <c r="BP96" s="263"/>
      <c r="BQ96" s="263"/>
      <c r="BR96" s="263"/>
      <c r="BS96" s="263"/>
      <c r="BT96" s="263"/>
      <c r="BU96" s="263"/>
      <c r="BV96" s="263"/>
      <c r="BW96" s="263"/>
      <c r="BX96" s="285">
        <f>'Credit issuance TYA'!BX96-('Credit issuance TYA'!$BX$21*'Credit issuance TYA'!$B$2)</f>
        <v>0</v>
      </c>
      <c r="BY96" s="285">
        <f>IF(ISBLANK('Hoja De Calculo'!BZ$13),'Credit issuance TYA'!BY96-('Credit issuance TYA'!$BX$21*'Credit issuance TYA'!$B$2),IF('Hoja De Calculo'!BZ$16&lt;'Hoja De Calculo'!BY$16,0,'Credit issuance TYA'!BY96-('Credit issuance TYA'!$BX$21*'Credit issuance TYA'!$B$2)))</f>
        <v>0</v>
      </c>
      <c r="BZ96" s="285">
        <f>IF(ISBLANK('Hoja De Calculo'!CA$13),'Credit issuance TYA'!BZ96-('Credit issuance TYA'!$BX$21*'Credit issuance TYA'!$B$2),IF('Hoja De Calculo'!CA$16&lt;'Hoja De Calculo'!BZ$16,0,'Credit issuance TYA'!BZ96-('Credit issuance TYA'!$BX$21*'Credit issuance TYA'!$B$2)))</f>
        <v>0</v>
      </c>
      <c r="CA96" s="285">
        <f>IF(ISBLANK('Hoja De Calculo'!CB$13),'Credit issuance TYA'!CA96-('Credit issuance TYA'!$BX$21*'Credit issuance TYA'!$B$2),IF('Hoja De Calculo'!CB$16&lt;'Hoja De Calculo'!CA$16,0,'Credit issuance TYA'!CA96-('Credit issuance TYA'!$BX$21*'Credit issuance TYA'!$B$2)))</f>
        <v>0</v>
      </c>
      <c r="CB96" s="285">
        <f>IF(ISBLANK('Hoja De Calculo'!CC$13),'Credit issuance TYA'!CB96-('Credit issuance TYA'!$BX$21*'Credit issuance TYA'!$B$2),IF('Hoja De Calculo'!CC$16&lt;'Hoja De Calculo'!CB$16,0,'Credit issuance TYA'!CB96-('Credit issuance TYA'!$BX$21*'Credit issuance TYA'!$B$2)))</f>
        <v>0</v>
      </c>
      <c r="CC96" s="285">
        <f>IF(ISBLANK('Hoja De Calculo'!CD$13),'Credit issuance TYA'!CC96-('Credit issuance TYA'!$BX$21*'Credit issuance TYA'!$B$2),IF('Hoja De Calculo'!CD$16&lt;'Hoja De Calculo'!CC$16,0,'Credit issuance TYA'!CC96-('Credit issuance TYA'!$BX$21*'Credit issuance TYA'!$B$2)))</f>
        <v>0</v>
      </c>
      <c r="CD96" s="285">
        <f>IF(ISBLANK('Hoja De Calculo'!CE$13),'Credit issuance TYA'!CD96-('Credit issuance TYA'!$BX$21*'Credit issuance TYA'!$B$2),IF('Hoja De Calculo'!CE$16&lt;'Hoja De Calculo'!CD$16,0,'Credit issuance TYA'!CD96-('Credit issuance TYA'!$BX$21*'Credit issuance TYA'!$B$2)))</f>
        <v>0</v>
      </c>
      <c r="CE96" s="285">
        <f>IF(ISBLANK('Hoja De Calculo'!CF$13),'Credit issuance TYA'!CE96-('Credit issuance TYA'!$BX$21*'Credit issuance TYA'!$B$2),IF('Hoja De Calculo'!CF$16&lt;'Hoja De Calculo'!CE$16,0,'Credit issuance TYA'!CE96-('Credit issuance TYA'!$BX$21*'Credit issuance TYA'!$B$2)))</f>
        <v>0</v>
      </c>
      <c r="CF96" s="285">
        <f>IF(ISBLANK('Hoja De Calculo'!CG$13),'Credit issuance TYA'!CF96-('Credit issuance TYA'!$BX$21*'Credit issuance TYA'!$B$2),IF('Hoja De Calculo'!CG$16&lt;'Hoja De Calculo'!CF$16,0,'Credit issuance TYA'!CF96-('Credit issuance TYA'!$BX$21*'Credit issuance TYA'!$B$2)))</f>
        <v>0</v>
      </c>
      <c r="CG96" s="285">
        <f>IF(ISBLANK('Hoja De Calculo'!CH$13),'Credit issuance TYA'!CG96-('Credit issuance TYA'!$BX$21*'Credit issuance TYA'!$B$2),IF('Hoja De Calculo'!CH$16&lt;'Hoja De Calculo'!CG$16,0,'Credit issuance TYA'!CG96-('Credit issuance TYA'!$BX$21*'Credit issuance TYA'!$B$2)))</f>
        <v>0</v>
      </c>
      <c r="CH96" s="285">
        <f>IF(ISBLANK('Hoja De Calculo'!CI$13),'Credit issuance TYA'!CH96-('Credit issuance TYA'!$BX$21*'Credit issuance TYA'!$B$2),IF('Hoja De Calculo'!CI$16&lt;'Hoja De Calculo'!CH$16,0,'Credit issuance TYA'!CH96-('Credit issuance TYA'!$BX$21*'Credit issuance TYA'!$B$2)))</f>
        <v>0</v>
      </c>
      <c r="CI96" s="285">
        <f>IF(ISBLANK('Hoja De Calculo'!CJ$13),'Credit issuance TYA'!CI96-('Credit issuance TYA'!$BX$21*'Credit issuance TYA'!$B$2),IF('Hoja De Calculo'!CJ$16&lt;'Hoja De Calculo'!CI$16,0,'Credit issuance TYA'!CI96-('Credit issuance TYA'!$BX$21*'Credit issuance TYA'!$B$2)))</f>
        <v>0</v>
      </c>
      <c r="CJ96" s="285">
        <f>IF(ISBLANK('Hoja De Calculo'!CK$13),'Credit issuance TYA'!CJ96-('Credit issuance TYA'!$BX$21*'Credit issuance TYA'!$B$2),IF('Hoja De Calculo'!CK$16&lt;'Hoja De Calculo'!CJ$16,0,'Credit issuance TYA'!CJ96-('Credit issuance TYA'!$BX$21*'Credit issuance TYA'!$B$2)))</f>
        <v>0</v>
      </c>
      <c r="CK96" s="285">
        <f>IF(ISBLANK('Hoja De Calculo'!CL$13),'Credit issuance TYA'!CK96-('Credit issuance TYA'!$BX$21*'Credit issuance TYA'!$B$2),IF('Hoja De Calculo'!CL$16&lt;'Hoja De Calculo'!CK$16,0,'Credit issuance TYA'!CK96-('Credit issuance TYA'!$BX$21*'Credit issuance TYA'!$B$2)))</f>
        <v>0</v>
      </c>
      <c r="CL96" s="285">
        <f>IF(ISBLANK('Hoja De Calculo'!CM$13),'Credit issuance TYA'!CL96-('Credit issuance TYA'!$BX$21*'Credit issuance TYA'!$B$2),IF('Hoja De Calculo'!CM$16&lt;'Hoja De Calculo'!CL$16,0,'Credit issuance TYA'!CL96-('Credit issuance TYA'!$BX$21*'Credit issuance TYA'!$B$2)))</f>
        <v>0</v>
      </c>
      <c r="CM96" s="285">
        <f>IF(ISBLANK('Hoja De Calculo'!CN$13),'Credit issuance TYA'!CM96-('Credit issuance TYA'!$BX$21*'Credit issuance TYA'!$B$2),IF('Hoja De Calculo'!CN$16&lt;'Hoja De Calculo'!CM$16,0,'Credit issuance TYA'!CM96-('Credit issuance TYA'!$BX$21*'Credit issuance TYA'!$B$2)))</f>
        <v>0</v>
      </c>
      <c r="CN96" s="285">
        <f>IF(ISBLANK('Hoja De Calculo'!CO$13),'Credit issuance TYA'!CN96-('Credit issuance TYA'!$BX$21*'Credit issuance TYA'!$B$2),IF('Hoja De Calculo'!CO$16&lt;'Hoja De Calculo'!CN$16,0,'Credit issuance TYA'!CN96-('Credit issuance TYA'!$BX$21*'Credit issuance TYA'!$B$2)))</f>
        <v>0</v>
      </c>
      <c r="CO96" s="285">
        <f>IF(ISBLANK('Hoja De Calculo'!CP$13),'Credit issuance TYA'!CO96-('Credit issuance TYA'!$BX$21*'Credit issuance TYA'!$B$2),IF('Hoja De Calculo'!CP$16&lt;'Hoja De Calculo'!CO$16,0,'Credit issuance TYA'!CO96-('Credit issuance TYA'!$BX$21*'Credit issuance TYA'!$B$2)))</f>
        <v>0</v>
      </c>
      <c r="CP96" s="285">
        <f>IF(ISBLANK('Hoja De Calculo'!CQ$13),'Credit issuance TYA'!CP96-('Credit issuance TYA'!$BX$21*'Credit issuance TYA'!$B$2),IF('Hoja De Calculo'!CQ$16&lt;'Hoja De Calculo'!CP$16,0,'Credit issuance TYA'!CP96-('Credit issuance TYA'!$BX$21*'Credit issuance TYA'!$B$2)))</f>
        <v>0</v>
      </c>
      <c r="CQ96" s="285">
        <f>IF(ISBLANK('Hoja De Calculo'!CR$13),'Credit issuance TYA'!CQ96-('Credit issuance TYA'!$BX$21*'Credit issuance TYA'!$B$2),IF('Hoja De Calculo'!CR$16&lt;'Hoja De Calculo'!CQ$16,0,'Credit issuance TYA'!CQ96-('Credit issuance TYA'!$BX$21*'Credit issuance TYA'!$B$2)))</f>
        <v>0</v>
      </c>
      <c r="CR96" s="285">
        <f>IF(ISBLANK('Hoja De Calculo'!CS$13),'Credit issuance TYA'!CR96-('Credit issuance TYA'!$BX$21*'Credit issuance TYA'!$B$2),IF('Hoja De Calculo'!CS$16&lt;'Hoja De Calculo'!CR$16,0,'Credit issuance TYA'!CR96-('Credit issuance TYA'!$BX$21*'Credit issuance TYA'!$B$2)))</f>
        <v>0</v>
      </c>
      <c r="CS96" s="285">
        <f>IF(ISBLANK('Hoja De Calculo'!CT$13),'Credit issuance TYA'!CS96-('Credit issuance TYA'!$BX$21*'Credit issuance TYA'!$B$2),IF('Hoja De Calculo'!CT$16&lt;'Hoja De Calculo'!CS$16,0,'Credit issuance TYA'!CS96-('Credit issuance TYA'!$BX$21*'Credit issuance TYA'!$B$2)))</f>
        <v>0</v>
      </c>
      <c r="CT96" s="285">
        <f>IF(ISBLANK('Hoja De Calculo'!CU$13),'Credit issuance TYA'!CT96-('Credit issuance TYA'!$BX$21*'Credit issuance TYA'!$B$2),IF('Hoja De Calculo'!CU$16&lt;'Hoja De Calculo'!CT$16,0,'Credit issuance TYA'!CT96-('Credit issuance TYA'!$BX$21*'Credit issuance TYA'!$B$2)))</f>
        <v>0</v>
      </c>
      <c r="CU96" s="285">
        <f>IF(ISBLANK('Hoja De Calculo'!CV$13),'Credit issuance TYA'!CU96-('Credit issuance TYA'!$BX$21*'Credit issuance TYA'!$B$2),IF('Hoja De Calculo'!CV$16&lt;'Hoja De Calculo'!CU$16,0,'Credit issuance TYA'!CU96-('Credit issuance TYA'!$BX$21*'Credit issuance TYA'!$B$2)))</f>
        <v>0</v>
      </c>
      <c r="CV96" s="285">
        <f>IF(ISBLANK('Hoja De Calculo'!CW$13),'Credit issuance TYA'!CV96-('Credit issuance TYA'!$BX$21*'Credit issuance TYA'!$B$2),IF('Hoja De Calculo'!CW$16&lt;'Hoja De Calculo'!CV$16,0,'Credit issuance TYA'!CV96-('Credit issuance TYA'!$BX$21*'Credit issuance TYA'!$B$2)))</f>
        <v>0</v>
      </c>
      <c r="CW96" s="285">
        <f>IF(ISBLANK('Hoja De Calculo'!CX$13),'Credit issuance TYA'!CW96-('Credit issuance TYA'!$BX$21*'Credit issuance TYA'!$B$2),IF('Hoja De Calculo'!CX$16&lt;'Hoja De Calculo'!CW$16,0,'Credit issuance TYA'!CW96-('Credit issuance TYA'!$BX$21*'Credit issuance TYA'!$B$2)))</f>
        <v>0</v>
      </c>
    </row>
    <row r="97" spans="1:101" x14ac:dyDescent="0.25">
      <c r="A97" t="s">
        <v>234</v>
      </c>
      <c r="B97" s="263"/>
      <c r="C97" s="263"/>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c r="AB97" s="263"/>
      <c r="AC97" s="263"/>
      <c r="AD97" s="263"/>
      <c r="AE97" s="263"/>
      <c r="AF97" s="263"/>
      <c r="AG97" s="263"/>
      <c r="AH97" s="263"/>
      <c r="AI97" s="263"/>
      <c r="AJ97" s="263"/>
      <c r="AK97" s="263"/>
      <c r="AL97" s="263"/>
      <c r="AM97" s="263"/>
      <c r="AN97" s="263"/>
      <c r="AO97" s="263"/>
      <c r="AP97" s="263"/>
      <c r="AQ97" s="263"/>
      <c r="AR97" s="263"/>
      <c r="AS97" s="263"/>
      <c r="AT97" s="263"/>
      <c r="AU97" s="263"/>
      <c r="AV97" s="263"/>
      <c r="AW97" s="263"/>
      <c r="AX97" s="263"/>
      <c r="AY97" s="263"/>
      <c r="AZ97" s="263"/>
      <c r="BA97" s="263"/>
      <c r="BB97" s="263"/>
      <c r="BC97" s="263"/>
      <c r="BD97" s="263"/>
      <c r="BE97" s="263"/>
      <c r="BF97" s="263"/>
      <c r="BG97" s="263"/>
      <c r="BH97" s="263"/>
      <c r="BI97" s="263"/>
      <c r="BJ97" s="263"/>
      <c r="BK97" s="263"/>
      <c r="BL97" s="263"/>
      <c r="BM97" s="263"/>
      <c r="BN97" s="263"/>
      <c r="BO97" s="263"/>
      <c r="BP97" s="263"/>
      <c r="BQ97" s="263"/>
      <c r="BR97" s="263"/>
      <c r="BS97" s="263"/>
      <c r="BT97" s="263"/>
      <c r="BU97" s="263"/>
      <c r="BV97" s="263"/>
      <c r="BW97" s="263"/>
      <c r="BX97" s="263"/>
      <c r="BY97" s="285">
        <f>'Credit issuance TYA'!BY97-('Credit issuance TYA'!$BY$21*'Credit issuance TYA'!$B$2)</f>
        <v>0</v>
      </c>
      <c r="BZ97" s="285">
        <f>IF(ISBLANK('Hoja De Calculo'!CA$13),'Credit issuance TYA'!BZ97-('Credit issuance TYA'!$BY$21*'Credit issuance TYA'!$B$2),IF('Hoja De Calculo'!CA$16&lt;'Hoja De Calculo'!BZ$16,0,'Credit issuance TYA'!BZ97-('Credit issuance TYA'!$BY$21*'Credit issuance TYA'!$B$2)))</f>
        <v>0</v>
      </c>
      <c r="CA97" s="285">
        <f>IF(ISBLANK('Hoja De Calculo'!CB$13),'Credit issuance TYA'!CA97-('Credit issuance TYA'!$BY$21*'Credit issuance TYA'!$B$2),IF('Hoja De Calculo'!CB$16&lt;'Hoja De Calculo'!CA$16,0,'Credit issuance TYA'!CA97-('Credit issuance TYA'!$BY$21*'Credit issuance TYA'!$B$2)))</f>
        <v>0</v>
      </c>
      <c r="CB97" s="285">
        <f>IF(ISBLANK('Hoja De Calculo'!CC$13),'Credit issuance TYA'!CB97-('Credit issuance TYA'!$BY$21*'Credit issuance TYA'!$B$2),IF('Hoja De Calculo'!CC$16&lt;'Hoja De Calculo'!CB$16,0,'Credit issuance TYA'!CB97-('Credit issuance TYA'!$BY$21*'Credit issuance TYA'!$B$2)))</f>
        <v>0</v>
      </c>
      <c r="CC97" s="285">
        <f>IF(ISBLANK('Hoja De Calculo'!CD$13),'Credit issuance TYA'!CC97-('Credit issuance TYA'!$BY$21*'Credit issuance TYA'!$B$2),IF('Hoja De Calculo'!CD$16&lt;'Hoja De Calculo'!CC$16,0,'Credit issuance TYA'!CC97-('Credit issuance TYA'!$BY$21*'Credit issuance TYA'!$B$2)))</f>
        <v>0</v>
      </c>
      <c r="CD97" s="285">
        <f>IF(ISBLANK('Hoja De Calculo'!CE$13),'Credit issuance TYA'!CD97-('Credit issuance TYA'!$BY$21*'Credit issuance TYA'!$B$2),IF('Hoja De Calculo'!CE$16&lt;'Hoja De Calculo'!CD$16,0,'Credit issuance TYA'!CD97-('Credit issuance TYA'!$BY$21*'Credit issuance TYA'!$B$2)))</f>
        <v>0</v>
      </c>
      <c r="CE97" s="285">
        <f>IF(ISBLANK('Hoja De Calculo'!CF$13),'Credit issuance TYA'!CE97-('Credit issuance TYA'!$BY$21*'Credit issuance TYA'!$B$2),IF('Hoja De Calculo'!CF$16&lt;'Hoja De Calculo'!CE$16,0,'Credit issuance TYA'!CE97-('Credit issuance TYA'!$BY$21*'Credit issuance TYA'!$B$2)))</f>
        <v>0</v>
      </c>
      <c r="CF97" s="285">
        <f>IF(ISBLANK('Hoja De Calculo'!CG$13),'Credit issuance TYA'!CF97-('Credit issuance TYA'!$BY$21*'Credit issuance TYA'!$B$2),IF('Hoja De Calculo'!CG$16&lt;'Hoja De Calculo'!CF$16,0,'Credit issuance TYA'!CF97-('Credit issuance TYA'!$BY$21*'Credit issuance TYA'!$B$2)))</f>
        <v>0</v>
      </c>
      <c r="CG97" s="285">
        <f>IF(ISBLANK('Hoja De Calculo'!CH$13),'Credit issuance TYA'!CG97-('Credit issuance TYA'!$BY$21*'Credit issuance TYA'!$B$2),IF('Hoja De Calculo'!CH$16&lt;'Hoja De Calculo'!CG$16,0,'Credit issuance TYA'!CG97-('Credit issuance TYA'!$BY$21*'Credit issuance TYA'!$B$2)))</f>
        <v>0</v>
      </c>
      <c r="CH97" s="285">
        <f>IF(ISBLANK('Hoja De Calculo'!CI$13),'Credit issuance TYA'!CH97-('Credit issuance TYA'!$BY$21*'Credit issuance TYA'!$B$2),IF('Hoja De Calculo'!CI$16&lt;'Hoja De Calculo'!CH$16,0,'Credit issuance TYA'!CH97-('Credit issuance TYA'!$BY$21*'Credit issuance TYA'!$B$2)))</f>
        <v>0</v>
      </c>
      <c r="CI97" s="285">
        <f>IF(ISBLANK('Hoja De Calculo'!CJ$13),'Credit issuance TYA'!CI97-('Credit issuance TYA'!$BY$21*'Credit issuance TYA'!$B$2),IF('Hoja De Calculo'!CJ$16&lt;'Hoja De Calculo'!CI$16,0,'Credit issuance TYA'!CI97-('Credit issuance TYA'!$BY$21*'Credit issuance TYA'!$B$2)))</f>
        <v>0</v>
      </c>
      <c r="CJ97" s="285">
        <f>IF(ISBLANK('Hoja De Calculo'!CK$13),'Credit issuance TYA'!CJ97-('Credit issuance TYA'!$BY$21*'Credit issuance TYA'!$B$2),IF('Hoja De Calculo'!CK$16&lt;'Hoja De Calculo'!CJ$16,0,'Credit issuance TYA'!CJ97-('Credit issuance TYA'!$BY$21*'Credit issuance TYA'!$B$2)))</f>
        <v>0</v>
      </c>
      <c r="CK97" s="285">
        <f>IF(ISBLANK('Hoja De Calculo'!CL$13),'Credit issuance TYA'!CK97-('Credit issuance TYA'!$BY$21*'Credit issuance TYA'!$B$2),IF('Hoja De Calculo'!CL$16&lt;'Hoja De Calculo'!CK$16,0,'Credit issuance TYA'!CK97-('Credit issuance TYA'!$BY$21*'Credit issuance TYA'!$B$2)))</f>
        <v>0</v>
      </c>
      <c r="CL97" s="285">
        <f>IF(ISBLANK('Hoja De Calculo'!CM$13),'Credit issuance TYA'!CL97-('Credit issuance TYA'!$BY$21*'Credit issuance TYA'!$B$2),IF('Hoja De Calculo'!CM$16&lt;'Hoja De Calculo'!CL$16,0,'Credit issuance TYA'!CL97-('Credit issuance TYA'!$BY$21*'Credit issuance TYA'!$B$2)))</f>
        <v>0</v>
      </c>
      <c r="CM97" s="285">
        <f>IF(ISBLANK('Hoja De Calculo'!CN$13),'Credit issuance TYA'!CM97-('Credit issuance TYA'!$BY$21*'Credit issuance TYA'!$B$2),IF('Hoja De Calculo'!CN$16&lt;'Hoja De Calculo'!CM$16,0,'Credit issuance TYA'!CM97-('Credit issuance TYA'!$BY$21*'Credit issuance TYA'!$B$2)))</f>
        <v>0</v>
      </c>
      <c r="CN97" s="285">
        <f>IF(ISBLANK('Hoja De Calculo'!CO$13),'Credit issuance TYA'!CN97-('Credit issuance TYA'!$BY$21*'Credit issuance TYA'!$B$2),IF('Hoja De Calculo'!CO$16&lt;'Hoja De Calculo'!CN$16,0,'Credit issuance TYA'!CN97-('Credit issuance TYA'!$BY$21*'Credit issuance TYA'!$B$2)))</f>
        <v>0</v>
      </c>
      <c r="CO97" s="285">
        <f>IF(ISBLANK('Hoja De Calculo'!CP$13),'Credit issuance TYA'!CO97-('Credit issuance TYA'!$BY$21*'Credit issuance TYA'!$B$2),IF('Hoja De Calculo'!CP$16&lt;'Hoja De Calculo'!CO$16,0,'Credit issuance TYA'!CO97-('Credit issuance TYA'!$BY$21*'Credit issuance TYA'!$B$2)))</f>
        <v>0</v>
      </c>
      <c r="CP97" s="285">
        <f>IF(ISBLANK('Hoja De Calculo'!CQ$13),'Credit issuance TYA'!CP97-('Credit issuance TYA'!$BY$21*'Credit issuance TYA'!$B$2),IF('Hoja De Calculo'!CQ$16&lt;'Hoja De Calculo'!CP$16,0,'Credit issuance TYA'!CP97-('Credit issuance TYA'!$BY$21*'Credit issuance TYA'!$B$2)))</f>
        <v>0</v>
      </c>
      <c r="CQ97" s="285">
        <f>IF(ISBLANK('Hoja De Calculo'!CR$13),'Credit issuance TYA'!CQ97-('Credit issuance TYA'!$BY$21*'Credit issuance TYA'!$B$2),IF('Hoja De Calculo'!CR$16&lt;'Hoja De Calculo'!CQ$16,0,'Credit issuance TYA'!CQ97-('Credit issuance TYA'!$BY$21*'Credit issuance TYA'!$B$2)))</f>
        <v>0</v>
      </c>
      <c r="CR97" s="285">
        <f>IF(ISBLANK('Hoja De Calculo'!CS$13),'Credit issuance TYA'!CR97-('Credit issuance TYA'!$BY$21*'Credit issuance TYA'!$B$2),IF('Hoja De Calculo'!CS$16&lt;'Hoja De Calculo'!CR$16,0,'Credit issuance TYA'!CR97-('Credit issuance TYA'!$BY$21*'Credit issuance TYA'!$B$2)))</f>
        <v>0</v>
      </c>
      <c r="CS97" s="285">
        <f>IF(ISBLANK('Hoja De Calculo'!CT$13),'Credit issuance TYA'!CS97-('Credit issuance TYA'!$BY$21*'Credit issuance TYA'!$B$2),IF('Hoja De Calculo'!CT$16&lt;'Hoja De Calculo'!CS$16,0,'Credit issuance TYA'!CS97-('Credit issuance TYA'!$BY$21*'Credit issuance TYA'!$B$2)))</f>
        <v>0</v>
      </c>
      <c r="CT97" s="285">
        <f>IF(ISBLANK('Hoja De Calculo'!CU$13),'Credit issuance TYA'!CT97-('Credit issuance TYA'!$BY$21*'Credit issuance TYA'!$B$2),IF('Hoja De Calculo'!CU$16&lt;'Hoja De Calculo'!CT$16,0,'Credit issuance TYA'!CT97-('Credit issuance TYA'!$BY$21*'Credit issuance TYA'!$B$2)))</f>
        <v>0</v>
      </c>
      <c r="CU97" s="285">
        <f>IF(ISBLANK('Hoja De Calculo'!CV$13),'Credit issuance TYA'!CU97-('Credit issuance TYA'!$BY$21*'Credit issuance TYA'!$B$2),IF('Hoja De Calculo'!CV$16&lt;'Hoja De Calculo'!CU$16,0,'Credit issuance TYA'!CU97-('Credit issuance TYA'!$BY$21*'Credit issuance TYA'!$B$2)))</f>
        <v>0</v>
      </c>
      <c r="CV97" s="285">
        <f>IF(ISBLANK('Hoja De Calculo'!CW$13),'Credit issuance TYA'!CV97-('Credit issuance TYA'!$BY$21*'Credit issuance TYA'!$B$2),IF('Hoja De Calculo'!CW$16&lt;'Hoja De Calculo'!CV$16,0,'Credit issuance TYA'!CV97-('Credit issuance TYA'!$BY$21*'Credit issuance TYA'!$B$2)))</f>
        <v>0</v>
      </c>
      <c r="CW97" s="285">
        <f>IF(ISBLANK('Hoja De Calculo'!CX$13),'Credit issuance TYA'!CW97-('Credit issuance TYA'!$BY$21*'Credit issuance TYA'!$B$2),IF('Hoja De Calculo'!CX$16&lt;'Hoja De Calculo'!CW$16,0,'Credit issuance TYA'!CW97-('Credit issuance TYA'!$BY$21*'Credit issuance TYA'!$B$2)))</f>
        <v>0</v>
      </c>
    </row>
    <row r="98" spans="1:101" x14ac:dyDescent="0.25">
      <c r="A98" t="s">
        <v>235</v>
      </c>
      <c r="B98" s="263"/>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c r="AI98" s="263"/>
      <c r="AJ98" s="263"/>
      <c r="AK98" s="263"/>
      <c r="AL98" s="263"/>
      <c r="AM98" s="263"/>
      <c r="AN98" s="263"/>
      <c r="AO98" s="263"/>
      <c r="AP98" s="263"/>
      <c r="AQ98" s="263"/>
      <c r="AR98" s="263"/>
      <c r="AS98" s="263"/>
      <c r="AT98" s="263"/>
      <c r="AU98" s="263"/>
      <c r="AV98" s="263"/>
      <c r="AW98" s="263"/>
      <c r="AX98" s="263"/>
      <c r="AY98" s="263"/>
      <c r="AZ98" s="263"/>
      <c r="BA98" s="263"/>
      <c r="BB98" s="263"/>
      <c r="BC98" s="263"/>
      <c r="BD98" s="263"/>
      <c r="BE98" s="263"/>
      <c r="BF98" s="263"/>
      <c r="BG98" s="263"/>
      <c r="BH98" s="263"/>
      <c r="BI98" s="263"/>
      <c r="BJ98" s="263"/>
      <c r="BK98" s="263"/>
      <c r="BL98" s="263"/>
      <c r="BM98" s="263"/>
      <c r="BN98" s="263"/>
      <c r="BO98" s="263"/>
      <c r="BP98" s="263"/>
      <c r="BQ98" s="263"/>
      <c r="BR98" s="263"/>
      <c r="BS98" s="263"/>
      <c r="BT98" s="263"/>
      <c r="BU98" s="263"/>
      <c r="BV98" s="263"/>
      <c r="BW98" s="263"/>
      <c r="BX98" s="263"/>
      <c r="BY98" s="263"/>
      <c r="BZ98" s="285">
        <f>'Credit issuance TYA'!BZ98-('Credit issuance TYA'!$BZ$21*'Credit issuance TYA'!$B$2)</f>
        <v>0</v>
      </c>
      <c r="CA98" s="285">
        <f>IF(ISBLANK('Hoja De Calculo'!CB$13),'Credit issuance TYA'!CA98-('Credit issuance TYA'!$BZ$21*'Credit issuance TYA'!$B$2),IF('Hoja De Calculo'!CB$16&lt;'Hoja De Calculo'!CA$16,0,'Credit issuance TYA'!CA98-('Credit issuance TYA'!$BZ$21*'Credit issuance TYA'!$B$2)))</f>
        <v>0</v>
      </c>
      <c r="CB98" s="285">
        <f>IF(ISBLANK('Hoja De Calculo'!CC$13),'Credit issuance TYA'!CB98-('Credit issuance TYA'!$BZ$21*'Credit issuance TYA'!$B$2),IF('Hoja De Calculo'!CC$16&lt;'Hoja De Calculo'!CB$16,0,'Credit issuance TYA'!CB98-('Credit issuance TYA'!$BZ$21*'Credit issuance TYA'!$B$2)))</f>
        <v>0</v>
      </c>
      <c r="CC98" s="285">
        <f>IF(ISBLANK('Hoja De Calculo'!CD$13),'Credit issuance TYA'!CC98-('Credit issuance TYA'!$BZ$21*'Credit issuance TYA'!$B$2),IF('Hoja De Calculo'!CD$16&lt;'Hoja De Calculo'!CC$16,0,'Credit issuance TYA'!CC98-('Credit issuance TYA'!$BZ$21*'Credit issuance TYA'!$B$2)))</f>
        <v>0</v>
      </c>
      <c r="CD98" s="285">
        <f>IF(ISBLANK('Hoja De Calculo'!CE$13),'Credit issuance TYA'!CD98-('Credit issuance TYA'!$BZ$21*'Credit issuance TYA'!$B$2),IF('Hoja De Calculo'!CE$16&lt;'Hoja De Calculo'!CD$16,0,'Credit issuance TYA'!CD98-('Credit issuance TYA'!$BZ$21*'Credit issuance TYA'!$B$2)))</f>
        <v>0</v>
      </c>
      <c r="CE98" s="285">
        <f>IF(ISBLANK('Hoja De Calculo'!CF$13),'Credit issuance TYA'!CE98-('Credit issuance TYA'!$BZ$21*'Credit issuance TYA'!$B$2),IF('Hoja De Calculo'!CF$16&lt;'Hoja De Calculo'!CE$16,0,'Credit issuance TYA'!CE98-('Credit issuance TYA'!$BZ$21*'Credit issuance TYA'!$B$2)))</f>
        <v>0</v>
      </c>
      <c r="CF98" s="285">
        <f>IF(ISBLANK('Hoja De Calculo'!CG$13),'Credit issuance TYA'!CF98-('Credit issuance TYA'!$BZ$21*'Credit issuance TYA'!$B$2),IF('Hoja De Calculo'!CG$16&lt;'Hoja De Calculo'!CF$16,0,'Credit issuance TYA'!CF98-('Credit issuance TYA'!$BZ$21*'Credit issuance TYA'!$B$2)))</f>
        <v>0</v>
      </c>
      <c r="CG98" s="285">
        <f>IF(ISBLANK('Hoja De Calculo'!CH$13),'Credit issuance TYA'!CG98-('Credit issuance TYA'!$BZ$21*'Credit issuance TYA'!$B$2),IF('Hoja De Calculo'!CH$16&lt;'Hoja De Calculo'!CG$16,0,'Credit issuance TYA'!CG98-('Credit issuance TYA'!$BZ$21*'Credit issuance TYA'!$B$2)))</f>
        <v>0</v>
      </c>
      <c r="CH98" s="285">
        <f>IF(ISBLANK('Hoja De Calculo'!CI$13),'Credit issuance TYA'!CH98-('Credit issuance TYA'!$BZ$21*'Credit issuance TYA'!$B$2),IF('Hoja De Calculo'!CI$16&lt;'Hoja De Calculo'!CH$16,0,'Credit issuance TYA'!CH98-('Credit issuance TYA'!$BZ$21*'Credit issuance TYA'!$B$2)))</f>
        <v>0</v>
      </c>
      <c r="CI98" s="285">
        <f>IF(ISBLANK('Hoja De Calculo'!CJ$13),'Credit issuance TYA'!CI98-('Credit issuance TYA'!$BZ$21*'Credit issuance TYA'!$B$2),IF('Hoja De Calculo'!CJ$16&lt;'Hoja De Calculo'!CI$16,0,'Credit issuance TYA'!CI98-('Credit issuance TYA'!$BZ$21*'Credit issuance TYA'!$B$2)))</f>
        <v>0</v>
      </c>
      <c r="CJ98" s="285">
        <f>IF(ISBLANK('Hoja De Calculo'!CK$13),'Credit issuance TYA'!CJ98-('Credit issuance TYA'!$BZ$21*'Credit issuance TYA'!$B$2),IF('Hoja De Calculo'!CK$16&lt;'Hoja De Calculo'!CJ$16,0,'Credit issuance TYA'!CJ98-('Credit issuance TYA'!$BZ$21*'Credit issuance TYA'!$B$2)))</f>
        <v>0</v>
      </c>
      <c r="CK98" s="285">
        <f>IF(ISBLANK('Hoja De Calculo'!CL$13),'Credit issuance TYA'!CK98-('Credit issuance TYA'!$BZ$21*'Credit issuance TYA'!$B$2),IF('Hoja De Calculo'!CL$16&lt;'Hoja De Calculo'!CK$16,0,'Credit issuance TYA'!CK98-('Credit issuance TYA'!$BZ$21*'Credit issuance TYA'!$B$2)))</f>
        <v>0</v>
      </c>
      <c r="CL98" s="285">
        <f>IF(ISBLANK('Hoja De Calculo'!CM$13),'Credit issuance TYA'!CL98-('Credit issuance TYA'!$BZ$21*'Credit issuance TYA'!$B$2),IF('Hoja De Calculo'!CM$16&lt;'Hoja De Calculo'!CL$16,0,'Credit issuance TYA'!CL98-('Credit issuance TYA'!$BZ$21*'Credit issuance TYA'!$B$2)))</f>
        <v>0</v>
      </c>
      <c r="CM98" s="285">
        <f>IF(ISBLANK('Hoja De Calculo'!CN$13),'Credit issuance TYA'!CM98-('Credit issuance TYA'!$BZ$21*'Credit issuance TYA'!$B$2),IF('Hoja De Calculo'!CN$16&lt;'Hoja De Calculo'!CM$16,0,'Credit issuance TYA'!CM98-('Credit issuance TYA'!$BZ$21*'Credit issuance TYA'!$B$2)))</f>
        <v>0</v>
      </c>
      <c r="CN98" s="285">
        <f>IF(ISBLANK('Hoja De Calculo'!CO$13),'Credit issuance TYA'!CN98-('Credit issuance TYA'!$BZ$21*'Credit issuance TYA'!$B$2),IF('Hoja De Calculo'!CO$16&lt;'Hoja De Calculo'!CN$16,0,'Credit issuance TYA'!CN98-('Credit issuance TYA'!$BZ$21*'Credit issuance TYA'!$B$2)))</f>
        <v>0</v>
      </c>
      <c r="CO98" s="285">
        <f>IF(ISBLANK('Hoja De Calculo'!CP$13),'Credit issuance TYA'!CO98-('Credit issuance TYA'!$BZ$21*'Credit issuance TYA'!$B$2),IF('Hoja De Calculo'!CP$16&lt;'Hoja De Calculo'!CO$16,0,'Credit issuance TYA'!CO98-('Credit issuance TYA'!$BZ$21*'Credit issuance TYA'!$B$2)))</f>
        <v>0</v>
      </c>
      <c r="CP98" s="285">
        <f>IF(ISBLANK('Hoja De Calculo'!CQ$13),'Credit issuance TYA'!CP98-('Credit issuance TYA'!$BZ$21*'Credit issuance TYA'!$B$2),IF('Hoja De Calculo'!CQ$16&lt;'Hoja De Calculo'!CP$16,0,'Credit issuance TYA'!CP98-('Credit issuance TYA'!$BZ$21*'Credit issuance TYA'!$B$2)))</f>
        <v>0</v>
      </c>
      <c r="CQ98" s="285">
        <f>IF(ISBLANK('Hoja De Calculo'!CR$13),'Credit issuance TYA'!CQ98-('Credit issuance TYA'!$BZ$21*'Credit issuance TYA'!$B$2),IF('Hoja De Calculo'!CR$16&lt;'Hoja De Calculo'!CQ$16,0,'Credit issuance TYA'!CQ98-('Credit issuance TYA'!$BZ$21*'Credit issuance TYA'!$B$2)))</f>
        <v>0</v>
      </c>
      <c r="CR98" s="285">
        <f>IF(ISBLANK('Hoja De Calculo'!CS$13),'Credit issuance TYA'!CR98-('Credit issuance TYA'!$BZ$21*'Credit issuance TYA'!$B$2),IF('Hoja De Calculo'!CS$16&lt;'Hoja De Calculo'!CR$16,0,'Credit issuance TYA'!CR98-('Credit issuance TYA'!$BZ$21*'Credit issuance TYA'!$B$2)))</f>
        <v>0</v>
      </c>
      <c r="CS98" s="285">
        <f>IF(ISBLANK('Hoja De Calculo'!CT$13),'Credit issuance TYA'!CS98-('Credit issuance TYA'!$BZ$21*'Credit issuance TYA'!$B$2),IF('Hoja De Calculo'!CT$16&lt;'Hoja De Calculo'!CS$16,0,'Credit issuance TYA'!CS98-('Credit issuance TYA'!$BZ$21*'Credit issuance TYA'!$B$2)))</f>
        <v>0</v>
      </c>
      <c r="CT98" s="285">
        <f>IF(ISBLANK('Hoja De Calculo'!CU$13),'Credit issuance TYA'!CT98-('Credit issuance TYA'!$BZ$21*'Credit issuance TYA'!$B$2),IF('Hoja De Calculo'!CU$16&lt;'Hoja De Calculo'!CT$16,0,'Credit issuance TYA'!CT98-('Credit issuance TYA'!$BZ$21*'Credit issuance TYA'!$B$2)))</f>
        <v>0</v>
      </c>
      <c r="CU98" s="285">
        <f>IF(ISBLANK('Hoja De Calculo'!CV$13),'Credit issuance TYA'!CU98-('Credit issuance TYA'!$BZ$21*'Credit issuance TYA'!$B$2),IF('Hoja De Calculo'!CV$16&lt;'Hoja De Calculo'!CU$16,0,'Credit issuance TYA'!CU98-('Credit issuance TYA'!$BZ$21*'Credit issuance TYA'!$B$2)))</f>
        <v>0</v>
      </c>
      <c r="CV98" s="285">
        <f>IF(ISBLANK('Hoja De Calculo'!CW$13),'Credit issuance TYA'!CV98-('Credit issuance TYA'!$BZ$21*'Credit issuance TYA'!$B$2),IF('Hoja De Calculo'!CW$16&lt;'Hoja De Calculo'!CV$16,0,'Credit issuance TYA'!CV98-('Credit issuance TYA'!$BZ$21*'Credit issuance TYA'!$B$2)))</f>
        <v>0</v>
      </c>
      <c r="CW98" s="285">
        <f>IF(ISBLANK('Hoja De Calculo'!CX$13),'Credit issuance TYA'!CW98-('Credit issuance TYA'!$BZ$21*'Credit issuance TYA'!$B$2),IF('Hoja De Calculo'!CX$16&lt;'Hoja De Calculo'!CW$16,0,'Credit issuance TYA'!CW98-('Credit issuance TYA'!$BZ$21*'Credit issuance TYA'!$B$2)))</f>
        <v>0</v>
      </c>
    </row>
    <row r="99" spans="1:101" x14ac:dyDescent="0.25">
      <c r="A99" t="s">
        <v>236</v>
      </c>
      <c r="B99" s="263"/>
      <c r="C99" s="263"/>
      <c r="D99" s="263"/>
      <c r="E99" s="263"/>
      <c r="F99" s="263"/>
      <c r="G99" s="263"/>
      <c r="H99" s="263"/>
      <c r="I99" s="263"/>
      <c r="J99" s="263"/>
      <c r="K99" s="263"/>
      <c r="L99" s="263"/>
      <c r="M99" s="263"/>
      <c r="N99" s="263"/>
      <c r="O99" s="263"/>
      <c r="P99" s="263"/>
      <c r="Q99" s="263"/>
      <c r="R99" s="263"/>
      <c r="S99" s="263"/>
      <c r="T99" s="263"/>
      <c r="U99" s="263"/>
      <c r="V99" s="263"/>
      <c r="W99" s="263"/>
      <c r="X99" s="263"/>
      <c r="Y99" s="263"/>
      <c r="Z99" s="263"/>
      <c r="AA99" s="263"/>
      <c r="AB99" s="263"/>
      <c r="AC99" s="263"/>
      <c r="AD99" s="263"/>
      <c r="AE99" s="263"/>
      <c r="AF99" s="263"/>
      <c r="AG99" s="263"/>
      <c r="AH99" s="263"/>
      <c r="AI99" s="263"/>
      <c r="AJ99" s="263"/>
      <c r="AK99" s="263"/>
      <c r="AL99" s="263"/>
      <c r="AM99" s="263"/>
      <c r="AN99" s="263"/>
      <c r="AO99" s="263"/>
      <c r="AP99" s="263"/>
      <c r="AQ99" s="263"/>
      <c r="AR99" s="263"/>
      <c r="AS99" s="263"/>
      <c r="AT99" s="263"/>
      <c r="AU99" s="263"/>
      <c r="AV99" s="263"/>
      <c r="AW99" s="263"/>
      <c r="AX99" s="263"/>
      <c r="AY99" s="263"/>
      <c r="AZ99" s="263"/>
      <c r="BA99" s="263"/>
      <c r="BB99" s="263"/>
      <c r="BC99" s="263"/>
      <c r="BD99" s="263"/>
      <c r="BE99" s="263"/>
      <c r="BF99" s="263"/>
      <c r="BG99" s="263"/>
      <c r="BH99" s="263"/>
      <c r="BI99" s="263"/>
      <c r="BJ99" s="263"/>
      <c r="BK99" s="263"/>
      <c r="BL99" s="263"/>
      <c r="BM99" s="263"/>
      <c r="BN99" s="263"/>
      <c r="BO99" s="263"/>
      <c r="BP99" s="263"/>
      <c r="BQ99" s="263"/>
      <c r="BR99" s="263"/>
      <c r="BS99" s="263"/>
      <c r="BT99" s="263"/>
      <c r="BU99" s="263"/>
      <c r="BV99" s="263"/>
      <c r="BW99" s="263"/>
      <c r="BX99" s="263"/>
      <c r="BY99" s="263"/>
      <c r="BZ99" s="263"/>
      <c r="CA99" s="285">
        <f>'Credit issuance TYA'!CA99-('Credit issuance TYA'!$CA$21*'Credit issuance TYA'!$B$2)</f>
        <v>0</v>
      </c>
      <c r="CB99" s="285">
        <f>IF(ISBLANK('Hoja De Calculo'!CC$13),'Credit issuance TYA'!CB99-('Credit issuance TYA'!$CA$21*'Credit issuance TYA'!$B$2),IF('Hoja De Calculo'!CC$16&lt;'Hoja De Calculo'!CB$16,0,'Credit issuance TYA'!CB99-('Credit issuance TYA'!$CA$21*'Credit issuance TYA'!$B$2)))</f>
        <v>0</v>
      </c>
      <c r="CC99" s="285">
        <f>IF(ISBLANK('Hoja De Calculo'!CD$13),'Credit issuance TYA'!CC99-('Credit issuance TYA'!$CA$21*'Credit issuance TYA'!$B$2),IF('Hoja De Calculo'!CD$16&lt;'Hoja De Calculo'!CC$16,0,'Credit issuance TYA'!CC99-('Credit issuance TYA'!$CA$21*'Credit issuance TYA'!$B$2)))</f>
        <v>0</v>
      </c>
      <c r="CD99" s="285">
        <f>IF(ISBLANK('Hoja De Calculo'!CE$13),'Credit issuance TYA'!CD99-('Credit issuance TYA'!$CA$21*'Credit issuance TYA'!$B$2),IF('Hoja De Calculo'!CE$16&lt;'Hoja De Calculo'!CD$16,0,'Credit issuance TYA'!CD99-('Credit issuance TYA'!$CA$21*'Credit issuance TYA'!$B$2)))</f>
        <v>0</v>
      </c>
      <c r="CE99" s="285">
        <f>IF(ISBLANK('Hoja De Calculo'!CF$13),'Credit issuance TYA'!CE99-('Credit issuance TYA'!$CA$21*'Credit issuance TYA'!$B$2),IF('Hoja De Calculo'!CF$16&lt;'Hoja De Calculo'!CE$16,0,'Credit issuance TYA'!CE99-('Credit issuance TYA'!$CA$21*'Credit issuance TYA'!$B$2)))</f>
        <v>0</v>
      </c>
      <c r="CF99" s="285">
        <f>IF(ISBLANK('Hoja De Calculo'!CG$13),'Credit issuance TYA'!CF99-('Credit issuance TYA'!$CA$21*'Credit issuance TYA'!$B$2),IF('Hoja De Calculo'!CG$16&lt;'Hoja De Calculo'!CF$16,0,'Credit issuance TYA'!CF99-('Credit issuance TYA'!$CA$21*'Credit issuance TYA'!$B$2)))</f>
        <v>0</v>
      </c>
      <c r="CG99" s="285">
        <f>IF(ISBLANK('Hoja De Calculo'!CH$13),'Credit issuance TYA'!CG99-('Credit issuance TYA'!$CA$21*'Credit issuance TYA'!$B$2),IF('Hoja De Calculo'!CH$16&lt;'Hoja De Calculo'!CG$16,0,'Credit issuance TYA'!CG99-('Credit issuance TYA'!$CA$21*'Credit issuance TYA'!$B$2)))</f>
        <v>0</v>
      </c>
      <c r="CH99" s="285">
        <f>IF(ISBLANK('Hoja De Calculo'!CI$13),'Credit issuance TYA'!CH99-('Credit issuance TYA'!$CA$21*'Credit issuance TYA'!$B$2),IF('Hoja De Calculo'!CI$16&lt;'Hoja De Calculo'!CH$16,0,'Credit issuance TYA'!CH99-('Credit issuance TYA'!$CA$21*'Credit issuance TYA'!$B$2)))</f>
        <v>0</v>
      </c>
      <c r="CI99" s="285">
        <f>IF(ISBLANK('Hoja De Calculo'!CJ$13),'Credit issuance TYA'!CI99-('Credit issuance TYA'!$CA$21*'Credit issuance TYA'!$B$2),IF('Hoja De Calculo'!CJ$16&lt;'Hoja De Calculo'!CI$16,0,'Credit issuance TYA'!CI99-('Credit issuance TYA'!$CA$21*'Credit issuance TYA'!$B$2)))</f>
        <v>0</v>
      </c>
      <c r="CJ99" s="285">
        <f>IF(ISBLANK('Hoja De Calculo'!CK$13),'Credit issuance TYA'!CJ99-('Credit issuance TYA'!$CA$21*'Credit issuance TYA'!$B$2),IF('Hoja De Calculo'!CK$16&lt;'Hoja De Calculo'!CJ$16,0,'Credit issuance TYA'!CJ99-('Credit issuance TYA'!$CA$21*'Credit issuance TYA'!$B$2)))</f>
        <v>0</v>
      </c>
      <c r="CK99" s="285">
        <f>IF(ISBLANK('Hoja De Calculo'!CL$13),'Credit issuance TYA'!CK99-('Credit issuance TYA'!$CA$21*'Credit issuance TYA'!$B$2),IF('Hoja De Calculo'!CL$16&lt;'Hoja De Calculo'!CK$16,0,'Credit issuance TYA'!CK99-('Credit issuance TYA'!$CA$21*'Credit issuance TYA'!$B$2)))</f>
        <v>0</v>
      </c>
      <c r="CL99" s="285">
        <f>IF(ISBLANK('Hoja De Calculo'!CM$13),'Credit issuance TYA'!CL99-('Credit issuance TYA'!$CA$21*'Credit issuance TYA'!$B$2),IF('Hoja De Calculo'!CM$16&lt;'Hoja De Calculo'!CL$16,0,'Credit issuance TYA'!CL99-('Credit issuance TYA'!$CA$21*'Credit issuance TYA'!$B$2)))</f>
        <v>0</v>
      </c>
      <c r="CM99" s="285">
        <f>IF(ISBLANK('Hoja De Calculo'!CN$13),'Credit issuance TYA'!CM99-('Credit issuance TYA'!$CA$21*'Credit issuance TYA'!$B$2),IF('Hoja De Calculo'!CN$16&lt;'Hoja De Calculo'!CM$16,0,'Credit issuance TYA'!CM99-('Credit issuance TYA'!$CA$21*'Credit issuance TYA'!$B$2)))</f>
        <v>0</v>
      </c>
      <c r="CN99" s="285">
        <f>IF(ISBLANK('Hoja De Calculo'!CO$13),'Credit issuance TYA'!CN99-('Credit issuance TYA'!$CA$21*'Credit issuance TYA'!$B$2),IF('Hoja De Calculo'!CO$16&lt;'Hoja De Calculo'!CN$16,0,'Credit issuance TYA'!CN99-('Credit issuance TYA'!$CA$21*'Credit issuance TYA'!$B$2)))</f>
        <v>0</v>
      </c>
      <c r="CO99" s="285">
        <f>IF(ISBLANK('Hoja De Calculo'!CP$13),'Credit issuance TYA'!CO99-('Credit issuance TYA'!$CA$21*'Credit issuance TYA'!$B$2),IF('Hoja De Calculo'!CP$16&lt;'Hoja De Calculo'!CO$16,0,'Credit issuance TYA'!CO99-('Credit issuance TYA'!$CA$21*'Credit issuance TYA'!$B$2)))</f>
        <v>0</v>
      </c>
      <c r="CP99" s="285">
        <f>IF(ISBLANK('Hoja De Calculo'!CQ$13),'Credit issuance TYA'!CP99-('Credit issuance TYA'!$CA$21*'Credit issuance TYA'!$B$2),IF('Hoja De Calculo'!CQ$16&lt;'Hoja De Calculo'!CP$16,0,'Credit issuance TYA'!CP99-('Credit issuance TYA'!$CA$21*'Credit issuance TYA'!$B$2)))</f>
        <v>0</v>
      </c>
      <c r="CQ99" s="285">
        <f>IF(ISBLANK('Hoja De Calculo'!CR$13),'Credit issuance TYA'!CQ99-('Credit issuance TYA'!$CA$21*'Credit issuance TYA'!$B$2),IF('Hoja De Calculo'!CR$16&lt;'Hoja De Calculo'!CQ$16,0,'Credit issuance TYA'!CQ99-('Credit issuance TYA'!$CA$21*'Credit issuance TYA'!$B$2)))</f>
        <v>0</v>
      </c>
      <c r="CR99" s="285">
        <f>IF(ISBLANK('Hoja De Calculo'!CS$13),'Credit issuance TYA'!CR99-('Credit issuance TYA'!$CA$21*'Credit issuance TYA'!$B$2),IF('Hoja De Calculo'!CS$16&lt;'Hoja De Calculo'!CR$16,0,'Credit issuance TYA'!CR99-('Credit issuance TYA'!$CA$21*'Credit issuance TYA'!$B$2)))</f>
        <v>0</v>
      </c>
      <c r="CS99" s="285">
        <f>IF(ISBLANK('Hoja De Calculo'!CT$13),'Credit issuance TYA'!CS99-('Credit issuance TYA'!$CA$21*'Credit issuance TYA'!$B$2),IF('Hoja De Calculo'!CT$16&lt;'Hoja De Calculo'!CS$16,0,'Credit issuance TYA'!CS99-('Credit issuance TYA'!$CA$21*'Credit issuance TYA'!$B$2)))</f>
        <v>0</v>
      </c>
      <c r="CT99" s="285">
        <f>IF(ISBLANK('Hoja De Calculo'!CU$13),'Credit issuance TYA'!CT99-('Credit issuance TYA'!$CA$21*'Credit issuance TYA'!$B$2),IF('Hoja De Calculo'!CU$16&lt;'Hoja De Calculo'!CT$16,0,'Credit issuance TYA'!CT99-('Credit issuance TYA'!$CA$21*'Credit issuance TYA'!$B$2)))</f>
        <v>0</v>
      </c>
      <c r="CU99" s="285">
        <f>IF(ISBLANK('Hoja De Calculo'!CV$13),'Credit issuance TYA'!CU99-('Credit issuance TYA'!$CA$21*'Credit issuance TYA'!$B$2),IF('Hoja De Calculo'!CV$16&lt;'Hoja De Calculo'!CU$16,0,'Credit issuance TYA'!CU99-('Credit issuance TYA'!$CA$21*'Credit issuance TYA'!$B$2)))</f>
        <v>0</v>
      </c>
      <c r="CV99" s="285">
        <f>IF(ISBLANK('Hoja De Calculo'!CW$13),'Credit issuance TYA'!CV99-('Credit issuance TYA'!$CA$21*'Credit issuance TYA'!$B$2),IF('Hoja De Calculo'!CW$16&lt;'Hoja De Calculo'!CV$16,0,'Credit issuance TYA'!CV99-('Credit issuance TYA'!$CA$21*'Credit issuance TYA'!$B$2)))</f>
        <v>0</v>
      </c>
      <c r="CW99" s="285">
        <f>IF(ISBLANK('Hoja De Calculo'!CX$13),'Credit issuance TYA'!CW99-('Credit issuance TYA'!$CA$21*'Credit issuance TYA'!$B$2),IF('Hoja De Calculo'!CX$16&lt;'Hoja De Calculo'!CW$16,0,'Credit issuance TYA'!CW99-('Credit issuance TYA'!$CA$21*'Credit issuance TYA'!$B$2)))</f>
        <v>0</v>
      </c>
    </row>
    <row r="100" spans="1:101" x14ac:dyDescent="0.25">
      <c r="A100" t="s">
        <v>237</v>
      </c>
      <c r="B100" s="263"/>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c r="AA100" s="263"/>
      <c r="AB100" s="263"/>
      <c r="AC100" s="263"/>
      <c r="AD100" s="263"/>
      <c r="AE100" s="263"/>
      <c r="AF100" s="263"/>
      <c r="AG100" s="263"/>
      <c r="AH100" s="263"/>
      <c r="AI100" s="263"/>
      <c r="AJ100" s="263"/>
      <c r="AK100" s="263"/>
      <c r="AL100" s="263"/>
      <c r="AM100" s="263"/>
      <c r="AN100" s="263"/>
      <c r="AO100" s="263"/>
      <c r="AP100" s="263"/>
      <c r="AQ100" s="263"/>
      <c r="AR100" s="263"/>
      <c r="AS100" s="263"/>
      <c r="AT100" s="263"/>
      <c r="AU100" s="263"/>
      <c r="AV100" s="263"/>
      <c r="AW100" s="263"/>
      <c r="AX100" s="263"/>
      <c r="AY100" s="263"/>
      <c r="AZ100" s="263"/>
      <c r="BA100" s="263"/>
      <c r="BB100" s="263"/>
      <c r="BC100" s="263"/>
      <c r="BD100" s="263"/>
      <c r="BE100" s="263"/>
      <c r="BF100" s="263"/>
      <c r="BG100" s="263"/>
      <c r="BH100" s="263"/>
      <c r="BI100" s="263"/>
      <c r="BJ100" s="263"/>
      <c r="BK100" s="263"/>
      <c r="BL100" s="263"/>
      <c r="BM100" s="263"/>
      <c r="BN100" s="263"/>
      <c r="BO100" s="263"/>
      <c r="BP100" s="263"/>
      <c r="BQ100" s="263"/>
      <c r="BR100" s="263"/>
      <c r="BS100" s="263"/>
      <c r="BT100" s="263"/>
      <c r="BU100" s="263"/>
      <c r="BV100" s="263"/>
      <c r="BW100" s="263"/>
      <c r="BX100" s="263"/>
      <c r="BY100" s="263"/>
      <c r="BZ100" s="263"/>
      <c r="CA100" s="263"/>
      <c r="CB100" s="285">
        <f>'Credit issuance TYA'!CB100-('Credit issuance TYA'!$CB$21*'Credit issuance TYA'!$B$2)</f>
        <v>0</v>
      </c>
      <c r="CC100" s="285">
        <f>IF(ISBLANK('Hoja De Calculo'!CD$13),'Credit issuance TYA'!CC100-('Credit issuance TYA'!$CB$21*'Credit issuance TYA'!$B$2),IF('Hoja De Calculo'!CD$16&lt;'Hoja De Calculo'!CC$16,0,'Credit issuance TYA'!CC100-('Credit issuance TYA'!$CB$21*'Credit issuance TYA'!$B$2)))</f>
        <v>0</v>
      </c>
      <c r="CD100" s="285">
        <f>IF(ISBLANK('Hoja De Calculo'!CE$13),'Credit issuance TYA'!CD100-('Credit issuance TYA'!$CB$21*'Credit issuance TYA'!$B$2),IF('Hoja De Calculo'!CE$16&lt;'Hoja De Calculo'!CD$16,0,'Credit issuance TYA'!CD100-('Credit issuance TYA'!$CB$21*'Credit issuance TYA'!$B$2)))</f>
        <v>0</v>
      </c>
      <c r="CE100" s="285">
        <f>IF(ISBLANK('Hoja De Calculo'!CF$13),'Credit issuance TYA'!CE100-('Credit issuance TYA'!$CB$21*'Credit issuance TYA'!$B$2),IF('Hoja De Calculo'!CF$16&lt;'Hoja De Calculo'!CE$16,0,'Credit issuance TYA'!CE100-('Credit issuance TYA'!$CB$21*'Credit issuance TYA'!$B$2)))</f>
        <v>0</v>
      </c>
      <c r="CF100" s="285">
        <f>IF(ISBLANK('Hoja De Calculo'!CG$13),'Credit issuance TYA'!CF100-('Credit issuance TYA'!$CB$21*'Credit issuance TYA'!$B$2),IF('Hoja De Calculo'!CG$16&lt;'Hoja De Calculo'!CF$16,0,'Credit issuance TYA'!CF100-('Credit issuance TYA'!$CB$21*'Credit issuance TYA'!$B$2)))</f>
        <v>0</v>
      </c>
      <c r="CG100" s="285">
        <f>IF(ISBLANK('Hoja De Calculo'!CH$13),'Credit issuance TYA'!CG100-('Credit issuance TYA'!$CB$21*'Credit issuance TYA'!$B$2),IF('Hoja De Calculo'!CH$16&lt;'Hoja De Calculo'!CG$16,0,'Credit issuance TYA'!CG100-('Credit issuance TYA'!$CB$21*'Credit issuance TYA'!$B$2)))</f>
        <v>0</v>
      </c>
      <c r="CH100" s="285">
        <f>IF(ISBLANK('Hoja De Calculo'!CI$13),'Credit issuance TYA'!CH100-('Credit issuance TYA'!$CB$21*'Credit issuance TYA'!$B$2),IF('Hoja De Calculo'!CI$16&lt;'Hoja De Calculo'!CH$16,0,'Credit issuance TYA'!CH100-('Credit issuance TYA'!$CB$21*'Credit issuance TYA'!$B$2)))</f>
        <v>0</v>
      </c>
      <c r="CI100" s="285">
        <f>IF(ISBLANK('Hoja De Calculo'!CJ$13),'Credit issuance TYA'!CI100-('Credit issuance TYA'!$CB$21*'Credit issuance TYA'!$B$2),IF('Hoja De Calculo'!CJ$16&lt;'Hoja De Calculo'!CI$16,0,'Credit issuance TYA'!CI100-('Credit issuance TYA'!$CB$21*'Credit issuance TYA'!$B$2)))</f>
        <v>0</v>
      </c>
      <c r="CJ100" s="285">
        <f>IF(ISBLANK('Hoja De Calculo'!CK$13),'Credit issuance TYA'!CJ100-('Credit issuance TYA'!$CB$21*'Credit issuance TYA'!$B$2),IF('Hoja De Calculo'!CK$16&lt;'Hoja De Calculo'!CJ$16,0,'Credit issuance TYA'!CJ100-('Credit issuance TYA'!$CB$21*'Credit issuance TYA'!$B$2)))</f>
        <v>0</v>
      </c>
      <c r="CK100" s="285">
        <f>IF(ISBLANK('Hoja De Calculo'!CL$13),'Credit issuance TYA'!CK100-('Credit issuance TYA'!$CB$21*'Credit issuance TYA'!$B$2),IF('Hoja De Calculo'!CL$16&lt;'Hoja De Calculo'!CK$16,0,'Credit issuance TYA'!CK100-('Credit issuance TYA'!$CB$21*'Credit issuance TYA'!$B$2)))</f>
        <v>0</v>
      </c>
      <c r="CL100" s="285">
        <f>IF(ISBLANK('Hoja De Calculo'!CM$13),'Credit issuance TYA'!CL100-('Credit issuance TYA'!$CB$21*'Credit issuance TYA'!$B$2),IF('Hoja De Calculo'!CM$16&lt;'Hoja De Calculo'!CL$16,0,'Credit issuance TYA'!CL100-('Credit issuance TYA'!$CB$21*'Credit issuance TYA'!$B$2)))</f>
        <v>0</v>
      </c>
      <c r="CM100" s="285">
        <f>IF(ISBLANK('Hoja De Calculo'!CN$13),'Credit issuance TYA'!CM100-('Credit issuance TYA'!$CB$21*'Credit issuance TYA'!$B$2),IF('Hoja De Calculo'!CN$16&lt;'Hoja De Calculo'!CM$16,0,'Credit issuance TYA'!CM100-('Credit issuance TYA'!$CB$21*'Credit issuance TYA'!$B$2)))</f>
        <v>0</v>
      </c>
      <c r="CN100" s="285">
        <f>IF(ISBLANK('Hoja De Calculo'!CO$13),'Credit issuance TYA'!CN100-('Credit issuance TYA'!$CB$21*'Credit issuance TYA'!$B$2),IF('Hoja De Calculo'!CO$16&lt;'Hoja De Calculo'!CN$16,0,'Credit issuance TYA'!CN100-('Credit issuance TYA'!$CB$21*'Credit issuance TYA'!$B$2)))</f>
        <v>0</v>
      </c>
      <c r="CO100" s="285">
        <f>IF(ISBLANK('Hoja De Calculo'!CP$13),'Credit issuance TYA'!CO100-('Credit issuance TYA'!$CB$21*'Credit issuance TYA'!$B$2),IF('Hoja De Calculo'!CP$16&lt;'Hoja De Calculo'!CO$16,0,'Credit issuance TYA'!CO100-('Credit issuance TYA'!$CB$21*'Credit issuance TYA'!$B$2)))</f>
        <v>0</v>
      </c>
      <c r="CP100" s="285">
        <f>IF(ISBLANK('Hoja De Calculo'!CQ$13),'Credit issuance TYA'!CP100-('Credit issuance TYA'!$CB$21*'Credit issuance TYA'!$B$2),IF('Hoja De Calculo'!CQ$16&lt;'Hoja De Calculo'!CP$16,0,'Credit issuance TYA'!CP100-('Credit issuance TYA'!$CB$21*'Credit issuance TYA'!$B$2)))</f>
        <v>0</v>
      </c>
      <c r="CQ100" s="285">
        <f>IF(ISBLANK('Hoja De Calculo'!CR$13),'Credit issuance TYA'!CQ100-('Credit issuance TYA'!$CB$21*'Credit issuance TYA'!$B$2),IF('Hoja De Calculo'!CR$16&lt;'Hoja De Calculo'!CQ$16,0,'Credit issuance TYA'!CQ100-('Credit issuance TYA'!$CB$21*'Credit issuance TYA'!$B$2)))</f>
        <v>0</v>
      </c>
      <c r="CR100" s="285">
        <f>IF(ISBLANK('Hoja De Calculo'!CS$13),'Credit issuance TYA'!CR100-('Credit issuance TYA'!$CB$21*'Credit issuance TYA'!$B$2),IF('Hoja De Calculo'!CS$16&lt;'Hoja De Calculo'!CR$16,0,'Credit issuance TYA'!CR100-('Credit issuance TYA'!$CB$21*'Credit issuance TYA'!$B$2)))</f>
        <v>0</v>
      </c>
      <c r="CS100" s="285">
        <f>IF(ISBLANK('Hoja De Calculo'!CT$13),'Credit issuance TYA'!CS100-('Credit issuance TYA'!$CB$21*'Credit issuance TYA'!$B$2),IF('Hoja De Calculo'!CT$16&lt;'Hoja De Calculo'!CS$16,0,'Credit issuance TYA'!CS100-('Credit issuance TYA'!$CB$21*'Credit issuance TYA'!$B$2)))</f>
        <v>0</v>
      </c>
      <c r="CT100" s="285">
        <f>IF(ISBLANK('Hoja De Calculo'!CU$13),'Credit issuance TYA'!CT100-('Credit issuance TYA'!$CB$21*'Credit issuance TYA'!$B$2),IF('Hoja De Calculo'!CU$16&lt;'Hoja De Calculo'!CT$16,0,'Credit issuance TYA'!CT100-('Credit issuance TYA'!$CB$21*'Credit issuance TYA'!$B$2)))</f>
        <v>0</v>
      </c>
      <c r="CU100" s="285">
        <f>IF(ISBLANK('Hoja De Calculo'!CV$13),'Credit issuance TYA'!CU100-('Credit issuance TYA'!$CB$21*'Credit issuance TYA'!$B$2),IF('Hoja De Calculo'!CV$16&lt;'Hoja De Calculo'!CU$16,0,'Credit issuance TYA'!CU100-('Credit issuance TYA'!$CB$21*'Credit issuance TYA'!$B$2)))</f>
        <v>0</v>
      </c>
      <c r="CV100" s="285">
        <f>IF(ISBLANK('Hoja De Calculo'!CW$13),'Credit issuance TYA'!CV100-('Credit issuance TYA'!$CB$21*'Credit issuance TYA'!$B$2),IF('Hoja De Calculo'!CW$16&lt;'Hoja De Calculo'!CV$16,0,'Credit issuance TYA'!CV100-('Credit issuance TYA'!$CB$21*'Credit issuance TYA'!$B$2)))</f>
        <v>0</v>
      </c>
      <c r="CW100" s="285">
        <f>IF(ISBLANK('Hoja De Calculo'!CX$13),'Credit issuance TYA'!CW100-('Credit issuance TYA'!$CB$21*'Credit issuance TYA'!$B$2),IF('Hoja De Calculo'!CX$16&lt;'Hoja De Calculo'!CW$16,0,'Credit issuance TYA'!CW100-('Credit issuance TYA'!$CB$21*'Credit issuance TYA'!$B$2)))</f>
        <v>0</v>
      </c>
    </row>
    <row r="101" spans="1:101" x14ac:dyDescent="0.25">
      <c r="A101" t="s">
        <v>238</v>
      </c>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c r="AA101" s="263"/>
      <c r="AB101" s="263"/>
      <c r="AC101" s="263"/>
      <c r="AD101" s="263"/>
      <c r="AE101" s="263"/>
      <c r="AF101" s="263"/>
      <c r="AG101" s="263"/>
      <c r="AH101" s="263"/>
      <c r="AI101" s="263"/>
      <c r="AJ101" s="263"/>
      <c r="AK101" s="263"/>
      <c r="AL101" s="263"/>
      <c r="AM101" s="263"/>
      <c r="AN101" s="263"/>
      <c r="AO101" s="263"/>
      <c r="AP101" s="263"/>
      <c r="AQ101" s="263"/>
      <c r="AR101" s="263"/>
      <c r="AS101" s="263"/>
      <c r="AT101" s="263"/>
      <c r="AU101" s="263"/>
      <c r="AV101" s="263"/>
      <c r="AW101" s="263"/>
      <c r="AX101" s="263"/>
      <c r="AY101" s="263"/>
      <c r="AZ101" s="263"/>
      <c r="BA101" s="263"/>
      <c r="BB101" s="263"/>
      <c r="BC101" s="263"/>
      <c r="BD101" s="263"/>
      <c r="BE101" s="263"/>
      <c r="BF101" s="263"/>
      <c r="BG101" s="263"/>
      <c r="BH101" s="263"/>
      <c r="BI101" s="263"/>
      <c r="BJ101" s="263"/>
      <c r="BK101" s="263"/>
      <c r="BL101" s="263"/>
      <c r="BM101" s="263"/>
      <c r="BN101" s="263"/>
      <c r="BO101" s="263"/>
      <c r="BP101" s="263"/>
      <c r="BQ101" s="263"/>
      <c r="BR101" s="263"/>
      <c r="BS101" s="263"/>
      <c r="BT101" s="263"/>
      <c r="BU101" s="263"/>
      <c r="BV101" s="263"/>
      <c r="BW101" s="263"/>
      <c r="BX101" s="263"/>
      <c r="BY101" s="263"/>
      <c r="BZ101" s="263"/>
      <c r="CA101" s="263"/>
      <c r="CB101" s="263"/>
      <c r="CC101" s="285">
        <f>'Credit issuance TYA'!CC101-('Credit issuance TYA'!$CC$21*'Credit issuance TYA'!$B$2)</f>
        <v>0</v>
      </c>
      <c r="CD101" s="285">
        <f>IF(ISBLANK('Hoja De Calculo'!CE$13),'Credit issuance TYA'!CD101-('Credit issuance TYA'!$CC$21*'Credit issuance TYA'!$B$2),IF('Hoja De Calculo'!CE$16&lt;'Hoja De Calculo'!CD$16,0,'Credit issuance TYA'!CD101-('Credit issuance TYA'!$CC$21*'Credit issuance TYA'!$B$2)))</f>
        <v>0</v>
      </c>
      <c r="CE101" s="285">
        <f>IF(ISBLANK('Hoja De Calculo'!CF$13),'Credit issuance TYA'!CE101-('Credit issuance TYA'!$CC$21*'Credit issuance TYA'!$B$2),IF('Hoja De Calculo'!CF$16&lt;'Hoja De Calculo'!CE$16,0,'Credit issuance TYA'!CE101-('Credit issuance TYA'!$CC$21*'Credit issuance TYA'!$B$2)))</f>
        <v>0</v>
      </c>
      <c r="CF101" s="285">
        <f>IF(ISBLANK('Hoja De Calculo'!CG$13),'Credit issuance TYA'!CF101-('Credit issuance TYA'!$CC$21*'Credit issuance TYA'!$B$2),IF('Hoja De Calculo'!CG$16&lt;'Hoja De Calculo'!CF$16,0,'Credit issuance TYA'!CF101-('Credit issuance TYA'!$CC$21*'Credit issuance TYA'!$B$2)))</f>
        <v>0</v>
      </c>
      <c r="CG101" s="285">
        <f>IF(ISBLANK('Hoja De Calculo'!CH$13),'Credit issuance TYA'!CG101-('Credit issuance TYA'!$CC$21*'Credit issuance TYA'!$B$2),IF('Hoja De Calculo'!CH$16&lt;'Hoja De Calculo'!CG$16,0,'Credit issuance TYA'!CG101-('Credit issuance TYA'!$CC$21*'Credit issuance TYA'!$B$2)))</f>
        <v>0</v>
      </c>
      <c r="CH101" s="285">
        <f>IF(ISBLANK('Hoja De Calculo'!CI$13),'Credit issuance TYA'!CH101-('Credit issuance TYA'!$CC$21*'Credit issuance TYA'!$B$2),IF('Hoja De Calculo'!CI$16&lt;'Hoja De Calculo'!CH$16,0,'Credit issuance TYA'!CH101-('Credit issuance TYA'!$CC$21*'Credit issuance TYA'!$B$2)))</f>
        <v>0</v>
      </c>
      <c r="CI101" s="285">
        <f>IF(ISBLANK('Hoja De Calculo'!CJ$13),'Credit issuance TYA'!CI101-('Credit issuance TYA'!$CC$21*'Credit issuance TYA'!$B$2),IF('Hoja De Calculo'!CJ$16&lt;'Hoja De Calculo'!CI$16,0,'Credit issuance TYA'!CI101-('Credit issuance TYA'!$CC$21*'Credit issuance TYA'!$B$2)))</f>
        <v>0</v>
      </c>
      <c r="CJ101" s="285">
        <f>IF(ISBLANK('Hoja De Calculo'!CK$13),'Credit issuance TYA'!CJ101-('Credit issuance TYA'!$CC$21*'Credit issuance TYA'!$B$2),IF('Hoja De Calculo'!CK$16&lt;'Hoja De Calculo'!CJ$16,0,'Credit issuance TYA'!CJ101-('Credit issuance TYA'!$CC$21*'Credit issuance TYA'!$B$2)))</f>
        <v>0</v>
      </c>
      <c r="CK101" s="285">
        <f>IF(ISBLANK('Hoja De Calculo'!CL$13),'Credit issuance TYA'!CK101-('Credit issuance TYA'!$CC$21*'Credit issuance TYA'!$B$2),IF('Hoja De Calculo'!CL$16&lt;'Hoja De Calculo'!CK$16,0,'Credit issuance TYA'!CK101-('Credit issuance TYA'!$CC$21*'Credit issuance TYA'!$B$2)))</f>
        <v>0</v>
      </c>
      <c r="CL101" s="285">
        <f>IF(ISBLANK('Hoja De Calculo'!CM$13),'Credit issuance TYA'!CL101-('Credit issuance TYA'!$CC$21*'Credit issuance TYA'!$B$2),IF('Hoja De Calculo'!CM$16&lt;'Hoja De Calculo'!CL$16,0,'Credit issuance TYA'!CL101-('Credit issuance TYA'!$CC$21*'Credit issuance TYA'!$B$2)))</f>
        <v>0</v>
      </c>
      <c r="CM101" s="285">
        <f>IF(ISBLANK('Hoja De Calculo'!CN$13),'Credit issuance TYA'!CM101-('Credit issuance TYA'!$CC$21*'Credit issuance TYA'!$B$2),IF('Hoja De Calculo'!CN$16&lt;'Hoja De Calculo'!CM$16,0,'Credit issuance TYA'!CM101-('Credit issuance TYA'!$CC$21*'Credit issuance TYA'!$B$2)))</f>
        <v>0</v>
      </c>
      <c r="CN101" s="285">
        <f>IF(ISBLANK('Hoja De Calculo'!CO$13),'Credit issuance TYA'!CN101-('Credit issuance TYA'!$CC$21*'Credit issuance TYA'!$B$2),IF('Hoja De Calculo'!CO$16&lt;'Hoja De Calculo'!CN$16,0,'Credit issuance TYA'!CN101-('Credit issuance TYA'!$CC$21*'Credit issuance TYA'!$B$2)))</f>
        <v>0</v>
      </c>
      <c r="CO101" s="285">
        <f>IF(ISBLANK('Hoja De Calculo'!CP$13),'Credit issuance TYA'!CO101-('Credit issuance TYA'!$CC$21*'Credit issuance TYA'!$B$2),IF('Hoja De Calculo'!CP$16&lt;'Hoja De Calculo'!CO$16,0,'Credit issuance TYA'!CO101-('Credit issuance TYA'!$CC$21*'Credit issuance TYA'!$B$2)))</f>
        <v>0</v>
      </c>
      <c r="CP101" s="285">
        <f>IF(ISBLANK('Hoja De Calculo'!CQ$13),'Credit issuance TYA'!CP101-('Credit issuance TYA'!$CC$21*'Credit issuance TYA'!$B$2),IF('Hoja De Calculo'!CQ$16&lt;'Hoja De Calculo'!CP$16,0,'Credit issuance TYA'!CP101-('Credit issuance TYA'!$CC$21*'Credit issuance TYA'!$B$2)))</f>
        <v>0</v>
      </c>
      <c r="CQ101" s="285">
        <f>IF(ISBLANK('Hoja De Calculo'!CR$13),'Credit issuance TYA'!CQ101-('Credit issuance TYA'!$CC$21*'Credit issuance TYA'!$B$2),IF('Hoja De Calculo'!CR$16&lt;'Hoja De Calculo'!CQ$16,0,'Credit issuance TYA'!CQ101-('Credit issuance TYA'!$CC$21*'Credit issuance TYA'!$B$2)))</f>
        <v>0</v>
      </c>
      <c r="CR101" s="285">
        <f>IF(ISBLANK('Hoja De Calculo'!CS$13),'Credit issuance TYA'!CR101-('Credit issuance TYA'!$CC$21*'Credit issuance TYA'!$B$2),IF('Hoja De Calculo'!CS$16&lt;'Hoja De Calculo'!CR$16,0,'Credit issuance TYA'!CR101-('Credit issuance TYA'!$CC$21*'Credit issuance TYA'!$B$2)))</f>
        <v>0</v>
      </c>
      <c r="CS101" s="285">
        <f>IF(ISBLANK('Hoja De Calculo'!CT$13),'Credit issuance TYA'!CS101-('Credit issuance TYA'!$CC$21*'Credit issuance TYA'!$B$2),IF('Hoja De Calculo'!CT$16&lt;'Hoja De Calculo'!CS$16,0,'Credit issuance TYA'!CS101-('Credit issuance TYA'!$CC$21*'Credit issuance TYA'!$B$2)))</f>
        <v>0</v>
      </c>
      <c r="CT101" s="285">
        <f>IF(ISBLANK('Hoja De Calculo'!CU$13),'Credit issuance TYA'!CT101-('Credit issuance TYA'!$CC$21*'Credit issuance TYA'!$B$2),IF('Hoja De Calculo'!CU$16&lt;'Hoja De Calculo'!CT$16,0,'Credit issuance TYA'!CT101-('Credit issuance TYA'!$CC$21*'Credit issuance TYA'!$B$2)))</f>
        <v>0</v>
      </c>
      <c r="CU101" s="285">
        <f>IF(ISBLANK('Hoja De Calculo'!CV$13),'Credit issuance TYA'!CU101-('Credit issuance TYA'!$CC$21*'Credit issuance TYA'!$B$2),IF('Hoja De Calculo'!CV$16&lt;'Hoja De Calculo'!CU$16,0,'Credit issuance TYA'!CU101-('Credit issuance TYA'!$CC$21*'Credit issuance TYA'!$B$2)))</f>
        <v>0</v>
      </c>
      <c r="CV101" s="285">
        <f>IF(ISBLANK('Hoja De Calculo'!CW$13),'Credit issuance TYA'!CV101-('Credit issuance TYA'!$CC$21*'Credit issuance TYA'!$B$2),IF('Hoja De Calculo'!CW$16&lt;'Hoja De Calculo'!CV$16,0,'Credit issuance TYA'!CV101-('Credit issuance TYA'!$CC$21*'Credit issuance TYA'!$B$2)))</f>
        <v>0</v>
      </c>
      <c r="CW101" s="285">
        <f>IF(ISBLANK('Hoja De Calculo'!CX$13),'Credit issuance TYA'!CW101-('Credit issuance TYA'!$CC$21*'Credit issuance TYA'!$B$2),IF('Hoja De Calculo'!CX$16&lt;'Hoja De Calculo'!CW$16,0,'Credit issuance TYA'!CW101-('Credit issuance TYA'!$CC$21*'Credit issuance TYA'!$B$2)))</f>
        <v>0</v>
      </c>
    </row>
    <row r="102" spans="1:101" x14ac:dyDescent="0.25">
      <c r="A102" t="s">
        <v>239</v>
      </c>
      <c r="B102" s="263"/>
      <c r="C102" s="263"/>
      <c r="D102" s="263"/>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c r="AA102" s="263"/>
      <c r="AB102" s="263"/>
      <c r="AC102" s="263"/>
      <c r="AD102" s="263"/>
      <c r="AE102" s="263"/>
      <c r="AF102" s="263"/>
      <c r="AG102" s="263"/>
      <c r="AH102" s="263"/>
      <c r="AI102" s="263"/>
      <c r="AJ102" s="263"/>
      <c r="AK102" s="263"/>
      <c r="AL102" s="263"/>
      <c r="AM102" s="263"/>
      <c r="AN102" s="263"/>
      <c r="AO102" s="263"/>
      <c r="AP102" s="263"/>
      <c r="AQ102" s="263"/>
      <c r="AR102" s="263"/>
      <c r="AS102" s="263"/>
      <c r="AT102" s="263"/>
      <c r="AU102" s="263"/>
      <c r="AV102" s="263"/>
      <c r="AW102" s="263"/>
      <c r="AX102" s="263"/>
      <c r="AY102" s="263"/>
      <c r="AZ102" s="263"/>
      <c r="BA102" s="263"/>
      <c r="BB102" s="263"/>
      <c r="BC102" s="263"/>
      <c r="BD102" s="263"/>
      <c r="BE102" s="263"/>
      <c r="BF102" s="263"/>
      <c r="BG102" s="263"/>
      <c r="BH102" s="263"/>
      <c r="BI102" s="263"/>
      <c r="BJ102" s="263"/>
      <c r="BK102" s="263"/>
      <c r="BL102" s="263"/>
      <c r="BM102" s="263"/>
      <c r="BN102" s="263"/>
      <c r="BO102" s="263"/>
      <c r="BP102" s="263"/>
      <c r="BQ102" s="263"/>
      <c r="BR102" s="263"/>
      <c r="BS102" s="263"/>
      <c r="BT102" s="263"/>
      <c r="BU102" s="263"/>
      <c r="BV102" s="263"/>
      <c r="BW102" s="263"/>
      <c r="BX102" s="263"/>
      <c r="BY102" s="263"/>
      <c r="BZ102" s="263"/>
      <c r="CA102" s="263"/>
      <c r="CB102" s="263"/>
      <c r="CC102" s="263"/>
      <c r="CD102" s="285">
        <f>'Credit issuance TYA'!CD102-('Credit issuance TYA'!$CD$21*'Credit issuance TYA'!$B$2)</f>
        <v>0</v>
      </c>
      <c r="CE102" s="285">
        <f>IF(ISBLANK('Hoja De Calculo'!CF$13),'Credit issuance TYA'!CE102-('Credit issuance TYA'!$CD$21*'Credit issuance TYA'!$B$2),IF('Hoja De Calculo'!CF$16&lt;'Hoja De Calculo'!CE$16,0,'Credit issuance TYA'!CE102-('Credit issuance TYA'!$CD$21*'Credit issuance TYA'!$B$2)))</f>
        <v>0</v>
      </c>
      <c r="CF102" s="285">
        <f>IF(ISBLANK('Hoja De Calculo'!CG$13),'Credit issuance TYA'!CF102-('Credit issuance TYA'!$CD$21*'Credit issuance TYA'!$B$2),IF('Hoja De Calculo'!CG$16&lt;'Hoja De Calculo'!CF$16,0,'Credit issuance TYA'!CF102-('Credit issuance TYA'!$CD$21*'Credit issuance TYA'!$B$2)))</f>
        <v>0</v>
      </c>
      <c r="CG102" s="285">
        <f>IF(ISBLANK('Hoja De Calculo'!CH$13),'Credit issuance TYA'!CG102-('Credit issuance TYA'!$CD$21*'Credit issuance TYA'!$B$2),IF('Hoja De Calculo'!CH$16&lt;'Hoja De Calculo'!CG$16,0,'Credit issuance TYA'!CG102-('Credit issuance TYA'!$CD$21*'Credit issuance TYA'!$B$2)))</f>
        <v>0</v>
      </c>
      <c r="CH102" s="285">
        <f>IF(ISBLANK('Hoja De Calculo'!CI$13),'Credit issuance TYA'!CH102-('Credit issuance TYA'!$CD$21*'Credit issuance TYA'!$B$2),IF('Hoja De Calculo'!CI$16&lt;'Hoja De Calculo'!CH$16,0,'Credit issuance TYA'!CH102-('Credit issuance TYA'!$CD$21*'Credit issuance TYA'!$B$2)))</f>
        <v>0</v>
      </c>
      <c r="CI102" s="285">
        <f>IF(ISBLANK('Hoja De Calculo'!CJ$13),'Credit issuance TYA'!CI102-('Credit issuance TYA'!$CD$21*'Credit issuance TYA'!$B$2),IF('Hoja De Calculo'!CJ$16&lt;'Hoja De Calculo'!CI$16,0,'Credit issuance TYA'!CI102-('Credit issuance TYA'!$CD$21*'Credit issuance TYA'!$B$2)))</f>
        <v>0</v>
      </c>
      <c r="CJ102" s="285">
        <f>IF(ISBLANK('Hoja De Calculo'!CK$13),'Credit issuance TYA'!CJ102-('Credit issuance TYA'!$CD$21*'Credit issuance TYA'!$B$2),IF('Hoja De Calculo'!CK$16&lt;'Hoja De Calculo'!CJ$16,0,'Credit issuance TYA'!CJ102-('Credit issuance TYA'!$CD$21*'Credit issuance TYA'!$B$2)))</f>
        <v>0</v>
      </c>
      <c r="CK102" s="285">
        <f>IF(ISBLANK('Hoja De Calculo'!CL$13),'Credit issuance TYA'!CK102-('Credit issuance TYA'!$CD$21*'Credit issuance TYA'!$B$2),IF('Hoja De Calculo'!CL$16&lt;'Hoja De Calculo'!CK$16,0,'Credit issuance TYA'!CK102-('Credit issuance TYA'!$CD$21*'Credit issuance TYA'!$B$2)))</f>
        <v>0</v>
      </c>
      <c r="CL102" s="285">
        <f>IF(ISBLANK('Hoja De Calculo'!CM$13),'Credit issuance TYA'!CL102-('Credit issuance TYA'!$CD$21*'Credit issuance TYA'!$B$2),IF('Hoja De Calculo'!CM$16&lt;'Hoja De Calculo'!CL$16,0,'Credit issuance TYA'!CL102-('Credit issuance TYA'!$CD$21*'Credit issuance TYA'!$B$2)))</f>
        <v>0</v>
      </c>
      <c r="CM102" s="285">
        <f>IF(ISBLANK('Hoja De Calculo'!CN$13),'Credit issuance TYA'!CM102-('Credit issuance TYA'!$CD$21*'Credit issuance TYA'!$B$2),IF('Hoja De Calculo'!CN$16&lt;'Hoja De Calculo'!CM$16,0,'Credit issuance TYA'!CM102-('Credit issuance TYA'!$CD$21*'Credit issuance TYA'!$B$2)))</f>
        <v>0</v>
      </c>
      <c r="CN102" s="285">
        <f>IF(ISBLANK('Hoja De Calculo'!CO$13),'Credit issuance TYA'!CN102-('Credit issuance TYA'!$CD$21*'Credit issuance TYA'!$B$2),IF('Hoja De Calculo'!CO$16&lt;'Hoja De Calculo'!CN$16,0,'Credit issuance TYA'!CN102-('Credit issuance TYA'!$CD$21*'Credit issuance TYA'!$B$2)))</f>
        <v>0</v>
      </c>
      <c r="CO102" s="285">
        <f>IF(ISBLANK('Hoja De Calculo'!CP$13),'Credit issuance TYA'!CO102-('Credit issuance TYA'!$CD$21*'Credit issuance TYA'!$B$2),IF('Hoja De Calculo'!CP$16&lt;'Hoja De Calculo'!CO$16,0,'Credit issuance TYA'!CO102-('Credit issuance TYA'!$CD$21*'Credit issuance TYA'!$B$2)))</f>
        <v>0</v>
      </c>
      <c r="CP102" s="285">
        <f>IF(ISBLANK('Hoja De Calculo'!CQ$13),'Credit issuance TYA'!CP102-('Credit issuance TYA'!$CD$21*'Credit issuance TYA'!$B$2),IF('Hoja De Calculo'!CQ$16&lt;'Hoja De Calculo'!CP$16,0,'Credit issuance TYA'!CP102-('Credit issuance TYA'!$CD$21*'Credit issuance TYA'!$B$2)))</f>
        <v>0</v>
      </c>
      <c r="CQ102" s="285">
        <f>IF(ISBLANK('Hoja De Calculo'!CR$13),'Credit issuance TYA'!CQ102-('Credit issuance TYA'!$CD$21*'Credit issuance TYA'!$B$2),IF('Hoja De Calculo'!CR$16&lt;'Hoja De Calculo'!CQ$16,0,'Credit issuance TYA'!CQ102-('Credit issuance TYA'!$CD$21*'Credit issuance TYA'!$B$2)))</f>
        <v>0</v>
      </c>
      <c r="CR102" s="285">
        <f>IF(ISBLANK('Hoja De Calculo'!CS$13),'Credit issuance TYA'!CR102-('Credit issuance TYA'!$CD$21*'Credit issuance TYA'!$B$2),IF('Hoja De Calculo'!CS$16&lt;'Hoja De Calculo'!CR$16,0,'Credit issuance TYA'!CR102-('Credit issuance TYA'!$CD$21*'Credit issuance TYA'!$B$2)))</f>
        <v>0</v>
      </c>
      <c r="CS102" s="285">
        <f>IF(ISBLANK('Hoja De Calculo'!CT$13),'Credit issuance TYA'!CS102-('Credit issuance TYA'!$CD$21*'Credit issuance TYA'!$B$2),IF('Hoja De Calculo'!CT$16&lt;'Hoja De Calculo'!CS$16,0,'Credit issuance TYA'!CS102-('Credit issuance TYA'!$CD$21*'Credit issuance TYA'!$B$2)))</f>
        <v>0</v>
      </c>
      <c r="CT102" s="285">
        <f>IF(ISBLANK('Hoja De Calculo'!CU$13),'Credit issuance TYA'!CT102-('Credit issuance TYA'!$CD$21*'Credit issuance TYA'!$B$2),IF('Hoja De Calculo'!CU$16&lt;'Hoja De Calculo'!CT$16,0,'Credit issuance TYA'!CT102-('Credit issuance TYA'!$CD$21*'Credit issuance TYA'!$B$2)))</f>
        <v>0</v>
      </c>
      <c r="CU102" s="285">
        <f>IF(ISBLANK('Hoja De Calculo'!CV$13),'Credit issuance TYA'!CU102-('Credit issuance TYA'!$CD$21*'Credit issuance TYA'!$B$2),IF('Hoja De Calculo'!CV$16&lt;'Hoja De Calculo'!CU$16,0,'Credit issuance TYA'!CU102-('Credit issuance TYA'!$CD$21*'Credit issuance TYA'!$B$2)))</f>
        <v>0</v>
      </c>
      <c r="CV102" s="285">
        <f>IF(ISBLANK('Hoja De Calculo'!CW$13),'Credit issuance TYA'!CV102-('Credit issuance TYA'!$CD$21*'Credit issuance TYA'!$B$2),IF('Hoja De Calculo'!CW$16&lt;'Hoja De Calculo'!CV$16,0,'Credit issuance TYA'!CV102-('Credit issuance TYA'!$CD$21*'Credit issuance TYA'!$B$2)))</f>
        <v>0</v>
      </c>
      <c r="CW102" s="285">
        <f>IF(ISBLANK('Hoja De Calculo'!CX$13),'Credit issuance TYA'!CW102-('Credit issuance TYA'!$CD$21*'Credit issuance TYA'!$B$2),IF('Hoja De Calculo'!CX$16&lt;'Hoja De Calculo'!CW$16,0,'Credit issuance TYA'!CW102-('Credit issuance TYA'!$CD$21*'Credit issuance TYA'!$B$2)))</f>
        <v>0</v>
      </c>
    </row>
    <row r="103" spans="1:101" x14ac:dyDescent="0.25">
      <c r="A103" t="s">
        <v>240</v>
      </c>
      <c r="B103" s="263"/>
      <c r="C103" s="263"/>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c r="AA103" s="263"/>
      <c r="AB103" s="263"/>
      <c r="AC103" s="263"/>
      <c r="AD103" s="263"/>
      <c r="AE103" s="263"/>
      <c r="AF103" s="263"/>
      <c r="AG103" s="263"/>
      <c r="AH103" s="263"/>
      <c r="AI103" s="263"/>
      <c r="AJ103" s="263"/>
      <c r="AK103" s="263"/>
      <c r="AL103" s="263"/>
      <c r="AM103" s="263"/>
      <c r="AN103" s="263"/>
      <c r="AO103" s="263"/>
      <c r="AP103" s="263"/>
      <c r="AQ103" s="263"/>
      <c r="AR103" s="263"/>
      <c r="AS103" s="263"/>
      <c r="AT103" s="263"/>
      <c r="AU103" s="263"/>
      <c r="AV103" s="263"/>
      <c r="AW103" s="263"/>
      <c r="AX103" s="263"/>
      <c r="AY103" s="263"/>
      <c r="AZ103" s="263"/>
      <c r="BA103" s="263"/>
      <c r="BB103" s="263"/>
      <c r="BC103" s="263"/>
      <c r="BD103" s="263"/>
      <c r="BE103" s="263"/>
      <c r="BF103" s="263"/>
      <c r="BG103" s="263"/>
      <c r="BH103" s="263"/>
      <c r="BI103" s="263"/>
      <c r="BJ103" s="263"/>
      <c r="BK103" s="263"/>
      <c r="BL103" s="263"/>
      <c r="BM103" s="263"/>
      <c r="BN103" s="263"/>
      <c r="BO103" s="263"/>
      <c r="BP103" s="263"/>
      <c r="BQ103" s="263"/>
      <c r="BR103" s="263"/>
      <c r="BS103" s="263"/>
      <c r="BT103" s="263"/>
      <c r="BU103" s="263"/>
      <c r="BV103" s="263"/>
      <c r="BW103" s="263"/>
      <c r="BX103" s="263"/>
      <c r="BY103" s="263"/>
      <c r="BZ103" s="263"/>
      <c r="CA103" s="263"/>
      <c r="CB103" s="263"/>
      <c r="CC103" s="263"/>
      <c r="CD103" s="263"/>
      <c r="CE103" s="285">
        <f>'Credit issuance TYA'!CE103-('Credit issuance TYA'!$CE$21*'Credit issuance TYA'!$B$2)</f>
        <v>0</v>
      </c>
      <c r="CF103" s="285">
        <f>IF(ISBLANK('Hoja De Calculo'!CG$13),'Credit issuance TYA'!CF103-('Credit issuance TYA'!$CE$21*'Credit issuance TYA'!$B$2),IF('Hoja De Calculo'!CG$16&lt;'Hoja De Calculo'!CF$16,0,'Credit issuance TYA'!CF103-('Credit issuance TYA'!$CE$21*'Credit issuance TYA'!$B$2)))</f>
        <v>0</v>
      </c>
      <c r="CG103" s="285">
        <f>IF(ISBLANK('Hoja De Calculo'!CH$13),'Credit issuance TYA'!CG103-('Credit issuance TYA'!$CE$21*'Credit issuance TYA'!$B$2),IF('Hoja De Calculo'!CH$16&lt;'Hoja De Calculo'!CG$16,0,'Credit issuance TYA'!CG103-('Credit issuance TYA'!$CE$21*'Credit issuance TYA'!$B$2)))</f>
        <v>0</v>
      </c>
      <c r="CH103" s="285">
        <f>IF(ISBLANK('Hoja De Calculo'!CI$13),'Credit issuance TYA'!CH103-('Credit issuance TYA'!$CE$21*'Credit issuance TYA'!$B$2),IF('Hoja De Calculo'!CI$16&lt;'Hoja De Calculo'!CH$16,0,'Credit issuance TYA'!CH103-('Credit issuance TYA'!$CE$21*'Credit issuance TYA'!$B$2)))</f>
        <v>0</v>
      </c>
      <c r="CI103" s="285">
        <f>IF(ISBLANK('Hoja De Calculo'!CJ$13),'Credit issuance TYA'!CI103-('Credit issuance TYA'!$CE$21*'Credit issuance TYA'!$B$2),IF('Hoja De Calculo'!CJ$16&lt;'Hoja De Calculo'!CI$16,0,'Credit issuance TYA'!CI103-('Credit issuance TYA'!$CE$21*'Credit issuance TYA'!$B$2)))</f>
        <v>0</v>
      </c>
      <c r="CJ103" s="285">
        <f>IF(ISBLANK('Hoja De Calculo'!CK$13),'Credit issuance TYA'!CJ103-('Credit issuance TYA'!$CE$21*'Credit issuance TYA'!$B$2),IF('Hoja De Calculo'!CK$16&lt;'Hoja De Calculo'!CJ$16,0,'Credit issuance TYA'!CJ103-('Credit issuance TYA'!$CE$21*'Credit issuance TYA'!$B$2)))</f>
        <v>0</v>
      </c>
      <c r="CK103" s="285">
        <f>IF(ISBLANK('Hoja De Calculo'!CL$13),'Credit issuance TYA'!CK103-('Credit issuance TYA'!$CE$21*'Credit issuance TYA'!$B$2),IF('Hoja De Calculo'!CL$16&lt;'Hoja De Calculo'!CK$16,0,'Credit issuance TYA'!CK103-('Credit issuance TYA'!$CE$21*'Credit issuance TYA'!$B$2)))</f>
        <v>0</v>
      </c>
      <c r="CL103" s="285">
        <f>IF(ISBLANK('Hoja De Calculo'!CM$13),'Credit issuance TYA'!CL103-('Credit issuance TYA'!$CE$21*'Credit issuance TYA'!$B$2),IF('Hoja De Calculo'!CM$16&lt;'Hoja De Calculo'!CL$16,0,'Credit issuance TYA'!CL103-('Credit issuance TYA'!$CE$21*'Credit issuance TYA'!$B$2)))</f>
        <v>0</v>
      </c>
      <c r="CM103" s="285">
        <f>IF(ISBLANK('Hoja De Calculo'!CN$13),'Credit issuance TYA'!CM103-('Credit issuance TYA'!$CE$21*'Credit issuance TYA'!$B$2),IF('Hoja De Calculo'!CN$16&lt;'Hoja De Calculo'!CM$16,0,'Credit issuance TYA'!CM103-('Credit issuance TYA'!$CE$21*'Credit issuance TYA'!$B$2)))</f>
        <v>0</v>
      </c>
      <c r="CN103" s="285">
        <f>IF(ISBLANK('Hoja De Calculo'!CO$13),'Credit issuance TYA'!CN103-('Credit issuance TYA'!$CE$21*'Credit issuance TYA'!$B$2),IF('Hoja De Calculo'!CO$16&lt;'Hoja De Calculo'!CN$16,0,'Credit issuance TYA'!CN103-('Credit issuance TYA'!$CE$21*'Credit issuance TYA'!$B$2)))</f>
        <v>0</v>
      </c>
      <c r="CO103" s="285">
        <f>IF(ISBLANK('Hoja De Calculo'!CP$13),'Credit issuance TYA'!CO103-('Credit issuance TYA'!$CE$21*'Credit issuance TYA'!$B$2),IF('Hoja De Calculo'!CP$16&lt;'Hoja De Calculo'!CO$16,0,'Credit issuance TYA'!CO103-('Credit issuance TYA'!$CE$21*'Credit issuance TYA'!$B$2)))</f>
        <v>0</v>
      </c>
      <c r="CP103" s="285">
        <f>IF(ISBLANK('Hoja De Calculo'!CQ$13),'Credit issuance TYA'!CP103-('Credit issuance TYA'!$CE$21*'Credit issuance TYA'!$B$2),IF('Hoja De Calculo'!CQ$16&lt;'Hoja De Calculo'!CP$16,0,'Credit issuance TYA'!CP103-('Credit issuance TYA'!$CE$21*'Credit issuance TYA'!$B$2)))</f>
        <v>0</v>
      </c>
      <c r="CQ103" s="285">
        <f>IF(ISBLANK('Hoja De Calculo'!CR$13),'Credit issuance TYA'!CQ103-('Credit issuance TYA'!$CE$21*'Credit issuance TYA'!$B$2),IF('Hoja De Calculo'!CR$16&lt;'Hoja De Calculo'!CQ$16,0,'Credit issuance TYA'!CQ103-('Credit issuance TYA'!$CE$21*'Credit issuance TYA'!$B$2)))</f>
        <v>0</v>
      </c>
      <c r="CR103" s="285">
        <f>IF(ISBLANK('Hoja De Calculo'!CS$13),'Credit issuance TYA'!CR103-('Credit issuance TYA'!$CE$21*'Credit issuance TYA'!$B$2),IF('Hoja De Calculo'!CS$16&lt;'Hoja De Calculo'!CR$16,0,'Credit issuance TYA'!CR103-('Credit issuance TYA'!$CE$21*'Credit issuance TYA'!$B$2)))</f>
        <v>0</v>
      </c>
      <c r="CS103" s="285">
        <f>IF(ISBLANK('Hoja De Calculo'!CT$13),'Credit issuance TYA'!CS103-('Credit issuance TYA'!$CE$21*'Credit issuance TYA'!$B$2),IF('Hoja De Calculo'!CT$16&lt;'Hoja De Calculo'!CS$16,0,'Credit issuance TYA'!CS103-('Credit issuance TYA'!$CE$21*'Credit issuance TYA'!$B$2)))</f>
        <v>0</v>
      </c>
      <c r="CT103" s="285">
        <f>IF(ISBLANK('Hoja De Calculo'!CU$13),'Credit issuance TYA'!CT103-('Credit issuance TYA'!$CE$21*'Credit issuance TYA'!$B$2),IF('Hoja De Calculo'!CU$16&lt;'Hoja De Calculo'!CT$16,0,'Credit issuance TYA'!CT103-('Credit issuance TYA'!$CE$21*'Credit issuance TYA'!$B$2)))</f>
        <v>0</v>
      </c>
      <c r="CU103" s="285">
        <f>IF(ISBLANK('Hoja De Calculo'!CV$13),'Credit issuance TYA'!CU103-('Credit issuance TYA'!$CE$21*'Credit issuance TYA'!$B$2),IF('Hoja De Calculo'!CV$16&lt;'Hoja De Calculo'!CU$16,0,'Credit issuance TYA'!CU103-('Credit issuance TYA'!$CE$21*'Credit issuance TYA'!$B$2)))</f>
        <v>0</v>
      </c>
      <c r="CV103" s="285">
        <f>IF(ISBLANK('Hoja De Calculo'!CW$13),'Credit issuance TYA'!CV103-('Credit issuance TYA'!$CE$21*'Credit issuance TYA'!$B$2),IF('Hoja De Calculo'!CW$16&lt;'Hoja De Calculo'!CV$16,0,'Credit issuance TYA'!CV103-('Credit issuance TYA'!$CE$21*'Credit issuance TYA'!$B$2)))</f>
        <v>0</v>
      </c>
      <c r="CW103" s="285">
        <f>IF(ISBLANK('Hoja De Calculo'!CX$13),'Credit issuance TYA'!CW103-('Credit issuance TYA'!$CE$21*'Credit issuance TYA'!$B$2),IF('Hoja De Calculo'!CX$16&lt;'Hoja De Calculo'!CW$16,0,'Credit issuance TYA'!CW103-('Credit issuance TYA'!$CE$21*'Credit issuance TYA'!$B$2)))</f>
        <v>0</v>
      </c>
    </row>
    <row r="104" spans="1:101" x14ac:dyDescent="0.25">
      <c r="A104" t="s">
        <v>241</v>
      </c>
      <c r="B104" s="263"/>
      <c r="C104" s="263"/>
      <c r="D104" s="263"/>
      <c r="E104" s="263"/>
      <c r="F104" s="263"/>
      <c r="G104" s="263"/>
      <c r="H104" s="263"/>
      <c r="I104" s="263"/>
      <c r="J104" s="263"/>
      <c r="K104" s="263"/>
      <c r="L104" s="263"/>
      <c r="M104" s="263"/>
      <c r="N104" s="263"/>
      <c r="O104" s="263"/>
      <c r="P104" s="263"/>
      <c r="Q104" s="263"/>
      <c r="R104" s="263"/>
      <c r="S104" s="263"/>
      <c r="T104" s="263"/>
      <c r="U104" s="263"/>
      <c r="V104" s="263"/>
      <c r="W104" s="263"/>
      <c r="X104" s="263"/>
      <c r="Y104" s="263"/>
      <c r="Z104" s="263"/>
      <c r="AA104" s="263"/>
      <c r="AB104" s="263"/>
      <c r="AC104" s="263"/>
      <c r="AD104" s="263"/>
      <c r="AE104" s="263"/>
      <c r="AF104" s="263"/>
      <c r="AG104" s="263"/>
      <c r="AH104" s="263"/>
      <c r="AI104" s="263"/>
      <c r="AJ104" s="263"/>
      <c r="AK104" s="263"/>
      <c r="AL104" s="263"/>
      <c r="AM104" s="263"/>
      <c r="AN104" s="263"/>
      <c r="AO104" s="263"/>
      <c r="AP104" s="263"/>
      <c r="AQ104" s="263"/>
      <c r="AR104" s="263"/>
      <c r="AS104" s="263"/>
      <c r="AT104" s="263"/>
      <c r="AU104" s="263"/>
      <c r="AV104" s="263"/>
      <c r="AW104" s="263"/>
      <c r="AX104" s="263"/>
      <c r="AY104" s="263"/>
      <c r="AZ104" s="263"/>
      <c r="BA104" s="263"/>
      <c r="BB104" s="263"/>
      <c r="BC104" s="263"/>
      <c r="BD104" s="263"/>
      <c r="BE104" s="263"/>
      <c r="BF104" s="263"/>
      <c r="BG104" s="263"/>
      <c r="BH104" s="263"/>
      <c r="BI104" s="263"/>
      <c r="BJ104" s="263"/>
      <c r="BK104" s="263"/>
      <c r="BL104" s="263"/>
      <c r="BM104" s="263"/>
      <c r="BN104" s="263"/>
      <c r="BO104" s="263"/>
      <c r="BP104" s="263"/>
      <c r="BQ104" s="263"/>
      <c r="BR104" s="263"/>
      <c r="BS104" s="263"/>
      <c r="BT104" s="263"/>
      <c r="BU104" s="263"/>
      <c r="BV104" s="263"/>
      <c r="BW104" s="263"/>
      <c r="BX104" s="263"/>
      <c r="BY104" s="263"/>
      <c r="BZ104" s="263"/>
      <c r="CA104" s="263"/>
      <c r="CB104" s="263"/>
      <c r="CC104" s="263"/>
      <c r="CD104" s="263"/>
      <c r="CE104" s="263"/>
      <c r="CF104" s="285">
        <f>'Credit issuance TYA'!CF104-('Credit issuance TYA'!$CF$21*'Credit issuance TYA'!$B$2)</f>
        <v>0</v>
      </c>
      <c r="CG104" s="285">
        <f>IF(ISBLANK('Hoja De Calculo'!CH$13),'Credit issuance TYA'!CG104-('Credit issuance TYA'!$CF$21*'Credit issuance TYA'!$B$2),IF('Hoja De Calculo'!CH$16&lt;'Hoja De Calculo'!CG$16,0,'Credit issuance TYA'!CG104-('Credit issuance TYA'!$CF$21*'Credit issuance TYA'!$B$2)))</f>
        <v>0</v>
      </c>
      <c r="CH104" s="285">
        <f>IF(ISBLANK('Hoja De Calculo'!CI$13),'Credit issuance TYA'!CH104-('Credit issuance TYA'!$CF$21*'Credit issuance TYA'!$B$2),IF('Hoja De Calculo'!CI$16&lt;'Hoja De Calculo'!CH$16,0,'Credit issuance TYA'!CH104-('Credit issuance TYA'!$CF$21*'Credit issuance TYA'!$B$2)))</f>
        <v>0</v>
      </c>
      <c r="CI104" s="285">
        <f>IF(ISBLANK('Hoja De Calculo'!CJ$13),'Credit issuance TYA'!CI104-('Credit issuance TYA'!$CF$21*'Credit issuance TYA'!$B$2),IF('Hoja De Calculo'!CJ$16&lt;'Hoja De Calculo'!CI$16,0,'Credit issuance TYA'!CI104-('Credit issuance TYA'!$CF$21*'Credit issuance TYA'!$B$2)))</f>
        <v>0</v>
      </c>
      <c r="CJ104" s="285">
        <f>IF(ISBLANK('Hoja De Calculo'!CK$13),'Credit issuance TYA'!CJ104-('Credit issuance TYA'!$CF$21*'Credit issuance TYA'!$B$2),IF('Hoja De Calculo'!CK$16&lt;'Hoja De Calculo'!CJ$16,0,'Credit issuance TYA'!CJ104-('Credit issuance TYA'!$CF$21*'Credit issuance TYA'!$B$2)))</f>
        <v>0</v>
      </c>
      <c r="CK104" s="285">
        <f>IF(ISBLANK('Hoja De Calculo'!CL$13),'Credit issuance TYA'!CK104-('Credit issuance TYA'!$CF$21*'Credit issuance TYA'!$B$2),IF('Hoja De Calculo'!CL$16&lt;'Hoja De Calculo'!CK$16,0,'Credit issuance TYA'!CK104-('Credit issuance TYA'!$CF$21*'Credit issuance TYA'!$B$2)))</f>
        <v>0</v>
      </c>
      <c r="CL104" s="285">
        <f>IF(ISBLANK('Hoja De Calculo'!CM$13),'Credit issuance TYA'!CL104-('Credit issuance TYA'!$CF$21*'Credit issuance TYA'!$B$2),IF('Hoja De Calculo'!CM$16&lt;'Hoja De Calculo'!CL$16,0,'Credit issuance TYA'!CL104-('Credit issuance TYA'!$CF$21*'Credit issuance TYA'!$B$2)))</f>
        <v>0</v>
      </c>
      <c r="CM104" s="285">
        <f>IF(ISBLANK('Hoja De Calculo'!CN$13),'Credit issuance TYA'!CM104-('Credit issuance TYA'!$CF$21*'Credit issuance TYA'!$B$2),IF('Hoja De Calculo'!CN$16&lt;'Hoja De Calculo'!CM$16,0,'Credit issuance TYA'!CM104-('Credit issuance TYA'!$CF$21*'Credit issuance TYA'!$B$2)))</f>
        <v>0</v>
      </c>
      <c r="CN104" s="285">
        <f>IF(ISBLANK('Hoja De Calculo'!CO$13),'Credit issuance TYA'!CN104-('Credit issuance TYA'!$CF$21*'Credit issuance TYA'!$B$2),IF('Hoja De Calculo'!CO$16&lt;'Hoja De Calculo'!CN$16,0,'Credit issuance TYA'!CN104-('Credit issuance TYA'!$CF$21*'Credit issuance TYA'!$B$2)))</f>
        <v>0</v>
      </c>
      <c r="CO104" s="285">
        <f>IF(ISBLANK('Hoja De Calculo'!CP$13),'Credit issuance TYA'!CO104-('Credit issuance TYA'!$CF$21*'Credit issuance TYA'!$B$2),IF('Hoja De Calculo'!CP$16&lt;'Hoja De Calculo'!CO$16,0,'Credit issuance TYA'!CO104-('Credit issuance TYA'!$CF$21*'Credit issuance TYA'!$B$2)))</f>
        <v>0</v>
      </c>
      <c r="CP104" s="285">
        <f>IF(ISBLANK('Hoja De Calculo'!CQ$13),'Credit issuance TYA'!CP104-('Credit issuance TYA'!$CF$21*'Credit issuance TYA'!$B$2),IF('Hoja De Calculo'!CQ$16&lt;'Hoja De Calculo'!CP$16,0,'Credit issuance TYA'!CP104-('Credit issuance TYA'!$CF$21*'Credit issuance TYA'!$B$2)))</f>
        <v>0</v>
      </c>
      <c r="CQ104" s="285">
        <f>IF(ISBLANK('Hoja De Calculo'!CR$13),'Credit issuance TYA'!CQ104-('Credit issuance TYA'!$CF$21*'Credit issuance TYA'!$B$2),IF('Hoja De Calculo'!CR$16&lt;'Hoja De Calculo'!CQ$16,0,'Credit issuance TYA'!CQ104-('Credit issuance TYA'!$CF$21*'Credit issuance TYA'!$B$2)))</f>
        <v>0</v>
      </c>
      <c r="CR104" s="285">
        <f>IF(ISBLANK('Hoja De Calculo'!CS$13),'Credit issuance TYA'!CR104-('Credit issuance TYA'!$CF$21*'Credit issuance TYA'!$B$2),IF('Hoja De Calculo'!CS$16&lt;'Hoja De Calculo'!CR$16,0,'Credit issuance TYA'!CR104-('Credit issuance TYA'!$CF$21*'Credit issuance TYA'!$B$2)))</f>
        <v>0</v>
      </c>
      <c r="CS104" s="285">
        <f>IF(ISBLANK('Hoja De Calculo'!CT$13),'Credit issuance TYA'!CS104-('Credit issuance TYA'!$CF$21*'Credit issuance TYA'!$B$2),IF('Hoja De Calculo'!CT$16&lt;'Hoja De Calculo'!CS$16,0,'Credit issuance TYA'!CS104-('Credit issuance TYA'!$CF$21*'Credit issuance TYA'!$B$2)))</f>
        <v>0</v>
      </c>
      <c r="CT104" s="285">
        <f>IF(ISBLANK('Hoja De Calculo'!CU$13),'Credit issuance TYA'!CT104-('Credit issuance TYA'!$CF$21*'Credit issuance TYA'!$B$2),IF('Hoja De Calculo'!CU$16&lt;'Hoja De Calculo'!CT$16,0,'Credit issuance TYA'!CT104-('Credit issuance TYA'!$CF$21*'Credit issuance TYA'!$B$2)))</f>
        <v>0</v>
      </c>
      <c r="CU104" s="285">
        <f>IF(ISBLANK('Hoja De Calculo'!CV$13),'Credit issuance TYA'!CU104-('Credit issuance TYA'!$CF$21*'Credit issuance TYA'!$B$2),IF('Hoja De Calculo'!CV$16&lt;'Hoja De Calculo'!CU$16,0,'Credit issuance TYA'!CU104-('Credit issuance TYA'!$CF$21*'Credit issuance TYA'!$B$2)))</f>
        <v>0</v>
      </c>
      <c r="CV104" s="285">
        <f>IF(ISBLANK('Hoja De Calculo'!CW$13),'Credit issuance TYA'!CV104-('Credit issuance TYA'!$CF$21*'Credit issuance TYA'!$B$2),IF('Hoja De Calculo'!CW$16&lt;'Hoja De Calculo'!CV$16,0,'Credit issuance TYA'!CV104-('Credit issuance TYA'!$CF$21*'Credit issuance TYA'!$B$2)))</f>
        <v>0</v>
      </c>
      <c r="CW104" s="285">
        <f>IF(ISBLANK('Hoja De Calculo'!CX$13),'Credit issuance TYA'!CW104-('Credit issuance TYA'!$CF$21*'Credit issuance TYA'!$B$2),IF('Hoja De Calculo'!CX$16&lt;'Hoja De Calculo'!CW$16,0,'Credit issuance TYA'!CW104-('Credit issuance TYA'!$CF$21*'Credit issuance TYA'!$B$2)))</f>
        <v>0</v>
      </c>
    </row>
    <row r="105" spans="1:101" x14ac:dyDescent="0.25">
      <c r="A105" t="s">
        <v>242</v>
      </c>
      <c r="B105" s="263"/>
      <c r="C105" s="263"/>
      <c r="D105" s="263"/>
      <c r="E105" s="263"/>
      <c r="F105" s="263"/>
      <c r="G105" s="263"/>
      <c r="H105" s="263"/>
      <c r="I105" s="263"/>
      <c r="J105" s="263"/>
      <c r="K105" s="263"/>
      <c r="L105" s="263"/>
      <c r="M105" s="263"/>
      <c r="N105" s="263"/>
      <c r="O105" s="263"/>
      <c r="P105" s="263"/>
      <c r="Q105" s="263"/>
      <c r="R105" s="263"/>
      <c r="S105" s="263"/>
      <c r="T105" s="263"/>
      <c r="U105" s="263"/>
      <c r="V105" s="263"/>
      <c r="W105" s="263"/>
      <c r="X105" s="263"/>
      <c r="Y105" s="263"/>
      <c r="Z105" s="263"/>
      <c r="AA105" s="263"/>
      <c r="AB105" s="263"/>
      <c r="AC105" s="263"/>
      <c r="AD105" s="263"/>
      <c r="AE105" s="263"/>
      <c r="AF105" s="263"/>
      <c r="AG105" s="263"/>
      <c r="AH105" s="263"/>
      <c r="AI105" s="263"/>
      <c r="AJ105" s="263"/>
      <c r="AK105" s="263"/>
      <c r="AL105" s="263"/>
      <c r="AM105" s="263"/>
      <c r="AN105" s="263"/>
      <c r="AO105" s="263"/>
      <c r="AP105" s="263"/>
      <c r="AQ105" s="263"/>
      <c r="AR105" s="263"/>
      <c r="AS105" s="263"/>
      <c r="AT105" s="263"/>
      <c r="AU105" s="263"/>
      <c r="AV105" s="263"/>
      <c r="AW105" s="263"/>
      <c r="AX105" s="263"/>
      <c r="AY105" s="263"/>
      <c r="AZ105" s="263"/>
      <c r="BA105" s="263"/>
      <c r="BB105" s="263"/>
      <c r="BC105" s="263"/>
      <c r="BD105" s="263"/>
      <c r="BE105" s="263"/>
      <c r="BF105" s="263"/>
      <c r="BG105" s="263"/>
      <c r="BH105" s="263"/>
      <c r="BI105" s="263"/>
      <c r="BJ105" s="263"/>
      <c r="BK105" s="263"/>
      <c r="BL105" s="263"/>
      <c r="BM105" s="263"/>
      <c r="BN105" s="263"/>
      <c r="BO105" s="263"/>
      <c r="BP105" s="263"/>
      <c r="BQ105" s="263"/>
      <c r="BR105" s="263"/>
      <c r="BS105" s="263"/>
      <c r="BT105" s="263"/>
      <c r="BU105" s="263"/>
      <c r="BV105" s="263"/>
      <c r="BW105" s="263"/>
      <c r="BX105" s="263"/>
      <c r="BY105" s="263"/>
      <c r="BZ105" s="263"/>
      <c r="CA105" s="263"/>
      <c r="CB105" s="263"/>
      <c r="CC105" s="263"/>
      <c r="CD105" s="263"/>
      <c r="CE105" s="263"/>
      <c r="CF105" s="263"/>
      <c r="CG105" s="285">
        <f>'Credit issuance TYA'!CG105-('Credit issuance TYA'!$CG$21*'Credit issuance TYA'!$B$2)</f>
        <v>0</v>
      </c>
      <c r="CH105" s="285">
        <f>IF(ISBLANK('Hoja De Calculo'!CI$13),'Credit issuance TYA'!CH105-('Credit issuance TYA'!$CG$21*'Credit issuance TYA'!$B$2),IF('Hoja De Calculo'!CI$16&lt;'Hoja De Calculo'!CH$16,0,'Credit issuance TYA'!CH105-('Credit issuance TYA'!$CG$21*'Credit issuance TYA'!$B$2)))</f>
        <v>0</v>
      </c>
      <c r="CI105" s="285">
        <f>IF(ISBLANK('Hoja De Calculo'!CJ$13),'Credit issuance TYA'!CI105-('Credit issuance TYA'!$CG$21*'Credit issuance TYA'!$B$2),IF('Hoja De Calculo'!CJ$16&lt;'Hoja De Calculo'!CI$16,0,'Credit issuance TYA'!CI105-('Credit issuance TYA'!$CG$21*'Credit issuance TYA'!$B$2)))</f>
        <v>0</v>
      </c>
      <c r="CJ105" s="285">
        <f>IF(ISBLANK('Hoja De Calculo'!CK$13),'Credit issuance TYA'!CJ105-('Credit issuance TYA'!$CG$21*'Credit issuance TYA'!$B$2),IF('Hoja De Calculo'!CK$16&lt;'Hoja De Calculo'!CJ$16,0,'Credit issuance TYA'!CJ105-('Credit issuance TYA'!$CG$21*'Credit issuance TYA'!$B$2)))</f>
        <v>0</v>
      </c>
      <c r="CK105" s="285">
        <f>IF(ISBLANK('Hoja De Calculo'!CL$13),'Credit issuance TYA'!CK105-('Credit issuance TYA'!$CG$21*'Credit issuance TYA'!$B$2),IF('Hoja De Calculo'!CL$16&lt;'Hoja De Calculo'!CK$16,0,'Credit issuance TYA'!CK105-('Credit issuance TYA'!$CG$21*'Credit issuance TYA'!$B$2)))</f>
        <v>0</v>
      </c>
      <c r="CL105" s="285">
        <f>IF(ISBLANK('Hoja De Calculo'!CM$13),'Credit issuance TYA'!CL105-('Credit issuance TYA'!$CG$21*'Credit issuance TYA'!$B$2),IF('Hoja De Calculo'!CM$16&lt;'Hoja De Calculo'!CL$16,0,'Credit issuance TYA'!CL105-('Credit issuance TYA'!$CG$21*'Credit issuance TYA'!$B$2)))</f>
        <v>0</v>
      </c>
      <c r="CM105" s="285">
        <f>IF(ISBLANK('Hoja De Calculo'!CN$13),'Credit issuance TYA'!CM105-('Credit issuance TYA'!$CG$21*'Credit issuance TYA'!$B$2),IF('Hoja De Calculo'!CN$16&lt;'Hoja De Calculo'!CM$16,0,'Credit issuance TYA'!CM105-('Credit issuance TYA'!$CG$21*'Credit issuance TYA'!$B$2)))</f>
        <v>0</v>
      </c>
      <c r="CN105" s="285">
        <f>IF(ISBLANK('Hoja De Calculo'!CO$13),'Credit issuance TYA'!CN105-('Credit issuance TYA'!$CG$21*'Credit issuance TYA'!$B$2),IF('Hoja De Calculo'!CO$16&lt;'Hoja De Calculo'!CN$16,0,'Credit issuance TYA'!CN105-('Credit issuance TYA'!$CG$21*'Credit issuance TYA'!$B$2)))</f>
        <v>0</v>
      </c>
      <c r="CO105" s="285">
        <f>IF(ISBLANK('Hoja De Calculo'!CP$13),'Credit issuance TYA'!CO105-('Credit issuance TYA'!$CG$21*'Credit issuance TYA'!$B$2),IF('Hoja De Calculo'!CP$16&lt;'Hoja De Calculo'!CO$16,0,'Credit issuance TYA'!CO105-('Credit issuance TYA'!$CG$21*'Credit issuance TYA'!$B$2)))</f>
        <v>0</v>
      </c>
      <c r="CP105" s="285">
        <f>IF(ISBLANK('Hoja De Calculo'!CQ$13),'Credit issuance TYA'!CP105-('Credit issuance TYA'!$CG$21*'Credit issuance TYA'!$B$2),IF('Hoja De Calculo'!CQ$16&lt;'Hoja De Calculo'!CP$16,0,'Credit issuance TYA'!CP105-('Credit issuance TYA'!$CG$21*'Credit issuance TYA'!$B$2)))</f>
        <v>0</v>
      </c>
      <c r="CQ105" s="285">
        <f>IF(ISBLANK('Hoja De Calculo'!CR$13),'Credit issuance TYA'!CQ105-('Credit issuance TYA'!$CG$21*'Credit issuance TYA'!$B$2),IF('Hoja De Calculo'!CR$16&lt;'Hoja De Calculo'!CQ$16,0,'Credit issuance TYA'!CQ105-('Credit issuance TYA'!$CG$21*'Credit issuance TYA'!$B$2)))</f>
        <v>0</v>
      </c>
      <c r="CR105" s="285">
        <f>IF(ISBLANK('Hoja De Calculo'!CS$13),'Credit issuance TYA'!CR105-('Credit issuance TYA'!$CG$21*'Credit issuance TYA'!$B$2),IF('Hoja De Calculo'!CS$16&lt;'Hoja De Calculo'!CR$16,0,'Credit issuance TYA'!CR105-('Credit issuance TYA'!$CG$21*'Credit issuance TYA'!$B$2)))</f>
        <v>0</v>
      </c>
      <c r="CS105" s="285">
        <f>IF(ISBLANK('Hoja De Calculo'!CT$13),'Credit issuance TYA'!CS105-('Credit issuance TYA'!$CG$21*'Credit issuance TYA'!$B$2),IF('Hoja De Calculo'!CT$16&lt;'Hoja De Calculo'!CS$16,0,'Credit issuance TYA'!CS105-('Credit issuance TYA'!$CG$21*'Credit issuance TYA'!$B$2)))</f>
        <v>0</v>
      </c>
      <c r="CT105" s="285">
        <f>IF(ISBLANK('Hoja De Calculo'!CU$13),'Credit issuance TYA'!CT105-('Credit issuance TYA'!$CG$21*'Credit issuance TYA'!$B$2),IF('Hoja De Calculo'!CU$16&lt;'Hoja De Calculo'!CT$16,0,'Credit issuance TYA'!CT105-('Credit issuance TYA'!$CG$21*'Credit issuance TYA'!$B$2)))</f>
        <v>0</v>
      </c>
      <c r="CU105" s="285">
        <f>IF(ISBLANK('Hoja De Calculo'!CV$13),'Credit issuance TYA'!CU105-('Credit issuance TYA'!$CG$21*'Credit issuance TYA'!$B$2),IF('Hoja De Calculo'!CV$16&lt;'Hoja De Calculo'!CU$16,0,'Credit issuance TYA'!CU105-('Credit issuance TYA'!$CG$21*'Credit issuance TYA'!$B$2)))</f>
        <v>0</v>
      </c>
      <c r="CV105" s="285">
        <f>IF(ISBLANK('Hoja De Calculo'!CW$13),'Credit issuance TYA'!CV105-('Credit issuance TYA'!$CG$21*'Credit issuance TYA'!$B$2),IF('Hoja De Calculo'!CW$16&lt;'Hoja De Calculo'!CV$16,0,'Credit issuance TYA'!CV105-('Credit issuance TYA'!$CG$21*'Credit issuance TYA'!$B$2)))</f>
        <v>0</v>
      </c>
      <c r="CW105" s="285">
        <f>IF(ISBLANK('Hoja De Calculo'!CX$13),'Credit issuance TYA'!CW105-('Credit issuance TYA'!$CG$21*'Credit issuance TYA'!$B$2),IF('Hoja De Calculo'!CX$16&lt;'Hoja De Calculo'!CW$16,0,'Credit issuance TYA'!CW105-('Credit issuance TYA'!$CG$21*'Credit issuance TYA'!$B$2)))</f>
        <v>0</v>
      </c>
    </row>
    <row r="106" spans="1:101" x14ac:dyDescent="0.25">
      <c r="A106" t="s">
        <v>243</v>
      </c>
      <c r="B106" s="263"/>
      <c r="C106" s="263"/>
      <c r="D106" s="263"/>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c r="AA106" s="263"/>
      <c r="AB106" s="263"/>
      <c r="AC106" s="263"/>
      <c r="AD106" s="263"/>
      <c r="AE106" s="263"/>
      <c r="AF106" s="263"/>
      <c r="AG106" s="263"/>
      <c r="AH106" s="263"/>
      <c r="AI106" s="263"/>
      <c r="AJ106" s="263"/>
      <c r="AK106" s="263"/>
      <c r="AL106" s="263"/>
      <c r="AM106" s="263"/>
      <c r="AN106" s="263"/>
      <c r="AO106" s="263"/>
      <c r="AP106" s="263"/>
      <c r="AQ106" s="263"/>
      <c r="AR106" s="263"/>
      <c r="AS106" s="263"/>
      <c r="AT106" s="263"/>
      <c r="AU106" s="263"/>
      <c r="AV106" s="263"/>
      <c r="AW106" s="263"/>
      <c r="AX106" s="263"/>
      <c r="AY106" s="263"/>
      <c r="AZ106" s="263"/>
      <c r="BA106" s="263"/>
      <c r="BB106" s="263"/>
      <c r="BC106" s="263"/>
      <c r="BD106" s="263"/>
      <c r="BE106" s="263"/>
      <c r="BF106" s="263"/>
      <c r="BG106" s="263"/>
      <c r="BH106" s="263"/>
      <c r="BI106" s="263"/>
      <c r="BJ106" s="263"/>
      <c r="BK106" s="263"/>
      <c r="BL106" s="263"/>
      <c r="BM106" s="263"/>
      <c r="BN106" s="263"/>
      <c r="BO106" s="263"/>
      <c r="BP106" s="263"/>
      <c r="BQ106" s="263"/>
      <c r="BR106" s="263"/>
      <c r="BS106" s="263"/>
      <c r="BT106" s="263"/>
      <c r="BU106" s="263"/>
      <c r="BV106" s="263"/>
      <c r="BW106" s="263"/>
      <c r="BX106" s="263"/>
      <c r="BY106" s="263"/>
      <c r="BZ106" s="263"/>
      <c r="CA106" s="263"/>
      <c r="CB106" s="263"/>
      <c r="CC106" s="263"/>
      <c r="CD106" s="263"/>
      <c r="CE106" s="263"/>
      <c r="CF106" s="263"/>
      <c r="CG106" s="263"/>
      <c r="CH106" s="285">
        <f>'Credit issuance TYA'!CH106-('Credit issuance TYA'!$CH$21*'Credit issuance TYA'!$B$2)</f>
        <v>0</v>
      </c>
      <c r="CI106" s="285">
        <f>IF(ISBLANK('Hoja De Calculo'!CJ$13),'Credit issuance TYA'!CI106-('Credit issuance TYA'!$CH$21*'Credit issuance TYA'!$B$2),IF('Hoja De Calculo'!CJ$16&lt;'Hoja De Calculo'!CI$16,0,'Credit issuance TYA'!CI106-('Credit issuance TYA'!$CH$21*'Credit issuance TYA'!$B$2)))</f>
        <v>0</v>
      </c>
      <c r="CJ106" s="285">
        <f>IF(ISBLANK('Hoja De Calculo'!CK$13),'Credit issuance TYA'!CJ106-('Credit issuance TYA'!$CH$21*'Credit issuance TYA'!$B$2),IF('Hoja De Calculo'!CK$16&lt;'Hoja De Calculo'!CJ$16,0,'Credit issuance TYA'!CJ106-('Credit issuance TYA'!$CH$21*'Credit issuance TYA'!$B$2)))</f>
        <v>0</v>
      </c>
      <c r="CK106" s="285">
        <f>IF(ISBLANK('Hoja De Calculo'!CL$13),'Credit issuance TYA'!CK106-('Credit issuance TYA'!$CH$21*'Credit issuance TYA'!$B$2),IF('Hoja De Calculo'!CL$16&lt;'Hoja De Calculo'!CK$16,0,'Credit issuance TYA'!CK106-('Credit issuance TYA'!$CH$21*'Credit issuance TYA'!$B$2)))</f>
        <v>0</v>
      </c>
      <c r="CL106" s="285">
        <f>IF(ISBLANK('Hoja De Calculo'!CM$13),'Credit issuance TYA'!CL106-('Credit issuance TYA'!$CH$21*'Credit issuance TYA'!$B$2),IF('Hoja De Calculo'!CM$16&lt;'Hoja De Calculo'!CL$16,0,'Credit issuance TYA'!CL106-('Credit issuance TYA'!$CH$21*'Credit issuance TYA'!$B$2)))</f>
        <v>0</v>
      </c>
      <c r="CM106" s="285">
        <f>IF(ISBLANK('Hoja De Calculo'!CN$13),'Credit issuance TYA'!CM106-('Credit issuance TYA'!$CH$21*'Credit issuance TYA'!$B$2),IF('Hoja De Calculo'!CN$16&lt;'Hoja De Calculo'!CM$16,0,'Credit issuance TYA'!CM106-('Credit issuance TYA'!$CH$21*'Credit issuance TYA'!$B$2)))</f>
        <v>0</v>
      </c>
      <c r="CN106" s="285">
        <f>IF(ISBLANK('Hoja De Calculo'!CO$13),'Credit issuance TYA'!CN106-('Credit issuance TYA'!$CH$21*'Credit issuance TYA'!$B$2),IF('Hoja De Calculo'!CO$16&lt;'Hoja De Calculo'!CN$16,0,'Credit issuance TYA'!CN106-('Credit issuance TYA'!$CH$21*'Credit issuance TYA'!$B$2)))</f>
        <v>0</v>
      </c>
      <c r="CO106" s="285">
        <f>IF(ISBLANK('Hoja De Calculo'!CP$13),'Credit issuance TYA'!CO106-('Credit issuance TYA'!$CH$21*'Credit issuance TYA'!$B$2),IF('Hoja De Calculo'!CP$16&lt;'Hoja De Calculo'!CO$16,0,'Credit issuance TYA'!CO106-('Credit issuance TYA'!$CH$21*'Credit issuance TYA'!$B$2)))</f>
        <v>0</v>
      </c>
      <c r="CP106" s="285">
        <f>IF(ISBLANK('Hoja De Calculo'!CQ$13),'Credit issuance TYA'!CP106-('Credit issuance TYA'!$CH$21*'Credit issuance TYA'!$B$2),IF('Hoja De Calculo'!CQ$16&lt;'Hoja De Calculo'!CP$16,0,'Credit issuance TYA'!CP106-('Credit issuance TYA'!$CH$21*'Credit issuance TYA'!$B$2)))</f>
        <v>0</v>
      </c>
      <c r="CQ106" s="285">
        <f>IF(ISBLANK('Hoja De Calculo'!CR$13),'Credit issuance TYA'!CQ106-('Credit issuance TYA'!$CH$21*'Credit issuance TYA'!$B$2),IF('Hoja De Calculo'!CR$16&lt;'Hoja De Calculo'!CQ$16,0,'Credit issuance TYA'!CQ106-('Credit issuance TYA'!$CH$21*'Credit issuance TYA'!$B$2)))</f>
        <v>0</v>
      </c>
      <c r="CR106" s="285">
        <f>IF(ISBLANK('Hoja De Calculo'!CS$13),'Credit issuance TYA'!CR106-('Credit issuance TYA'!$CH$21*'Credit issuance TYA'!$B$2),IF('Hoja De Calculo'!CS$16&lt;'Hoja De Calculo'!CR$16,0,'Credit issuance TYA'!CR106-('Credit issuance TYA'!$CH$21*'Credit issuance TYA'!$B$2)))</f>
        <v>0</v>
      </c>
      <c r="CS106" s="285">
        <f>IF(ISBLANK('Hoja De Calculo'!CT$13),'Credit issuance TYA'!CS106-('Credit issuance TYA'!$CH$21*'Credit issuance TYA'!$B$2),IF('Hoja De Calculo'!CT$16&lt;'Hoja De Calculo'!CS$16,0,'Credit issuance TYA'!CS106-('Credit issuance TYA'!$CH$21*'Credit issuance TYA'!$B$2)))</f>
        <v>0</v>
      </c>
      <c r="CT106" s="285">
        <f>IF(ISBLANK('Hoja De Calculo'!CU$13),'Credit issuance TYA'!CT106-('Credit issuance TYA'!$CH$21*'Credit issuance TYA'!$B$2),IF('Hoja De Calculo'!CU$16&lt;'Hoja De Calculo'!CT$16,0,'Credit issuance TYA'!CT106-('Credit issuance TYA'!$CH$21*'Credit issuance TYA'!$B$2)))</f>
        <v>0</v>
      </c>
      <c r="CU106" s="285">
        <f>IF(ISBLANK('Hoja De Calculo'!CV$13),'Credit issuance TYA'!CU106-('Credit issuance TYA'!$CH$21*'Credit issuance TYA'!$B$2),IF('Hoja De Calculo'!CV$16&lt;'Hoja De Calculo'!CU$16,0,'Credit issuance TYA'!CU106-('Credit issuance TYA'!$CH$21*'Credit issuance TYA'!$B$2)))</f>
        <v>0</v>
      </c>
      <c r="CV106" s="285">
        <f>IF(ISBLANK('Hoja De Calculo'!CW$13),'Credit issuance TYA'!CV106-('Credit issuance TYA'!$CH$21*'Credit issuance TYA'!$B$2),IF('Hoja De Calculo'!CW$16&lt;'Hoja De Calculo'!CV$16,0,'Credit issuance TYA'!CV106-('Credit issuance TYA'!$CH$21*'Credit issuance TYA'!$B$2)))</f>
        <v>0</v>
      </c>
      <c r="CW106" s="285">
        <f>IF(ISBLANK('Hoja De Calculo'!CX$13),'Credit issuance TYA'!CW106-('Credit issuance TYA'!$CH$21*'Credit issuance TYA'!$B$2),IF('Hoja De Calculo'!CX$16&lt;'Hoja De Calculo'!CW$16,0,'Credit issuance TYA'!CW106-('Credit issuance TYA'!$CH$21*'Credit issuance TYA'!$B$2)))</f>
        <v>0</v>
      </c>
    </row>
    <row r="107" spans="1:101" x14ac:dyDescent="0.25">
      <c r="A107" t="s">
        <v>244</v>
      </c>
      <c r="B107" s="263"/>
      <c r="C107" s="263"/>
      <c r="D107" s="263"/>
      <c r="E107" s="263"/>
      <c r="F107" s="263"/>
      <c r="G107" s="263"/>
      <c r="H107" s="263"/>
      <c r="I107" s="263"/>
      <c r="J107" s="263"/>
      <c r="K107" s="263"/>
      <c r="L107" s="263"/>
      <c r="M107" s="263"/>
      <c r="N107" s="263"/>
      <c r="O107" s="263"/>
      <c r="P107" s="263"/>
      <c r="Q107" s="263"/>
      <c r="R107" s="263"/>
      <c r="S107" s="263"/>
      <c r="T107" s="263"/>
      <c r="U107" s="263"/>
      <c r="V107" s="263"/>
      <c r="W107" s="263"/>
      <c r="X107" s="263"/>
      <c r="Y107" s="263"/>
      <c r="Z107" s="263"/>
      <c r="AA107" s="263"/>
      <c r="AB107" s="263"/>
      <c r="AC107" s="263"/>
      <c r="AD107" s="263"/>
      <c r="AE107" s="263"/>
      <c r="AF107" s="263"/>
      <c r="AG107" s="263"/>
      <c r="AH107" s="263"/>
      <c r="AI107" s="263"/>
      <c r="AJ107" s="263"/>
      <c r="AK107" s="263"/>
      <c r="AL107" s="263"/>
      <c r="AM107" s="263"/>
      <c r="AN107" s="263"/>
      <c r="AO107" s="263"/>
      <c r="AP107" s="263"/>
      <c r="AQ107" s="263"/>
      <c r="AR107" s="263"/>
      <c r="AS107" s="263"/>
      <c r="AT107" s="263"/>
      <c r="AU107" s="263"/>
      <c r="AV107" s="263"/>
      <c r="AW107" s="263"/>
      <c r="AX107" s="263"/>
      <c r="AY107" s="263"/>
      <c r="AZ107" s="263"/>
      <c r="BA107" s="263"/>
      <c r="BB107" s="263"/>
      <c r="BC107" s="263"/>
      <c r="BD107" s="263"/>
      <c r="BE107" s="263"/>
      <c r="BF107" s="263"/>
      <c r="BG107" s="263"/>
      <c r="BH107" s="263"/>
      <c r="BI107" s="263"/>
      <c r="BJ107" s="263"/>
      <c r="BK107" s="263"/>
      <c r="BL107" s="263"/>
      <c r="BM107" s="263"/>
      <c r="BN107" s="263"/>
      <c r="BO107" s="263"/>
      <c r="BP107" s="263"/>
      <c r="BQ107" s="263"/>
      <c r="BR107" s="263"/>
      <c r="BS107" s="263"/>
      <c r="BT107" s="263"/>
      <c r="BU107" s="263"/>
      <c r="BV107" s="263"/>
      <c r="BW107" s="263"/>
      <c r="BX107" s="263"/>
      <c r="BY107" s="263"/>
      <c r="BZ107" s="263"/>
      <c r="CA107" s="263"/>
      <c r="CB107" s="263"/>
      <c r="CC107" s="263"/>
      <c r="CD107" s="263"/>
      <c r="CE107" s="263"/>
      <c r="CF107" s="263"/>
      <c r="CG107" s="263"/>
      <c r="CH107" s="263"/>
      <c r="CI107" s="285">
        <f>'Credit issuance TYA'!CI107-('Credit issuance TYA'!$CI$21*'Credit issuance TYA'!$B$2)</f>
        <v>0</v>
      </c>
      <c r="CJ107" s="285">
        <f>IF(ISBLANK('Hoja De Calculo'!CK$13),'Credit issuance TYA'!CJ107-('Credit issuance TYA'!$CI$21*'Credit issuance TYA'!$B$2),IF('Hoja De Calculo'!CK$16&lt;'Hoja De Calculo'!CJ$16,0,'Credit issuance TYA'!CJ107-('Credit issuance TYA'!$CI$21*'Credit issuance TYA'!$B$2)))</f>
        <v>0</v>
      </c>
      <c r="CK107" s="285">
        <f>IF(ISBLANK('Hoja De Calculo'!CL$13),'Credit issuance TYA'!CK107-('Credit issuance TYA'!$CI$21*'Credit issuance TYA'!$B$2),IF('Hoja De Calculo'!CL$16&lt;'Hoja De Calculo'!CK$16,0,'Credit issuance TYA'!CK107-('Credit issuance TYA'!$CI$21*'Credit issuance TYA'!$B$2)))</f>
        <v>0</v>
      </c>
      <c r="CL107" s="285">
        <f>IF(ISBLANK('Hoja De Calculo'!CM$13),'Credit issuance TYA'!CL107-('Credit issuance TYA'!$CI$21*'Credit issuance TYA'!$B$2),IF('Hoja De Calculo'!CM$16&lt;'Hoja De Calculo'!CL$16,0,'Credit issuance TYA'!CL107-('Credit issuance TYA'!$CI$21*'Credit issuance TYA'!$B$2)))</f>
        <v>0</v>
      </c>
      <c r="CM107" s="285">
        <f>IF(ISBLANK('Hoja De Calculo'!CN$13),'Credit issuance TYA'!CM107-('Credit issuance TYA'!$CI$21*'Credit issuance TYA'!$B$2),IF('Hoja De Calculo'!CN$16&lt;'Hoja De Calculo'!CM$16,0,'Credit issuance TYA'!CM107-('Credit issuance TYA'!$CI$21*'Credit issuance TYA'!$B$2)))</f>
        <v>0</v>
      </c>
      <c r="CN107" s="285">
        <f>IF(ISBLANK('Hoja De Calculo'!CO$13),'Credit issuance TYA'!CN107-('Credit issuance TYA'!$CI$21*'Credit issuance TYA'!$B$2),IF('Hoja De Calculo'!CO$16&lt;'Hoja De Calculo'!CN$16,0,'Credit issuance TYA'!CN107-('Credit issuance TYA'!$CI$21*'Credit issuance TYA'!$B$2)))</f>
        <v>0</v>
      </c>
      <c r="CO107" s="285">
        <f>IF(ISBLANK('Hoja De Calculo'!CP$13),'Credit issuance TYA'!CO107-('Credit issuance TYA'!$CI$21*'Credit issuance TYA'!$B$2),IF('Hoja De Calculo'!CP$16&lt;'Hoja De Calculo'!CO$16,0,'Credit issuance TYA'!CO107-('Credit issuance TYA'!$CI$21*'Credit issuance TYA'!$B$2)))</f>
        <v>0</v>
      </c>
      <c r="CP107" s="285">
        <f>IF(ISBLANK('Hoja De Calculo'!CQ$13),'Credit issuance TYA'!CP107-('Credit issuance TYA'!$CI$21*'Credit issuance TYA'!$B$2),IF('Hoja De Calculo'!CQ$16&lt;'Hoja De Calculo'!CP$16,0,'Credit issuance TYA'!CP107-('Credit issuance TYA'!$CI$21*'Credit issuance TYA'!$B$2)))</f>
        <v>0</v>
      </c>
      <c r="CQ107" s="285">
        <f>IF(ISBLANK('Hoja De Calculo'!CR$13),'Credit issuance TYA'!CQ107-('Credit issuance TYA'!$CI$21*'Credit issuance TYA'!$B$2),IF('Hoja De Calculo'!CR$16&lt;'Hoja De Calculo'!CQ$16,0,'Credit issuance TYA'!CQ107-('Credit issuance TYA'!$CI$21*'Credit issuance TYA'!$B$2)))</f>
        <v>0</v>
      </c>
      <c r="CR107" s="285">
        <f>IF(ISBLANK('Hoja De Calculo'!CS$13),'Credit issuance TYA'!CR107-('Credit issuance TYA'!$CI$21*'Credit issuance TYA'!$B$2),IF('Hoja De Calculo'!CS$16&lt;'Hoja De Calculo'!CR$16,0,'Credit issuance TYA'!CR107-('Credit issuance TYA'!$CI$21*'Credit issuance TYA'!$B$2)))</f>
        <v>0</v>
      </c>
      <c r="CS107" s="285">
        <f>IF(ISBLANK('Hoja De Calculo'!CT$13),'Credit issuance TYA'!CS107-('Credit issuance TYA'!$CI$21*'Credit issuance TYA'!$B$2),IF('Hoja De Calculo'!CT$16&lt;'Hoja De Calculo'!CS$16,0,'Credit issuance TYA'!CS107-('Credit issuance TYA'!$CI$21*'Credit issuance TYA'!$B$2)))</f>
        <v>0</v>
      </c>
      <c r="CT107" s="285">
        <f>IF(ISBLANK('Hoja De Calculo'!CU$13),'Credit issuance TYA'!CT107-('Credit issuance TYA'!$CI$21*'Credit issuance TYA'!$B$2),IF('Hoja De Calculo'!CU$16&lt;'Hoja De Calculo'!CT$16,0,'Credit issuance TYA'!CT107-('Credit issuance TYA'!$CI$21*'Credit issuance TYA'!$B$2)))</f>
        <v>0</v>
      </c>
      <c r="CU107" s="285">
        <f>IF(ISBLANK('Hoja De Calculo'!CV$13),'Credit issuance TYA'!CU107-('Credit issuance TYA'!$CI$21*'Credit issuance TYA'!$B$2),IF('Hoja De Calculo'!CV$16&lt;'Hoja De Calculo'!CU$16,0,'Credit issuance TYA'!CU107-('Credit issuance TYA'!$CI$21*'Credit issuance TYA'!$B$2)))</f>
        <v>0</v>
      </c>
      <c r="CV107" s="285">
        <f>IF(ISBLANK('Hoja De Calculo'!CW$13),'Credit issuance TYA'!CV107-('Credit issuance TYA'!$CI$21*'Credit issuance TYA'!$B$2),IF('Hoja De Calculo'!CW$16&lt;'Hoja De Calculo'!CV$16,0,'Credit issuance TYA'!CV107-('Credit issuance TYA'!$CI$21*'Credit issuance TYA'!$B$2)))</f>
        <v>0</v>
      </c>
      <c r="CW107" s="285">
        <f>IF(ISBLANK('Hoja De Calculo'!CX$13),'Credit issuance TYA'!CW107-('Credit issuance TYA'!$CI$21*'Credit issuance TYA'!$B$2),IF('Hoja De Calculo'!CX$16&lt;'Hoja De Calculo'!CW$16,0,'Credit issuance TYA'!CW107-('Credit issuance TYA'!$CI$21*'Credit issuance TYA'!$B$2)))</f>
        <v>0</v>
      </c>
    </row>
    <row r="108" spans="1:101" x14ac:dyDescent="0.25">
      <c r="A108" t="s">
        <v>245</v>
      </c>
      <c r="B108" s="263"/>
      <c r="C108" s="263"/>
      <c r="D108" s="263"/>
      <c r="E108" s="263"/>
      <c r="F108" s="263"/>
      <c r="G108" s="263"/>
      <c r="H108" s="263"/>
      <c r="I108" s="263"/>
      <c r="J108" s="263"/>
      <c r="K108" s="263"/>
      <c r="L108" s="263"/>
      <c r="M108" s="263"/>
      <c r="N108" s="263"/>
      <c r="O108" s="263"/>
      <c r="P108" s="263"/>
      <c r="Q108" s="263"/>
      <c r="R108" s="263"/>
      <c r="S108" s="263"/>
      <c r="T108" s="263"/>
      <c r="U108" s="263"/>
      <c r="V108" s="263"/>
      <c r="W108" s="263"/>
      <c r="X108" s="263"/>
      <c r="Y108" s="263"/>
      <c r="Z108" s="263"/>
      <c r="AA108" s="263"/>
      <c r="AB108" s="263"/>
      <c r="AC108" s="263"/>
      <c r="AD108" s="263"/>
      <c r="AE108" s="263"/>
      <c r="AF108" s="263"/>
      <c r="AG108" s="263"/>
      <c r="AH108" s="263"/>
      <c r="AI108" s="263"/>
      <c r="AJ108" s="263"/>
      <c r="AK108" s="263"/>
      <c r="AL108" s="263"/>
      <c r="AM108" s="263"/>
      <c r="AN108" s="263"/>
      <c r="AO108" s="263"/>
      <c r="AP108" s="263"/>
      <c r="AQ108" s="263"/>
      <c r="AR108" s="263"/>
      <c r="AS108" s="263"/>
      <c r="AT108" s="263"/>
      <c r="AU108" s="263"/>
      <c r="AV108" s="263"/>
      <c r="AW108" s="263"/>
      <c r="AX108" s="263"/>
      <c r="AY108" s="263"/>
      <c r="AZ108" s="263"/>
      <c r="BA108" s="263"/>
      <c r="BB108" s="263"/>
      <c r="BC108" s="263"/>
      <c r="BD108" s="263"/>
      <c r="BE108" s="263"/>
      <c r="BF108" s="263"/>
      <c r="BG108" s="263"/>
      <c r="BH108" s="263"/>
      <c r="BI108" s="263"/>
      <c r="BJ108" s="263"/>
      <c r="BK108" s="263"/>
      <c r="BL108" s="263"/>
      <c r="BM108" s="263"/>
      <c r="BN108" s="263"/>
      <c r="BO108" s="263"/>
      <c r="BP108" s="263"/>
      <c r="BQ108" s="263"/>
      <c r="BR108" s="263"/>
      <c r="BS108" s="263"/>
      <c r="BT108" s="263"/>
      <c r="BU108" s="263"/>
      <c r="BV108" s="263"/>
      <c r="BW108" s="263"/>
      <c r="BX108" s="263"/>
      <c r="BY108" s="263"/>
      <c r="BZ108" s="263"/>
      <c r="CA108" s="263"/>
      <c r="CB108" s="263"/>
      <c r="CC108" s="263"/>
      <c r="CD108" s="263"/>
      <c r="CE108" s="263"/>
      <c r="CF108" s="263"/>
      <c r="CG108" s="263"/>
      <c r="CH108" s="263"/>
      <c r="CI108" s="263"/>
      <c r="CJ108" s="285">
        <f>'Credit issuance TYA'!CJ108-('Credit issuance TYA'!$CJ$21*'Credit issuance TYA'!$B$2)</f>
        <v>0</v>
      </c>
      <c r="CK108" s="285">
        <f>IF(ISBLANK('Hoja De Calculo'!CL$13),'Credit issuance TYA'!CK108-('Credit issuance TYA'!$CJ$21*'Credit issuance TYA'!$B$2),IF('Hoja De Calculo'!CL$16&lt;'Hoja De Calculo'!CK$16,0,'Credit issuance TYA'!CK108-('Credit issuance TYA'!$CJ$21*'Credit issuance TYA'!$B$2)))</f>
        <v>0</v>
      </c>
      <c r="CL108" s="285">
        <f>IF(ISBLANK('Hoja De Calculo'!CM$13),'Credit issuance TYA'!CL108-('Credit issuance TYA'!$CJ$21*'Credit issuance TYA'!$B$2),IF('Hoja De Calculo'!CM$16&lt;'Hoja De Calculo'!CL$16,0,'Credit issuance TYA'!CL108-('Credit issuance TYA'!$CJ$21*'Credit issuance TYA'!$B$2)))</f>
        <v>0</v>
      </c>
      <c r="CM108" s="285">
        <f>IF(ISBLANK('Hoja De Calculo'!CN$13),'Credit issuance TYA'!CM108-('Credit issuance TYA'!$CJ$21*'Credit issuance TYA'!$B$2),IF('Hoja De Calculo'!CN$16&lt;'Hoja De Calculo'!CM$16,0,'Credit issuance TYA'!CM108-('Credit issuance TYA'!$CJ$21*'Credit issuance TYA'!$B$2)))</f>
        <v>0</v>
      </c>
      <c r="CN108" s="285">
        <f>IF(ISBLANK('Hoja De Calculo'!CO$13),'Credit issuance TYA'!CN108-('Credit issuance TYA'!$CJ$21*'Credit issuance TYA'!$B$2),IF('Hoja De Calculo'!CO$16&lt;'Hoja De Calculo'!CN$16,0,'Credit issuance TYA'!CN108-('Credit issuance TYA'!$CJ$21*'Credit issuance TYA'!$B$2)))</f>
        <v>0</v>
      </c>
      <c r="CO108" s="285">
        <f>IF(ISBLANK('Hoja De Calculo'!CP$13),'Credit issuance TYA'!CO108-('Credit issuance TYA'!$CJ$21*'Credit issuance TYA'!$B$2),IF('Hoja De Calculo'!CP$16&lt;'Hoja De Calculo'!CO$16,0,'Credit issuance TYA'!CO108-('Credit issuance TYA'!$CJ$21*'Credit issuance TYA'!$B$2)))</f>
        <v>0</v>
      </c>
      <c r="CP108" s="285">
        <f>IF(ISBLANK('Hoja De Calculo'!CQ$13),'Credit issuance TYA'!CP108-('Credit issuance TYA'!$CJ$21*'Credit issuance TYA'!$B$2),IF('Hoja De Calculo'!CQ$16&lt;'Hoja De Calculo'!CP$16,0,'Credit issuance TYA'!CP108-('Credit issuance TYA'!$CJ$21*'Credit issuance TYA'!$B$2)))</f>
        <v>0</v>
      </c>
      <c r="CQ108" s="285">
        <f>IF(ISBLANK('Hoja De Calculo'!CR$13),'Credit issuance TYA'!CQ108-('Credit issuance TYA'!$CJ$21*'Credit issuance TYA'!$B$2),IF('Hoja De Calculo'!CR$16&lt;'Hoja De Calculo'!CQ$16,0,'Credit issuance TYA'!CQ108-('Credit issuance TYA'!$CJ$21*'Credit issuance TYA'!$B$2)))</f>
        <v>0</v>
      </c>
      <c r="CR108" s="285">
        <f>IF(ISBLANK('Hoja De Calculo'!CS$13),'Credit issuance TYA'!CR108-('Credit issuance TYA'!$CJ$21*'Credit issuance TYA'!$B$2),IF('Hoja De Calculo'!CS$16&lt;'Hoja De Calculo'!CR$16,0,'Credit issuance TYA'!CR108-('Credit issuance TYA'!$CJ$21*'Credit issuance TYA'!$B$2)))</f>
        <v>0</v>
      </c>
      <c r="CS108" s="285">
        <f>IF(ISBLANK('Hoja De Calculo'!CT$13),'Credit issuance TYA'!CS108-('Credit issuance TYA'!$CJ$21*'Credit issuance TYA'!$B$2),IF('Hoja De Calculo'!CT$16&lt;'Hoja De Calculo'!CS$16,0,'Credit issuance TYA'!CS108-('Credit issuance TYA'!$CJ$21*'Credit issuance TYA'!$B$2)))</f>
        <v>0</v>
      </c>
      <c r="CT108" s="285">
        <f>IF(ISBLANK('Hoja De Calculo'!CU$13),'Credit issuance TYA'!CT108-('Credit issuance TYA'!$CJ$21*'Credit issuance TYA'!$B$2),IF('Hoja De Calculo'!CU$16&lt;'Hoja De Calculo'!CT$16,0,'Credit issuance TYA'!CT108-('Credit issuance TYA'!$CJ$21*'Credit issuance TYA'!$B$2)))</f>
        <v>0</v>
      </c>
      <c r="CU108" s="285">
        <f>IF(ISBLANK('Hoja De Calculo'!CV$13),'Credit issuance TYA'!CU108-('Credit issuance TYA'!$CJ$21*'Credit issuance TYA'!$B$2),IF('Hoja De Calculo'!CV$16&lt;'Hoja De Calculo'!CU$16,0,'Credit issuance TYA'!CU108-('Credit issuance TYA'!$CJ$21*'Credit issuance TYA'!$B$2)))</f>
        <v>0</v>
      </c>
      <c r="CV108" s="285">
        <f>IF(ISBLANK('Hoja De Calculo'!CW$13),'Credit issuance TYA'!CV108-('Credit issuance TYA'!$CJ$21*'Credit issuance TYA'!$B$2),IF('Hoja De Calculo'!CW$16&lt;'Hoja De Calculo'!CV$16,0,'Credit issuance TYA'!CV108-('Credit issuance TYA'!$CJ$21*'Credit issuance TYA'!$B$2)))</f>
        <v>0</v>
      </c>
      <c r="CW108" s="285">
        <f>IF(ISBLANK('Hoja De Calculo'!CX$13),'Credit issuance TYA'!CW108-('Credit issuance TYA'!$CJ$21*'Credit issuance TYA'!$B$2),IF('Hoja De Calculo'!CX$16&lt;'Hoja De Calculo'!CW$16,0,'Credit issuance TYA'!CW108-('Credit issuance TYA'!$CJ$21*'Credit issuance TYA'!$B$2)))</f>
        <v>0</v>
      </c>
    </row>
    <row r="109" spans="1:101" x14ac:dyDescent="0.25">
      <c r="A109" t="s">
        <v>246</v>
      </c>
      <c r="B109" s="263"/>
      <c r="C109" s="263"/>
      <c r="D109" s="263"/>
      <c r="E109" s="263"/>
      <c r="F109" s="263"/>
      <c r="G109" s="263"/>
      <c r="H109" s="263"/>
      <c r="I109" s="263"/>
      <c r="J109" s="263"/>
      <c r="K109" s="263"/>
      <c r="L109" s="263"/>
      <c r="M109" s="263"/>
      <c r="N109" s="263"/>
      <c r="O109" s="263"/>
      <c r="P109" s="263"/>
      <c r="Q109" s="263"/>
      <c r="R109" s="263"/>
      <c r="S109" s="263"/>
      <c r="T109" s="263"/>
      <c r="U109" s="263"/>
      <c r="V109" s="263"/>
      <c r="W109" s="263"/>
      <c r="X109" s="263"/>
      <c r="Y109" s="263"/>
      <c r="Z109" s="263"/>
      <c r="AA109" s="263"/>
      <c r="AB109" s="263"/>
      <c r="AC109" s="263"/>
      <c r="AD109" s="263"/>
      <c r="AE109" s="263"/>
      <c r="AF109" s="263"/>
      <c r="AG109" s="263"/>
      <c r="AH109" s="263"/>
      <c r="AI109" s="263"/>
      <c r="AJ109" s="263"/>
      <c r="AK109" s="263"/>
      <c r="AL109" s="263"/>
      <c r="AM109" s="263"/>
      <c r="AN109" s="263"/>
      <c r="AO109" s="263"/>
      <c r="AP109" s="263"/>
      <c r="AQ109" s="263"/>
      <c r="AR109" s="263"/>
      <c r="AS109" s="263"/>
      <c r="AT109" s="263"/>
      <c r="AU109" s="263"/>
      <c r="AV109" s="263"/>
      <c r="AW109" s="263"/>
      <c r="AX109" s="263"/>
      <c r="AY109" s="263"/>
      <c r="AZ109" s="263"/>
      <c r="BA109" s="263"/>
      <c r="BB109" s="263"/>
      <c r="BC109" s="263"/>
      <c r="BD109" s="263"/>
      <c r="BE109" s="263"/>
      <c r="BF109" s="263"/>
      <c r="BG109" s="263"/>
      <c r="BH109" s="263"/>
      <c r="BI109" s="263"/>
      <c r="BJ109" s="263"/>
      <c r="BK109" s="263"/>
      <c r="BL109" s="263"/>
      <c r="BM109" s="263"/>
      <c r="BN109" s="263"/>
      <c r="BO109" s="263"/>
      <c r="BP109" s="263"/>
      <c r="BQ109" s="263"/>
      <c r="BR109" s="263"/>
      <c r="BS109" s="263"/>
      <c r="BT109" s="263"/>
      <c r="BU109" s="263"/>
      <c r="BV109" s="263"/>
      <c r="BW109" s="263"/>
      <c r="BX109" s="263"/>
      <c r="BY109" s="263"/>
      <c r="BZ109" s="263"/>
      <c r="CA109" s="263"/>
      <c r="CB109" s="263"/>
      <c r="CC109" s="263"/>
      <c r="CD109" s="263"/>
      <c r="CE109" s="263"/>
      <c r="CF109" s="263"/>
      <c r="CG109" s="263"/>
      <c r="CH109" s="263"/>
      <c r="CI109" s="263"/>
      <c r="CJ109" s="263"/>
      <c r="CK109" s="285">
        <f>'Credit issuance TYA'!CK109-('Credit issuance TYA'!$CK$21*'Credit issuance TYA'!$B$2)</f>
        <v>0</v>
      </c>
      <c r="CL109" s="285">
        <f>IF(ISBLANK('Hoja De Calculo'!CM$13),'Credit issuance TYA'!CL109-('Credit issuance TYA'!$CK$21*'Credit issuance TYA'!$B$2),IF('Hoja De Calculo'!CM$16&lt;'Hoja De Calculo'!CL$16,0,'Credit issuance TYA'!CL109-('Credit issuance TYA'!$CK$21*'Credit issuance TYA'!$B$2)))</f>
        <v>0</v>
      </c>
      <c r="CM109" s="285">
        <f>IF(ISBLANK('Hoja De Calculo'!CN$13),'Credit issuance TYA'!CM109-('Credit issuance TYA'!$CK$21*'Credit issuance TYA'!$B$2),IF('Hoja De Calculo'!CN$16&lt;'Hoja De Calculo'!CM$16,0,'Credit issuance TYA'!CM109-('Credit issuance TYA'!$CK$21*'Credit issuance TYA'!$B$2)))</f>
        <v>0</v>
      </c>
      <c r="CN109" s="285">
        <f>IF(ISBLANK('Hoja De Calculo'!CO$13),'Credit issuance TYA'!CN109-('Credit issuance TYA'!$CK$21*'Credit issuance TYA'!$B$2),IF('Hoja De Calculo'!CO$16&lt;'Hoja De Calculo'!CN$16,0,'Credit issuance TYA'!CN109-('Credit issuance TYA'!$CK$21*'Credit issuance TYA'!$B$2)))</f>
        <v>0</v>
      </c>
      <c r="CO109" s="285">
        <f>IF(ISBLANK('Hoja De Calculo'!CP$13),'Credit issuance TYA'!CO109-('Credit issuance TYA'!$CK$21*'Credit issuance TYA'!$B$2),IF('Hoja De Calculo'!CP$16&lt;'Hoja De Calculo'!CO$16,0,'Credit issuance TYA'!CO109-('Credit issuance TYA'!$CK$21*'Credit issuance TYA'!$B$2)))</f>
        <v>0</v>
      </c>
      <c r="CP109" s="285">
        <f>IF(ISBLANK('Hoja De Calculo'!CQ$13),'Credit issuance TYA'!CP109-('Credit issuance TYA'!$CK$21*'Credit issuance TYA'!$B$2),IF('Hoja De Calculo'!CQ$16&lt;'Hoja De Calculo'!CP$16,0,'Credit issuance TYA'!CP109-('Credit issuance TYA'!$CK$21*'Credit issuance TYA'!$B$2)))</f>
        <v>0</v>
      </c>
      <c r="CQ109" s="285">
        <f>IF(ISBLANK('Hoja De Calculo'!CR$13),'Credit issuance TYA'!CQ109-('Credit issuance TYA'!$CK$21*'Credit issuance TYA'!$B$2),IF('Hoja De Calculo'!CR$16&lt;'Hoja De Calculo'!CQ$16,0,'Credit issuance TYA'!CQ109-('Credit issuance TYA'!$CK$21*'Credit issuance TYA'!$B$2)))</f>
        <v>0</v>
      </c>
      <c r="CR109" s="285">
        <f>IF(ISBLANK('Hoja De Calculo'!CS$13),'Credit issuance TYA'!CR109-('Credit issuance TYA'!$CK$21*'Credit issuance TYA'!$B$2),IF('Hoja De Calculo'!CS$16&lt;'Hoja De Calculo'!CR$16,0,'Credit issuance TYA'!CR109-('Credit issuance TYA'!$CK$21*'Credit issuance TYA'!$B$2)))</f>
        <v>0</v>
      </c>
      <c r="CS109" s="285">
        <f>IF(ISBLANK('Hoja De Calculo'!CT$13),'Credit issuance TYA'!CS109-('Credit issuance TYA'!$CK$21*'Credit issuance TYA'!$B$2),IF('Hoja De Calculo'!CT$16&lt;'Hoja De Calculo'!CS$16,0,'Credit issuance TYA'!CS109-('Credit issuance TYA'!$CK$21*'Credit issuance TYA'!$B$2)))</f>
        <v>0</v>
      </c>
      <c r="CT109" s="285">
        <f>IF(ISBLANK('Hoja De Calculo'!CU$13),'Credit issuance TYA'!CT109-('Credit issuance TYA'!$CK$21*'Credit issuance TYA'!$B$2),IF('Hoja De Calculo'!CU$16&lt;'Hoja De Calculo'!CT$16,0,'Credit issuance TYA'!CT109-('Credit issuance TYA'!$CK$21*'Credit issuance TYA'!$B$2)))</f>
        <v>0</v>
      </c>
      <c r="CU109" s="285">
        <f>IF(ISBLANK('Hoja De Calculo'!CV$13),'Credit issuance TYA'!CU109-('Credit issuance TYA'!$CK$21*'Credit issuance TYA'!$B$2),IF('Hoja De Calculo'!CV$16&lt;'Hoja De Calculo'!CU$16,0,'Credit issuance TYA'!CU109-('Credit issuance TYA'!$CK$21*'Credit issuance TYA'!$B$2)))</f>
        <v>0</v>
      </c>
      <c r="CV109" s="285">
        <f>IF(ISBLANK('Hoja De Calculo'!CW$13),'Credit issuance TYA'!CV109-('Credit issuance TYA'!$CK$21*'Credit issuance TYA'!$B$2),IF('Hoja De Calculo'!CW$16&lt;'Hoja De Calculo'!CV$16,0,'Credit issuance TYA'!CV109-('Credit issuance TYA'!$CK$21*'Credit issuance TYA'!$B$2)))</f>
        <v>0</v>
      </c>
      <c r="CW109" s="285">
        <f>IF(ISBLANK('Hoja De Calculo'!CX$13),'Credit issuance TYA'!CW109-('Credit issuance TYA'!$CK$21*'Credit issuance TYA'!$B$2),IF('Hoja De Calculo'!CX$16&lt;'Hoja De Calculo'!CW$16,0,'Credit issuance TYA'!CW109-('Credit issuance TYA'!$CK$21*'Credit issuance TYA'!$B$2)))</f>
        <v>0</v>
      </c>
    </row>
    <row r="110" spans="1:101" x14ac:dyDescent="0.25">
      <c r="A110" t="s">
        <v>247</v>
      </c>
      <c r="B110" s="263"/>
      <c r="C110" s="263"/>
      <c r="D110" s="263"/>
      <c r="E110" s="263"/>
      <c r="F110" s="263"/>
      <c r="G110" s="263"/>
      <c r="H110" s="263"/>
      <c r="I110" s="263"/>
      <c r="J110" s="263"/>
      <c r="K110" s="263"/>
      <c r="L110" s="263"/>
      <c r="M110" s="263"/>
      <c r="N110" s="263"/>
      <c r="O110" s="263"/>
      <c r="P110" s="263"/>
      <c r="Q110" s="263"/>
      <c r="R110" s="263"/>
      <c r="S110" s="263"/>
      <c r="T110" s="263"/>
      <c r="U110" s="263"/>
      <c r="V110" s="263"/>
      <c r="W110" s="263"/>
      <c r="X110" s="263"/>
      <c r="Y110" s="263"/>
      <c r="Z110" s="263"/>
      <c r="AA110" s="263"/>
      <c r="AB110" s="263"/>
      <c r="AC110" s="263"/>
      <c r="AD110" s="263"/>
      <c r="AE110" s="263"/>
      <c r="AF110" s="263"/>
      <c r="AG110" s="263"/>
      <c r="AH110" s="263"/>
      <c r="AI110" s="263"/>
      <c r="AJ110" s="263"/>
      <c r="AK110" s="263"/>
      <c r="AL110" s="263"/>
      <c r="AM110" s="263"/>
      <c r="AN110" s="263"/>
      <c r="AO110" s="263"/>
      <c r="AP110" s="263"/>
      <c r="AQ110" s="263"/>
      <c r="AR110" s="263"/>
      <c r="AS110" s="263"/>
      <c r="AT110" s="263"/>
      <c r="AU110" s="263"/>
      <c r="AV110" s="263"/>
      <c r="AW110" s="263"/>
      <c r="AX110" s="263"/>
      <c r="AY110" s="263"/>
      <c r="AZ110" s="263"/>
      <c r="BA110" s="263"/>
      <c r="BB110" s="263"/>
      <c r="BC110" s="263"/>
      <c r="BD110" s="263"/>
      <c r="BE110" s="263"/>
      <c r="BF110" s="263"/>
      <c r="BG110" s="263"/>
      <c r="BH110" s="263"/>
      <c r="BI110" s="263"/>
      <c r="BJ110" s="263"/>
      <c r="BK110" s="263"/>
      <c r="BL110" s="263"/>
      <c r="BM110" s="263"/>
      <c r="BN110" s="263"/>
      <c r="BO110" s="263"/>
      <c r="BP110" s="263"/>
      <c r="BQ110" s="263"/>
      <c r="BR110" s="263"/>
      <c r="BS110" s="263"/>
      <c r="BT110" s="263"/>
      <c r="BU110" s="263"/>
      <c r="BV110" s="263"/>
      <c r="BW110" s="263"/>
      <c r="BX110" s="263"/>
      <c r="BY110" s="263"/>
      <c r="BZ110" s="263"/>
      <c r="CA110" s="263"/>
      <c r="CB110" s="263"/>
      <c r="CC110" s="263"/>
      <c r="CD110" s="263"/>
      <c r="CE110" s="263"/>
      <c r="CF110" s="263"/>
      <c r="CG110" s="263"/>
      <c r="CH110" s="263"/>
      <c r="CI110" s="263"/>
      <c r="CJ110" s="263"/>
      <c r="CK110" s="263"/>
      <c r="CL110" s="285">
        <f>'Credit issuance TYA'!CL110-('Credit issuance TYA'!$CL$21*'Credit issuance TYA'!$B$2)</f>
        <v>0</v>
      </c>
      <c r="CM110" s="285">
        <f>IF(ISBLANK('Hoja De Calculo'!CN$13),'Credit issuance TYA'!CM110-('Credit issuance TYA'!$CL$21*'Credit issuance TYA'!$B$2),IF('Hoja De Calculo'!CN$16&lt;'Hoja De Calculo'!CM$16,0,'Credit issuance TYA'!CM110-('Credit issuance TYA'!$CL$21*'Credit issuance TYA'!$B$2)))</f>
        <v>0</v>
      </c>
      <c r="CN110" s="285">
        <f>IF(ISBLANK('Hoja De Calculo'!CO$13),'Credit issuance TYA'!CN110-('Credit issuance TYA'!$CL$21*'Credit issuance TYA'!$B$2),IF('Hoja De Calculo'!CO$16&lt;'Hoja De Calculo'!CN$16,0,'Credit issuance TYA'!CN110-('Credit issuance TYA'!$CL$21*'Credit issuance TYA'!$B$2)))</f>
        <v>0</v>
      </c>
      <c r="CO110" s="285">
        <f>IF(ISBLANK('Hoja De Calculo'!CP$13),'Credit issuance TYA'!CO110-('Credit issuance TYA'!$CL$21*'Credit issuance TYA'!$B$2),IF('Hoja De Calculo'!CP$16&lt;'Hoja De Calculo'!CO$16,0,'Credit issuance TYA'!CO110-('Credit issuance TYA'!$CL$21*'Credit issuance TYA'!$B$2)))</f>
        <v>0</v>
      </c>
      <c r="CP110" s="285">
        <f>IF(ISBLANK('Hoja De Calculo'!CQ$13),'Credit issuance TYA'!CP110-('Credit issuance TYA'!$CL$21*'Credit issuance TYA'!$B$2),IF('Hoja De Calculo'!CQ$16&lt;'Hoja De Calculo'!CP$16,0,'Credit issuance TYA'!CP110-('Credit issuance TYA'!$CL$21*'Credit issuance TYA'!$B$2)))</f>
        <v>0</v>
      </c>
      <c r="CQ110" s="285">
        <f>IF(ISBLANK('Hoja De Calculo'!CR$13),'Credit issuance TYA'!CQ110-('Credit issuance TYA'!$CL$21*'Credit issuance TYA'!$B$2),IF('Hoja De Calculo'!CR$16&lt;'Hoja De Calculo'!CQ$16,0,'Credit issuance TYA'!CQ110-('Credit issuance TYA'!$CL$21*'Credit issuance TYA'!$B$2)))</f>
        <v>0</v>
      </c>
      <c r="CR110" s="285">
        <f>IF(ISBLANK('Hoja De Calculo'!CS$13),'Credit issuance TYA'!CR110-('Credit issuance TYA'!$CL$21*'Credit issuance TYA'!$B$2),IF('Hoja De Calculo'!CS$16&lt;'Hoja De Calculo'!CR$16,0,'Credit issuance TYA'!CR110-('Credit issuance TYA'!$CL$21*'Credit issuance TYA'!$B$2)))</f>
        <v>0</v>
      </c>
      <c r="CS110" s="285">
        <f>IF(ISBLANK('Hoja De Calculo'!CT$13),'Credit issuance TYA'!CS110-('Credit issuance TYA'!$CL$21*'Credit issuance TYA'!$B$2),IF('Hoja De Calculo'!CT$16&lt;'Hoja De Calculo'!CS$16,0,'Credit issuance TYA'!CS110-('Credit issuance TYA'!$CL$21*'Credit issuance TYA'!$B$2)))</f>
        <v>0</v>
      </c>
      <c r="CT110" s="285">
        <f>IF(ISBLANK('Hoja De Calculo'!CU$13),'Credit issuance TYA'!CT110-('Credit issuance TYA'!$CL$21*'Credit issuance TYA'!$B$2),IF('Hoja De Calculo'!CU$16&lt;'Hoja De Calculo'!CT$16,0,'Credit issuance TYA'!CT110-('Credit issuance TYA'!$CL$21*'Credit issuance TYA'!$B$2)))</f>
        <v>0</v>
      </c>
      <c r="CU110" s="285">
        <f>IF(ISBLANK('Hoja De Calculo'!CV$13),'Credit issuance TYA'!CU110-('Credit issuance TYA'!$CL$21*'Credit issuance TYA'!$B$2),IF('Hoja De Calculo'!CV$16&lt;'Hoja De Calculo'!CU$16,0,'Credit issuance TYA'!CU110-('Credit issuance TYA'!$CL$21*'Credit issuance TYA'!$B$2)))</f>
        <v>0</v>
      </c>
      <c r="CV110" s="285">
        <f>IF(ISBLANK('Hoja De Calculo'!CW$13),'Credit issuance TYA'!CV110-('Credit issuance TYA'!$CL$21*'Credit issuance TYA'!$B$2),IF('Hoja De Calculo'!CW$16&lt;'Hoja De Calculo'!CV$16,0,'Credit issuance TYA'!CV110-('Credit issuance TYA'!$CL$21*'Credit issuance TYA'!$B$2)))</f>
        <v>0</v>
      </c>
      <c r="CW110" s="285">
        <f>IF(ISBLANK('Hoja De Calculo'!CX$13),'Credit issuance TYA'!CW110-('Credit issuance TYA'!$CL$21*'Credit issuance TYA'!$B$2),IF('Hoja De Calculo'!CX$16&lt;'Hoja De Calculo'!CW$16,0,'Credit issuance TYA'!CW110-('Credit issuance TYA'!$CL$21*'Credit issuance TYA'!$B$2)))</f>
        <v>0</v>
      </c>
    </row>
    <row r="111" spans="1:101" x14ac:dyDescent="0.25">
      <c r="A111" t="s">
        <v>248</v>
      </c>
      <c r="B111" s="263"/>
      <c r="C111" s="263"/>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63"/>
      <c r="AJ111" s="263"/>
      <c r="AK111" s="263"/>
      <c r="AL111" s="263"/>
      <c r="AM111" s="263"/>
      <c r="AN111" s="263"/>
      <c r="AO111" s="263"/>
      <c r="AP111" s="263"/>
      <c r="AQ111" s="263"/>
      <c r="AR111" s="263"/>
      <c r="AS111" s="263"/>
      <c r="AT111" s="263"/>
      <c r="AU111" s="263"/>
      <c r="AV111" s="263"/>
      <c r="AW111" s="263"/>
      <c r="AX111" s="263"/>
      <c r="AY111" s="263"/>
      <c r="AZ111" s="263"/>
      <c r="BA111" s="263"/>
      <c r="BB111" s="263"/>
      <c r="BC111" s="263"/>
      <c r="BD111" s="263"/>
      <c r="BE111" s="263"/>
      <c r="BF111" s="263"/>
      <c r="BG111" s="263"/>
      <c r="BH111" s="263"/>
      <c r="BI111" s="263"/>
      <c r="BJ111" s="263"/>
      <c r="BK111" s="263"/>
      <c r="BL111" s="263"/>
      <c r="BM111" s="263"/>
      <c r="BN111" s="263"/>
      <c r="BO111" s="263"/>
      <c r="BP111" s="263"/>
      <c r="BQ111" s="263"/>
      <c r="BR111" s="263"/>
      <c r="BS111" s="263"/>
      <c r="BT111" s="263"/>
      <c r="BU111" s="263"/>
      <c r="BV111" s="263"/>
      <c r="BW111" s="263"/>
      <c r="BX111" s="263"/>
      <c r="BY111" s="263"/>
      <c r="BZ111" s="263"/>
      <c r="CA111" s="263"/>
      <c r="CB111" s="263"/>
      <c r="CC111" s="263"/>
      <c r="CD111" s="263"/>
      <c r="CE111" s="263"/>
      <c r="CF111" s="263"/>
      <c r="CG111" s="263"/>
      <c r="CH111" s="263"/>
      <c r="CI111" s="263"/>
      <c r="CJ111" s="263"/>
      <c r="CK111" s="263"/>
      <c r="CL111" s="263"/>
      <c r="CM111" s="285">
        <f>'Credit issuance TYA'!CM111-('Credit issuance TYA'!$CM$21*'Credit issuance TYA'!$B$2)</f>
        <v>0</v>
      </c>
      <c r="CN111" s="285">
        <f>IF(ISBLANK('Hoja De Calculo'!CO$13),'Credit issuance TYA'!CN111-('Credit issuance TYA'!$CM$21*'Credit issuance TYA'!$B$2),IF('Hoja De Calculo'!CO$16&lt;'Hoja De Calculo'!CN$16,0,'Credit issuance TYA'!CN111-('Credit issuance TYA'!$CM$21*'Credit issuance TYA'!$B$2)))</f>
        <v>0</v>
      </c>
      <c r="CO111" s="285">
        <f>IF(ISBLANK('Hoja De Calculo'!CP$13),'Credit issuance TYA'!CO111-('Credit issuance TYA'!$CM$21*'Credit issuance TYA'!$B$2),IF('Hoja De Calculo'!CP$16&lt;'Hoja De Calculo'!CO$16,0,'Credit issuance TYA'!CO111-('Credit issuance TYA'!$CM$21*'Credit issuance TYA'!$B$2)))</f>
        <v>0</v>
      </c>
      <c r="CP111" s="285">
        <f>IF(ISBLANK('Hoja De Calculo'!CQ$13),'Credit issuance TYA'!CP111-('Credit issuance TYA'!$CM$21*'Credit issuance TYA'!$B$2),IF('Hoja De Calculo'!CQ$16&lt;'Hoja De Calculo'!CP$16,0,'Credit issuance TYA'!CP111-('Credit issuance TYA'!$CM$21*'Credit issuance TYA'!$B$2)))</f>
        <v>0</v>
      </c>
      <c r="CQ111" s="285">
        <f>IF(ISBLANK('Hoja De Calculo'!CR$13),'Credit issuance TYA'!CQ111-('Credit issuance TYA'!$CM$21*'Credit issuance TYA'!$B$2),IF('Hoja De Calculo'!CR$16&lt;'Hoja De Calculo'!CQ$16,0,'Credit issuance TYA'!CQ111-('Credit issuance TYA'!$CM$21*'Credit issuance TYA'!$B$2)))</f>
        <v>0</v>
      </c>
      <c r="CR111" s="285">
        <f>IF(ISBLANK('Hoja De Calculo'!CS$13),'Credit issuance TYA'!CR111-('Credit issuance TYA'!$CM$21*'Credit issuance TYA'!$B$2),IF('Hoja De Calculo'!CS$16&lt;'Hoja De Calculo'!CR$16,0,'Credit issuance TYA'!CR111-('Credit issuance TYA'!$CM$21*'Credit issuance TYA'!$B$2)))</f>
        <v>0</v>
      </c>
      <c r="CS111" s="285">
        <f>IF(ISBLANK('Hoja De Calculo'!CT$13),'Credit issuance TYA'!CS111-('Credit issuance TYA'!$CM$21*'Credit issuance TYA'!$B$2),IF('Hoja De Calculo'!CT$16&lt;'Hoja De Calculo'!CS$16,0,'Credit issuance TYA'!CS111-('Credit issuance TYA'!$CM$21*'Credit issuance TYA'!$B$2)))</f>
        <v>0</v>
      </c>
      <c r="CT111" s="285">
        <f>IF(ISBLANK('Hoja De Calculo'!CU$13),'Credit issuance TYA'!CT111-('Credit issuance TYA'!$CM$21*'Credit issuance TYA'!$B$2),IF('Hoja De Calculo'!CU$16&lt;'Hoja De Calculo'!CT$16,0,'Credit issuance TYA'!CT111-('Credit issuance TYA'!$CM$21*'Credit issuance TYA'!$B$2)))</f>
        <v>0</v>
      </c>
      <c r="CU111" s="285">
        <f>IF(ISBLANK('Hoja De Calculo'!CV$13),'Credit issuance TYA'!CU111-('Credit issuance TYA'!$CM$21*'Credit issuance TYA'!$B$2),IF('Hoja De Calculo'!CV$16&lt;'Hoja De Calculo'!CU$16,0,'Credit issuance TYA'!CU111-('Credit issuance TYA'!$CM$21*'Credit issuance TYA'!$B$2)))</f>
        <v>0</v>
      </c>
      <c r="CV111" s="285">
        <f>IF(ISBLANK('Hoja De Calculo'!CW$13),'Credit issuance TYA'!CV111-('Credit issuance TYA'!$CM$21*'Credit issuance TYA'!$B$2),IF('Hoja De Calculo'!CW$16&lt;'Hoja De Calculo'!CV$16,0,'Credit issuance TYA'!CV111-('Credit issuance TYA'!$CM$21*'Credit issuance TYA'!$B$2)))</f>
        <v>0</v>
      </c>
      <c r="CW111" s="285">
        <f>IF(ISBLANK('Hoja De Calculo'!CX$13),'Credit issuance TYA'!CW111-('Credit issuance TYA'!$CM$21*'Credit issuance TYA'!$B$2),IF('Hoja De Calculo'!CX$16&lt;'Hoja De Calculo'!CW$16,0,'Credit issuance TYA'!CW111-('Credit issuance TYA'!$CM$21*'Credit issuance TYA'!$B$2)))</f>
        <v>0</v>
      </c>
    </row>
    <row r="112" spans="1:101" x14ac:dyDescent="0.25">
      <c r="A112" t="s">
        <v>249</v>
      </c>
      <c r="B112" s="263"/>
      <c r="C112" s="263"/>
      <c r="D112" s="263"/>
      <c r="E112" s="263"/>
      <c r="F112" s="263"/>
      <c r="G112" s="263"/>
      <c r="H112" s="263"/>
      <c r="I112" s="263"/>
      <c r="J112" s="263"/>
      <c r="K112" s="263"/>
      <c r="L112" s="263"/>
      <c r="M112" s="263"/>
      <c r="N112" s="263"/>
      <c r="O112" s="263"/>
      <c r="P112" s="263"/>
      <c r="Q112" s="263"/>
      <c r="R112" s="263"/>
      <c r="S112" s="263"/>
      <c r="T112" s="263"/>
      <c r="U112" s="263"/>
      <c r="V112" s="263"/>
      <c r="W112" s="263"/>
      <c r="X112" s="263"/>
      <c r="Y112" s="263"/>
      <c r="Z112" s="263"/>
      <c r="AA112" s="263"/>
      <c r="AB112" s="263"/>
      <c r="AC112" s="263"/>
      <c r="AD112" s="263"/>
      <c r="AE112" s="263"/>
      <c r="AF112" s="263"/>
      <c r="AG112" s="263"/>
      <c r="AH112" s="263"/>
      <c r="AI112" s="263"/>
      <c r="AJ112" s="263"/>
      <c r="AK112" s="263"/>
      <c r="AL112" s="263"/>
      <c r="AM112" s="263"/>
      <c r="AN112" s="263"/>
      <c r="AO112" s="263"/>
      <c r="AP112" s="263"/>
      <c r="AQ112" s="263"/>
      <c r="AR112" s="263"/>
      <c r="AS112" s="263"/>
      <c r="AT112" s="263"/>
      <c r="AU112" s="263"/>
      <c r="AV112" s="263"/>
      <c r="AW112" s="263"/>
      <c r="AX112" s="263"/>
      <c r="AY112" s="263"/>
      <c r="AZ112" s="263"/>
      <c r="BA112" s="263"/>
      <c r="BB112" s="263"/>
      <c r="BC112" s="263"/>
      <c r="BD112" s="263"/>
      <c r="BE112" s="263"/>
      <c r="BF112" s="263"/>
      <c r="BG112" s="263"/>
      <c r="BH112" s="263"/>
      <c r="BI112" s="263"/>
      <c r="BJ112" s="263"/>
      <c r="BK112" s="263"/>
      <c r="BL112" s="263"/>
      <c r="BM112" s="263"/>
      <c r="BN112" s="263"/>
      <c r="BO112" s="263"/>
      <c r="BP112" s="263"/>
      <c r="BQ112" s="263"/>
      <c r="BR112" s="263"/>
      <c r="BS112" s="263"/>
      <c r="BT112" s="263"/>
      <c r="BU112" s="263"/>
      <c r="BV112" s="263"/>
      <c r="BW112" s="263"/>
      <c r="BX112" s="263"/>
      <c r="BY112" s="263"/>
      <c r="BZ112" s="263"/>
      <c r="CA112" s="263"/>
      <c r="CB112" s="263"/>
      <c r="CC112" s="263"/>
      <c r="CD112" s="263"/>
      <c r="CE112" s="263"/>
      <c r="CF112" s="263"/>
      <c r="CG112" s="263"/>
      <c r="CH112" s="263"/>
      <c r="CI112" s="263"/>
      <c r="CJ112" s="263"/>
      <c r="CK112" s="263"/>
      <c r="CL112" s="263"/>
      <c r="CM112" s="263"/>
      <c r="CN112" s="285">
        <f>'Credit issuance TYA'!CN112-('Credit issuance TYA'!$CN$21*'Credit issuance TYA'!$B$2)</f>
        <v>0</v>
      </c>
      <c r="CO112" s="285">
        <f>IF(ISBLANK('Hoja De Calculo'!CP$13),'Credit issuance TYA'!CO112-('Credit issuance TYA'!$CN$21*'Credit issuance TYA'!$B$2),IF('Hoja De Calculo'!CP$16&lt;'Hoja De Calculo'!CO$16,0,'Credit issuance TYA'!CO112-('Credit issuance TYA'!$CN$21*'Credit issuance TYA'!$B$2)))</f>
        <v>0</v>
      </c>
      <c r="CP112" s="285">
        <f>IF(ISBLANK('Hoja De Calculo'!CQ$13),'Credit issuance TYA'!CP112-('Credit issuance TYA'!$CN$21*'Credit issuance TYA'!$B$2),IF('Hoja De Calculo'!CQ$16&lt;'Hoja De Calculo'!CP$16,0,'Credit issuance TYA'!CP112-('Credit issuance TYA'!$CN$21*'Credit issuance TYA'!$B$2)))</f>
        <v>0</v>
      </c>
      <c r="CQ112" s="285">
        <f>IF(ISBLANK('Hoja De Calculo'!CR$13),'Credit issuance TYA'!CQ112-('Credit issuance TYA'!$CN$21*'Credit issuance TYA'!$B$2),IF('Hoja De Calculo'!CR$16&lt;'Hoja De Calculo'!CQ$16,0,'Credit issuance TYA'!CQ112-('Credit issuance TYA'!$CN$21*'Credit issuance TYA'!$B$2)))</f>
        <v>0</v>
      </c>
      <c r="CR112" s="285">
        <f>IF(ISBLANK('Hoja De Calculo'!CS$13),'Credit issuance TYA'!CR112-('Credit issuance TYA'!$CN$21*'Credit issuance TYA'!$B$2),IF('Hoja De Calculo'!CS$16&lt;'Hoja De Calculo'!CR$16,0,'Credit issuance TYA'!CR112-('Credit issuance TYA'!$CN$21*'Credit issuance TYA'!$B$2)))</f>
        <v>0</v>
      </c>
      <c r="CS112" s="285">
        <f>IF(ISBLANK('Hoja De Calculo'!CT$13),'Credit issuance TYA'!CS112-('Credit issuance TYA'!$CN$21*'Credit issuance TYA'!$B$2),IF('Hoja De Calculo'!CT$16&lt;'Hoja De Calculo'!CS$16,0,'Credit issuance TYA'!CS112-('Credit issuance TYA'!$CN$21*'Credit issuance TYA'!$B$2)))</f>
        <v>0</v>
      </c>
      <c r="CT112" s="285">
        <f>IF(ISBLANK('Hoja De Calculo'!CU$13),'Credit issuance TYA'!CT112-('Credit issuance TYA'!$CN$21*'Credit issuance TYA'!$B$2),IF('Hoja De Calculo'!CU$16&lt;'Hoja De Calculo'!CT$16,0,'Credit issuance TYA'!CT112-('Credit issuance TYA'!$CN$21*'Credit issuance TYA'!$B$2)))</f>
        <v>0</v>
      </c>
      <c r="CU112" s="285">
        <f>IF(ISBLANK('Hoja De Calculo'!CV$13),'Credit issuance TYA'!CU112-('Credit issuance TYA'!$CN$21*'Credit issuance TYA'!$B$2),IF('Hoja De Calculo'!CV$16&lt;'Hoja De Calculo'!CU$16,0,'Credit issuance TYA'!CU112-('Credit issuance TYA'!$CN$21*'Credit issuance TYA'!$B$2)))</f>
        <v>0</v>
      </c>
      <c r="CV112" s="285">
        <f>IF(ISBLANK('Hoja De Calculo'!CW$13),'Credit issuance TYA'!CV112-('Credit issuance TYA'!$CN$21*'Credit issuance TYA'!$B$2),IF('Hoja De Calculo'!CW$16&lt;'Hoja De Calculo'!CV$16,0,'Credit issuance TYA'!CV112-('Credit issuance TYA'!$CN$21*'Credit issuance TYA'!$B$2)))</f>
        <v>0</v>
      </c>
      <c r="CW112" s="285">
        <f>IF(ISBLANK('Hoja De Calculo'!CX$13),'Credit issuance TYA'!CW112-('Credit issuance TYA'!$CN$21*'Credit issuance TYA'!$B$2),IF('Hoja De Calculo'!CX$16&lt;'Hoja De Calculo'!CW$16,0,'Credit issuance TYA'!CW112-('Credit issuance TYA'!$CN$21*'Credit issuance TYA'!$B$2)))</f>
        <v>0</v>
      </c>
    </row>
    <row r="113" spans="1:102" x14ac:dyDescent="0.25">
      <c r="A113" t="s">
        <v>250</v>
      </c>
      <c r="B113" s="263"/>
      <c r="C113" s="263"/>
      <c r="D113" s="263"/>
      <c r="E113" s="263"/>
      <c r="F113" s="263"/>
      <c r="G113" s="263"/>
      <c r="H113" s="263"/>
      <c r="I113" s="263"/>
      <c r="J113" s="263"/>
      <c r="K113" s="263"/>
      <c r="L113" s="263"/>
      <c r="M113" s="263"/>
      <c r="N113" s="263"/>
      <c r="O113" s="263"/>
      <c r="P113" s="263"/>
      <c r="Q113" s="263"/>
      <c r="R113" s="263"/>
      <c r="S113" s="263"/>
      <c r="T113" s="263"/>
      <c r="U113" s="263"/>
      <c r="V113" s="263"/>
      <c r="W113" s="263"/>
      <c r="X113" s="263"/>
      <c r="Y113" s="263"/>
      <c r="Z113" s="263"/>
      <c r="AA113" s="263"/>
      <c r="AB113" s="263"/>
      <c r="AC113" s="263"/>
      <c r="AD113" s="263"/>
      <c r="AE113" s="263"/>
      <c r="AF113" s="263"/>
      <c r="AG113" s="263"/>
      <c r="AH113" s="263"/>
      <c r="AI113" s="263"/>
      <c r="AJ113" s="263"/>
      <c r="AK113" s="263"/>
      <c r="AL113" s="263"/>
      <c r="AM113" s="263"/>
      <c r="AN113" s="263"/>
      <c r="AO113" s="263"/>
      <c r="AP113" s="263"/>
      <c r="AQ113" s="263"/>
      <c r="AR113" s="263"/>
      <c r="AS113" s="263"/>
      <c r="AT113" s="263"/>
      <c r="AU113" s="263"/>
      <c r="AV113" s="263"/>
      <c r="AW113" s="263"/>
      <c r="AX113" s="263"/>
      <c r="AY113" s="263"/>
      <c r="AZ113" s="263"/>
      <c r="BA113" s="263"/>
      <c r="BB113" s="263"/>
      <c r="BC113" s="263"/>
      <c r="BD113" s="263"/>
      <c r="BE113" s="263"/>
      <c r="BF113" s="263"/>
      <c r="BG113" s="263"/>
      <c r="BH113" s="263"/>
      <c r="BI113" s="263"/>
      <c r="BJ113" s="263"/>
      <c r="BK113" s="263"/>
      <c r="BL113" s="263"/>
      <c r="BM113" s="263"/>
      <c r="BN113" s="263"/>
      <c r="BO113" s="263"/>
      <c r="BP113" s="263"/>
      <c r="BQ113" s="263"/>
      <c r="BR113" s="263"/>
      <c r="BS113" s="263"/>
      <c r="BT113" s="263"/>
      <c r="BU113" s="263"/>
      <c r="BV113" s="263"/>
      <c r="BW113" s="263"/>
      <c r="BX113" s="263"/>
      <c r="BY113" s="263"/>
      <c r="BZ113" s="263"/>
      <c r="CA113" s="263"/>
      <c r="CB113" s="263"/>
      <c r="CC113" s="263"/>
      <c r="CD113" s="263"/>
      <c r="CE113" s="263"/>
      <c r="CF113" s="263"/>
      <c r="CG113" s="263"/>
      <c r="CH113" s="263"/>
      <c r="CI113" s="263"/>
      <c r="CJ113" s="263"/>
      <c r="CK113" s="263"/>
      <c r="CL113" s="263"/>
      <c r="CM113" s="263"/>
      <c r="CN113" s="263"/>
      <c r="CO113" s="285">
        <f>'Credit issuance TYA'!CO113-('Credit issuance TYA'!$CO$21*'Credit issuance TYA'!$B$2)</f>
        <v>0</v>
      </c>
      <c r="CP113" s="285">
        <f>IF(ISBLANK('Hoja De Calculo'!CQ$13),'Credit issuance TYA'!CP113-('Credit issuance TYA'!$CO$21*'Credit issuance TYA'!$B$2),IF('Hoja De Calculo'!CQ$16&lt;'Hoja De Calculo'!CP$16,0,'Credit issuance TYA'!CP113-('Credit issuance TYA'!$CO$21*'Credit issuance TYA'!$B$2)))</f>
        <v>0</v>
      </c>
      <c r="CQ113" s="285">
        <f>IF(ISBLANK('Hoja De Calculo'!CR$13),'Credit issuance TYA'!CQ113-('Credit issuance TYA'!$CO$21*'Credit issuance TYA'!$B$2),IF('Hoja De Calculo'!CR$16&lt;'Hoja De Calculo'!CQ$16,0,'Credit issuance TYA'!CQ113-('Credit issuance TYA'!$CO$21*'Credit issuance TYA'!$B$2)))</f>
        <v>0</v>
      </c>
      <c r="CR113" s="285">
        <f>IF(ISBLANK('Hoja De Calculo'!CS$13),'Credit issuance TYA'!CR113-('Credit issuance TYA'!$CO$21*'Credit issuance TYA'!$B$2),IF('Hoja De Calculo'!CS$16&lt;'Hoja De Calculo'!CR$16,0,'Credit issuance TYA'!CR113-('Credit issuance TYA'!$CO$21*'Credit issuance TYA'!$B$2)))</f>
        <v>0</v>
      </c>
      <c r="CS113" s="285">
        <f>IF(ISBLANK('Hoja De Calculo'!CT$13),'Credit issuance TYA'!CS113-('Credit issuance TYA'!$CO$21*'Credit issuance TYA'!$B$2),IF('Hoja De Calculo'!CT$16&lt;'Hoja De Calculo'!CS$16,0,'Credit issuance TYA'!CS113-('Credit issuance TYA'!$CO$21*'Credit issuance TYA'!$B$2)))</f>
        <v>0</v>
      </c>
      <c r="CT113" s="285">
        <f>IF(ISBLANK('Hoja De Calculo'!CU$13),'Credit issuance TYA'!CT113-('Credit issuance TYA'!$CO$21*'Credit issuance TYA'!$B$2),IF('Hoja De Calculo'!CU$16&lt;'Hoja De Calculo'!CT$16,0,'Credit issuance TYA'!CT113-('Credit issuance TYA'!$CO$21*'Credit issuance TYA'!$B$2)))</f>
        <v>0</v>
      </c>
      <c r="CU113" s="285">
        <f>IF(ISBLANK('Hoja De Calculo'!CV$13),'Credit issuance TYA'!CU113-('Credit issuance TYA'!$CO$21*'Credit issuance TYA'!$B$2),IF('Hoja De Calculo'!CV$16&lt;'Hoja De Calculo'!CU$16,0,'Credit issuance TYA'!CU113-('Credit issuance TYA'!$CO$21*'Credit issuance TYA'!$B$2)))</f>
        <v>0</v>
      </c>
      <c r="CV113" s="285">
        <f>IF(ISBLANK('Hoja De Calculo'!CW$13),'Credit issuance TYA'!CV113-('Credit issuance TYA'!$CO$21*'Credit issuance TYA'!$B$2),IF('Hoja De Calculo'!CW$16&lt;'Hoja De Calculo'!CV$16,0,'Credit issuance TYA'!CV113-('Credit issuance TYA'!$CO$21*'Credit issuance TYA'!$B$2)))</f>
        <v>0</v>
      </c>
      <c r="CW113" s="285">
        <f>IF(ISBLANK('Hoja De Calculo'!CX$13),'Credit issuance TYA'!CW113-('Credit issuance TYA'!$CO$21*'Credit issuance TYA'!$B$2),IF('Hoja De Calculo'!CX$16&lt;'Hoja De Calculo'!CW$16,0,'Credit issuance TYA'!CW113-('Credit issuance TYA'!$CO$21*'Credit issuance TYA'!$B$2)))</f>
        <v>0</v>
      </c>
    </row>
    <row r="114" spans="1:102" x14ac:dyDescent="0.25">
      <c r="A114" t="s">
        <v>251</v>
      </c>
      <c r="B114" s="263"/>
      <c r="C114" s="263"/>
      <c r="D114" s="263"/>
      <c r="E114" s="263"/>
      <c r="F114" s="263"/>
      <c r="G114" s="263"/>
      <c r="H114" s="263"/>
      <c r="I114" s="263"/>
      <c r="J114" s="263"/>
      <c r="K114" s="263"/>
      <c r="L114" s="263"/>
      <c r="M114" s="263"/>
      <c r="N114" s="263"/>
      <c r="O114" s="263"/>
      <c r="P114" s="263"/>
      <c r="Q114" s="263"/>
      <c r="R114" s="263"/>
      <c r="S114" s="263"/>
      <c r="T114" s="263"/>
      <c r="U114" s="263"/>
      <c r="V114" s="263"/>
      <c r="W114" s="263"/>
      <c r="X114" s="263"/>
      <c r="Y114" s="263"/>
      <c r="Z114" s="263"/>
      <c r="AA114" s="263"/>
      <c r="AB114" s="263"/>
      <c r="AC114" s="263"/>
      <c r="AD114" s="263"/>
      <c r="AE114" s="263"/>
      <c r="AF114" s="263"/>
      <c r="AG114" s="263"/>
      <c r="AH114" s="263"/>
      <c r="AI114" s="263"/>
      <c r="AJ114" s="263"/>
      <c r="AK114" s="263"/>
      <c r="AL114" s="263"/>
      <c r="AM114" s="263"/>
      <c r="AN114" s="263"/>
      <c r="AO114" s="263"/>
      <c r="AP114" s="263"/>
      <c r="AQ114" s="263"/>
      <c r="AR114" s="263"/>
      <c r="AS114" s="263"/>
      <c r="AT114" s="263"/>
      <c r="AU114" s="263"/>
      <c r="AV114" s="263"/>
      <c r="AW114" s="263"/>
      <c r="AX114" s="263"/>
      <c r="AY114" s="263"/>
      <c r="AZ114" s="263"/>
      <c r="BA114" s="263"/>
      <c r="BB114" s="263"/>
      <c r="BC114" s="263"/>
      <c r="BD114" s="263"/>
      <c r="BE114" s="263"/>
      <c r="BF114" s="263"/>
      <c r="BG114" s="263"/>
      <c r="BH114" s="263"/>
      <c r="BI114" s="263"/>
      <c r="BJ114" s="263"/>
      <c r="BK114" s="263"/>
      <c r="BL114" s="263"/>
      <c r="BM114" s="263"/>
      <c r="BN114" s="263"/>
      <c r="BO114" s="263"/>
      <c r="BP114" s="263"/>
      <c r="BQ114" s="263"/>
      <c r="BR114" s="263"/>
      <c r="BS114" s="263"/>
      <c r="BT114" s="263"/>
      <c r="BU114" s="263"/>
      <c r="BV114" s="263"/>
      <c r="BW114" s="263"/>
      <c r="BX114" s="263"/>
      <c r="BY114" s="263"/>
      <c r="BZ114" s="263"/>
      <c r="CA114" s="263"/>
      <c r="CB114" s="263"/>
      <c r="CC114" s="263"/>
      <c r="CD114" s="263"/>
      <c r="CE114" s="263"/>
      <c r="CF114" s="263"/>
      <c r="CG114" s="263"/>
      <c r="CH114" s="263"/>
      <c r="CI114" s="263"/>
      <c r="CJ114" s="263"/>
      <c r="CK114" s="263"/>
      <c r="CL114" s="263"/>
      <c r="CM114" s="263"/>
      <c r="CN114" s="263"/>
      <c r="CO114" s="263"/>
      <c r="CP114" s="285">
        <f>'Credit issuance TYA'!CP114-('Credit issuance TYA'!$CP$21*'Credit issuance TYA'!$B$2)</f>
        <v>0</v>
      </c>
      <c r="CQ114" s="285">
        <f>IF(ISBLANK('Hoja De Calculo'!CR$13),'Credit issuance TYA'!CQ114-('Credit issuance TYA'!$CP$21*'Credit issuance TYA'!$B$2),IF('Hoja De Calculo'!CR$16&lt;'Hoja De Calculo'!CQ$16,0,'Credit issuance TYA'!CQ114-('Credit issuance TYA'!$CP$21*'Credit issuance TYA'!$B$2)))</f>
        <v>0</v>
      </c>
      <c r="CR114" s="285">
        <f>IF(ISBLANK('Hoja De Calculo'!CS$13),'Credit issuance TYA'!CR114-('Credit issuance TYA'!$CP$21*'Credit issuance TYA'!$B$2),IF('Hoja De Calculo'!CS$16&lt;'Hoja De Calculo'!CR$16,0,'Credit issuance TYA'!CR114-('Credit issuance TYA'!$CP$21*'Credit issuance TYA'!$B$2)))</f>
        <v>0</v>
      </c>
      <c r="CS114" s="285">
        <f>IF(ISBLANK('Hoja De Calculo'!CT$13),'Credit issuance TYA'!CS114-('Credit issuance TYA'!$CP$21*'Credit issuance TYA'!$B$2),IF('Hoja De Calculo'!CT$16&lt;'Hoja De Calculo'!CS$16,0,'Credit issuance TYA'!CS114-('Credit issuance TYA'!$CP$21*'Credit issuance TYA'!$B$2)))</f>
        <v>0</v>
      </c>
      <c r="CT114" s="285">
        <f>IF(ISBLANK('Hoja De Calculo'!CU$13),'Credit issuance TYA'!CT114-('Credit issuance TYA'!$CP$21*'Credit issuance TYA'!$B$2),IF('Hoja De Calculo'!CU$16&lt;'Hoja De Calculo'!CT$16,0,'Credit issuance TYA'!CT114-('Credit issuance TYA'!$CP$21*'Credit issuance TYA'!$B$2)))</f>
        <v>0</v>
      </c>
      <c r="CU114" s="285">
        <f>IF(ISBLANK('Hoja De Calculo'!CV$13),'Credit issuance TYA'!CU114-('Credit issuance TYA'!$CP$21*'Credit issuance TYA'!$B$2),IF('Hoja De Calculo'!CV$16&lt;'Hoja De Calculo'!CU$16,0,'Credit issuance TYA'!CU114-('Credit issuance TYA'!$CP$21*'Credit issuance TYA'!$B$2)))</f>
        <v>0</v>
      </c>
      <c r="CV114" s="285">
        <f>IF(ISBLANK('Hoja De Calculo'!CW$13),'Credit issuance TYA'!CV114-('Credit issuance TYA'!$CP$21*'Credit issuance TYA'!$B$2),IF('Hoja De Calculo'!CW$16&lt;'Hoja De Calculo'!CV$16,0,'Credit issuance TYA'!CV114-('Credit issuance TYA'!$CP$21*'Credit issuance TYA'!$B$2)))</f>
        <v>0</v>
      </c>
      <c r="CW114" s="285">
        <f>IF(ISBLANK('Hoja De Calculo'!CX$13),'Credit issuance TYA'!CW114-('Credit issuance TYA'!$CP$21*'Credit issuance TYA'!$B$2),IF('Hoja De Calculo'!CX$16&lt;'Hoja De Calculo'!CW$16,0,'Credit issuance TYA'!CW114-('Credit issuance TYA'!$CP$21*'Credit issuance TYA'!$B$2)))</f>
        <v>0</v>
      </c>
    </row>
    <row r="115" spans="1:102" x14ac:dyDescent="0.25">
      <c r="A115" t="s">
        <v>252</v>
      </c>
      <c r="B115" s="263"/>
      <c r="C115" s="263"/>
      <c r="D115" s="263"/>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63"/>
      <c r="AJ115" s="263"/>
      <c r="AK115" s="263"/>
      <c r="AL115" s="263"/>
      <c r="AM115" s="263"/>
      <c r="AN115" s="263"/>
      <c r="AO115" s="263"/>
      <c r="AP115" s="263"/>
      <c r="AQ115" s="263"/>
      <c r="AR115" s="263"/>
      <c r="AS115" s="263"/>
      <c r="AT115" s="263"/>
      <c r="AU115" s="263"/>
      <c r="AV115" s="263"/>
      <c r="AW115" s="263"/>
      <c r="AX115" s="263"/>
      <c r="AY115" s="263"/>
      <c r="AZ115" s="263"/>
      <c r="BA115" s="263"/>
      <c r="BB115" s="263"/>
      <c r="BC115" s="263"/>
      <c r="BD115" s="263"/>
      <c r="BE115" s="263"/>
      <c r="BF115" s="263"/>
      <c r="BG115" s="263"/>
      <c r="BH115" s="263"/>
      <c r="BI115" s="263"/>
      <c r="BJ115" s="263"/>
      <c r="BK115" s="263"/>
      <c r="BL115" s="263"/>
      <c r="BM115" s="263"/>
      <c r="BN115" s="263"/>
      <c r="BO115" s="263"/>
      <c r="BP115" s="263"/>
      <c r="BQ115" s="263"/>
      <c r="BR115" s="263"/>
      <c r="BS115" s="263"/>
      <c r="BT115" s="263"/>
      <c r="BU115" s="263"/>
      <c r="BV115" s="263"/>
      <c r="BW115" s="263"/>
      <c r="BX115" s="263"/>
      <c r="BY115" s="263"/>
      <c r="BZ115" s="263"/>
      <c r="CA115" s="263"/>
      <c r="CB115" s="263"/>
      <c r="CC115" s="263"/>
      <c r="CD115" s="263"/>
      <c r="CE115" s="263"/>
      <c r="CF115" s="263"/>
      <c r="CG115" s="263"/>
      <c r="CH115" s="263"/>
      <c r="CI115" s="263"/>
      <c r="CJ115" s="263"/>
      <c r="CK115" s="263"/>
      <c r="CL115" s="263"/>
      <c r="CM115" s="263"/>
      <c r="CN115" s="263"/>
      <c r="CO115" s="263"/>
      <c r="CP115" s="263"/>
      <c r="CQ115" s="285">
        <f>'Credit issuance TYA'!CQ115-('Credit issuance TYA'!$CQ$21*'Credit issuance TYA'!$B$2)</f>
        <v>0</v>
      </c>
      <c r="CR115" s="285">
        <f>IF(ISBLANK('Hoja De Calculo'!CS$13),'Credit issuance TYA'!CR115-('Credit issuance TYA'!$CQ$21*'Credit issuance TYA'!$B$2),IF('Hoja De Calculo'!CS$16&lt;'Hoja De Calculo'!CR$16,0,'Credit issuance TYA'!CR115-('Credit issuance TYA'!$CQ$21*'Credit issuance TYA'!$B$2)))</f>
        <v>0</v>
      </c>
      <c r="CS115" s="285">
        <f>IF(ISBLANK('Hoja De Calculo'!CT$13),'Credit issuance TYA'!CS115-('Credit issuance TYA'!$CQ$21*'Credit issuance TYA'!$B$2),IF('Hoja De Calculo'!CT$16&lt;'Hoja De Calculo'!CS$16,0,'Credit issuance TYA'!CS115-('Credit issuance TYA'!$CQ$21*'Credit issuance TYA'!$B$2)))</f>
        <v>0</v>
      </c>
      <c r="CT115" s="285">
        <f>IF(ISBLANK('Hoja De Calculo'!CU$13),'Credit issuance TYA'!CT115-('Credit issuance TYA'!$CQ$21*'Credit issuance TYA'!$B$2),IF('Hoja De Calculo'!CU$16&lt;'Hoja De Calculo'!CT$16,0,'Credit issuance TYA'!CT115-('Credit issuance TYA'!$CQ$21*'Credit issuance TYA'!$B$2)))</f>
        <v>0</v>
      </c>
      <c r="CU115" s="285">
        <f>IF(ISBLANK('Hoja De Calculo'!CV$13),'Credit issuance TYA'!CU115-('Credit issuance TYA'!$CQ$21*'Credit issuance TYA'!$B$2),IF('Hoja De Calculo'!CV$16&lt;'Hoja De Calculo'!CU$16,0,'Credit issuance TYA'!CU115-('Credit issuance TYA'!$CQ$21*'Credit issuance TYA'!$B$2)))</f>
        <v>0</v>
      </c>
      <c r="CV115" s="285">
        <f>IF(ISBLANK('Hoja De Calculo'!CW$13),'Credit issuance TYA'!CV115-('Credit issuance TYA'!$CQ$21*'Credit issuance TYA'!$B$2),IF('Hoja De Calculo'!CW$16&lt;'Hoja De Calculo'!CV$16,0,'Credit issuance TYA'!CV115-('Credit issuance TYA'!$CQ$21*'Credit issuance TYA'!$B$2)))</f>
        <v>0</v>
      </c>
      <c r="CW115" s="285">
        <f>IF(ISBLANK('Hoja De Calculo'!CX$13),'Credit issuance TYA'!CW115-('Credit issuance TYA'!$CQ$21*'Credit issuance TYA'!$B$2),IF('Hoja De Calculo'!CX$16&lt;'Hoja De Calculo'!CW$16,0,'Credit issuance TYA'!CW115-('Credit issuance TYA'!$CQ$21*'Credit issuance TYA'!$B$2)))</f>
        <v>0</v>
      </c>
    </row>
    <row r="116" spans="1:102" x14ac:dyDescent="0.25">
      <c r="A116" t="s">
        <v>253</v>
      </c>
      <c r="B116" s="263"/>
      <c r="C116" s="263"/>
      <c r="D116" s="263"/>
      <c r="E116" s="263"/>
      <c r="F116" s="263"/>
      <c r="G116" s="263"/>
      <c r="H116" s="263"/>
      <c r="I116" s="263"/>
      <c r="J116" s="263"/>
      <c r="K116" s="263"/>
      <c r="L116" s="263"/>
      <c r="M116" s="263"/>
      <c r="N116" s="263"/>
      <c r="O116" s="263"/>
      <c r="P116" s="263"/>
      <c r="Q116" s="263"/>
      <c r="R116" s="263"/>
      <c r="S116" s="263"/>
      <c r="T116" s="263"/>
      <c r="U116" s="263"/>
      <c r="V116" s="263"/>
      <c r="W116" s="263"/>
      <c r="X116" s="263"/>
      <c r="Y116" s="263"/>
      <c r="Z116" s="263"/>
      <c r="AA116" s="263"/>
      <c r="AB116" s="263"/>
      <c r="AC116" s="263"/>
      <c r="AD116" s="263"/>
      <c r="AE116" s="263"/>
      <c r="AF116" s="263"/>
      <c r="AG116" s="263"/>
      <c r="AH116" s="263"/>
      <c r="AI116" s="263"/>
      <c r="AJ116" s="263"/>
      <c r="AK116" s="263"/>
      <c r="AL116" s="263"/>
      <c r="AM116" s="263"/>
      <c r="AN116" s="263"/>
      <c r="AO116" s="263"/>
      <c r="AP116" s="263"/>
      <c r="AQ116" s="263"/>
      <c r="AR116" s="263"/>
      <c r="AS116" s="263"/>
      <c r="AT116" s="263"/>
      <c r="AU116" s="263"/>
      <c r="AV116" s="263"/>
      <c r="AW116" s="263"/>
      <c r="AX116" s="263"/>
      <c r="AY116" s="263"/>
      <c r="AZ116" s="263"/>
      <c r="BA116" s="263"/>
      <c r="BB116" s="263"/>
      <c r="BC116" s="263"/>
      <c r="BD116" s="263"/>
      <c r="BE116" s="263"/>
      <c r="BF116" s="263"/>
      <c r="BG116" s="263"/>
      <c r="BH116" s="263"/>
      <c r="BI116" s="263"/>
      <c r="BJ116" s="263"/>
      <c r="BK116" s="263"/>
      <c r="BL116" s="263"/>
      <c r="BM116" s="263"/>
      <c r="BN116" s="263"/>
      <c r="BO116" s="263"/>
      <c r="BP116" s="263"/>
      <c r="BQ116" s="263"/>
      <c r="BR116" s="263"/>
      <c r="BS116" s="263"/>
      <c r="BT116" s="263"/>
      <c r="BU116" s="263"/>
      <c r="BV116" s="263"/>
      <c r="BW116" s="263"/>
      <c r="BX116" s="263"/>
      <c r="BY116" s="263"/>
      <c r="BZ116" s="263"/>
      <c r="CA116" s="263"/>
      <c r="CB116" s="263"/>
      <c r="CC116" s="263"/>
      <c r="CD116" s="263"/>
      <c r="CE116" s="263"/>
      <c r="CF116" s="263"/>
      <c r="CG116" s="263"/>
      <c r="CH116" s="263"/>
      <c r="CI116" s="263"/>
      <c r="CJ116" s="263"/>
      <c r="CK116" s="263"/>
      <c r="CL116" s="263"/>
      <c r="CM116" s="263"/>
      <c r="CN116" s="263"/>
      <c r="CO116" s="263"/>
      <c r="CP116" s="263"/>
      <c r="CQ116" s="263"/>
      <c r="CR116" s="285">
        <f>'Credit issuance TYA'!CR116-('Credit issuance TYA'!$CR$21*'Credit issuance TYA'!$B$2)</f>
        <v>0</v>
      </c>
      <c r="CS116" s="285">
        <f>IF(ISBLANK('Hoja De Calculo'!CT$13),'Credit issuance TYA'!CS116-('Credit issuance TYA'!$CR$21*'Credit issuance TYA'!$B$2),IF('Hoja De Calculo'!CT$16&lt;'Hoja De Calculo'!CS$16,0,'Credit issuance TYA'!CS116-('Credit issuance TYA'!$CR$21*'Credit issuance TYA'!$B$2)))</f>
        <v>0</v>
      </c>
      <c r="CT116" s="285">
        <f>IF(ISBLANK('Hoja De Calculo'!CU$13),'Credit issuance TYA'!CT116-('Credit issuance TYA'!$CR$21*'Credit issuance TYA'!$B$2),IF('Hoja De Calculo'!CU$16&lt;'Hoja De Calculo'!CT$16,0,'Credit issuance TYA'!CT116-('Credit issuance TYA'!$CR$21*'Credit issuance TYA'!$B$2)))</f>
        <v>0</v>
      </c>
      <c r="CU116" s="285">
        <f>IF(ISBLANK('Hoja De Calculo'!CV$13),'Credit issuance TYA'!CU116-('Credit issuance TYA'!$CR$21*'Credit issuance TYA'!$B$2),IF('Hoja De Calculo'!CV$16&lt;'Hoja De Calculo'!CU$16,0,'Credit issuance TYA'!CU116-('Credit issuance TYA'!$CR$21*'Credit issuance TYA'!$B$2)))</f>
        <v>0</v>
      </c>
      <c r="CV116" s="285">
        <f>IF(ISBLANK('Hoja De Calculo'!CW$13),'Credit issuance TYA'!CV116-('Credit issuance TYA'!$CR$21*'Credit issuance TYA'!$B$2),IF('Hoja De Calculo'!CW$16&lt;'Hoja De Calculo'!CV$16,0,'Credit issuance TYA'!CV116-('Credit issuance TYA'!$CR$21*'Credit issuance TYA'!$B$2)))</f>
        <v>0</v>
      </c>
      <c r="CW116" s="285">
        <f>IF(ISBLANK('Hoja De Calculo'!CX$13),'Credit issuance TYA'!CW116-('Credit issuance TYA'!$CR$21*'Credit issuance TYA'!$B$2),IF('Hoja De Calculo'!CX$16&lt;'Hoja De Calculo'!CW$16,0,'Credit issuance TYA'!CW116-('Credit issuance TYA'!$CR$21*'Credit issuance TYA'!$B$2)))</f>
        <v>0</v>
      </c>
    </row>
    <row r="117" spans="1:102" x14ac:dyDescent="0.25">
      <c r="A117" t="s">
        <v>254</v>
      </c>
      <c r="B117" s="263"/>
      <c r="C117" s="263"/>
      <c r="D117" s="263"/>
      <c r="E117" s="263"/>
      <c r="F117" s="263"/>
      <c r="G117" s="263"/>
      <c r="H117" s="263"/>
      <c r="I117" s="263"/>
      <c r="J117" s="263"/>
      <c r="K117" s="263"/>
      <c r="L117" s="263"/>
      <c r="M117" s="263"/>
      <c r="N117" s="263"/>
      <c r="O117" s="263"/>
      <c r="P117" s="263"/>
      <c r="Q117" s="263"/>
      <c r="R117" s="263"/>
      <c r="S117" s="263"/>
      <c r="T117" s="263"/>
      <c r="U117" s="263"/>
      <c r="V117" s="263"/>
      <c r="W117" s="263"/>
      <c r="X117" s="263"/>
      <c r="Y117" s="263"/>
      <c r="Z117" s="263"/>
      <c r="AA117" s="263"/>
      <c r="AB117" s="263"/>
      <c r="AC117" s="263"/>
      <c r="AD117" s="263"/>
      <c r="AE117" s="263"/>
      <c r="AF117" s="263"/>
      <c r="AG117" s="263"/>
      <c r="AH117" s="263"/>
      <c r="AI117" s="263"/>
      <c r="AJ117" s="263"/>
      <c r="AK117" s="263"/>
      <c r="AL117" s="263"/>
      <c r="AM117" s="263"/>
      <c r="AN117" s="263"/>
      <c r="AO117" s="263"/>
      <c r="AP117" s="263"/>
      <c r="AQ117" s="263"/>
      <c r="AR117" s="263"/>
      <c r="AS117" s="263"/>
      <c r="AT117" s="263"/>
      <c r="AU117" s="263"/>
      <c r="AV117" s="263"/>
      <c r="AW117" s="263"/>
      <c r="AX117" s="263"/>
      <c r="AY117" s="263"/>
      <c r="AZ117" s="263"/>
      <c r="BA117" s="263"/>
      <c r="BB117" s="263"/>
      <c r="BC117" s="263"/>
      <c r="BD117" s="263"/>
      <c r="BE117" s="263"/>
      <c r="BF117" s="263"/>
      <c r="BG117" s="263"/>
      <c r="BH117" s="263"/>
      <c r="BI117" s="263"/>
      <c r="BJ117" s="263"/>
      <c r="BK117" s="263"/>
      <c r="BL117" s="263"/>
      <c r="BM117" s="263"/>
      <c r="BN117" s="263"/>
      <c r="BO117" s="263"/>
      <c r="BP117" s="263"/>
      <c r="BQ117" s="263"/>
      <c r="BR117" s="263"/>
      <c r="BS117" s="263"/>
      <c r="BT117" s="263"/>
      <c r="BU117" s="263"/>
      <c r="BV117" s="263"/>
      <c r="BW117" s="263"/>
      <c r="BX117" s="263"/>
      <c r="BY117" s="263"/>
      <c r="BZ117" s="263"/>
      <c r="CA117" s="263"/>
      <c r="CB117" s="263"/>
      <c r="CC117" s="263"/>
      <c r="CD117" s="263"/>
      <c r="CE117" s="263"/>
      <c r="CF117" s="263"/>
      <c r="CG117" s="263"/>
      <c r="CH117" s="263"/>
      <c r="CI117" s="263"/>
      <c r="CJ117" s="263"/>
      <c r="CK117" s="263"/>
      <c r="CL117" s="263"/>
      <c r="CM117" s="263"/>
      <c r="CN117" s="263"/>
      <c r="CO117" s="263"/>
      <c r="CP117" s="263"/>
      <c r="CQ117" s="263"/>
      <c r="CR117" s="263"/>
      <c r="CS117" s="285">
        <f>'Credit issuance TYA'!CS117-('Credit issuance TYA'!$CS$21*'Credit issuance TYA'!$B$2)</f>
        <v>0</v>
      </c>
      <c r="CT117" s="285">
        <f>IF(ISBLANK('Hoja De Calculo'!CU$13),'Credit issuance TYA'!CT117-('Credit issuance TYA'!$CS$21*'Credit issuance TYA'!$B$2),IF('Hoja De Calculo'!CU$16&lt;'Hoja De Calculo'!CT$16,0,'Credit issuance TYA'!CT117-('Credit issuance TYA'!$CS$21*'Credit issuance TYA'!$B$2)))</f>
        <v>0</v>
      </c>
      <c r="CU117" s="285">
        <f>IF(ISBLANK('Hoja De Calculo'!CV$13),'Credit issuance TYA'!CU117-('Credit issuance TYA'!$CS$21*'Credit issuance TYA'!$B$2),IF('Hoja De Calculo'!CV$16&lt;'Hoja De Calculo'!CU$16,0,'Credit issuance TYA'!CU117-('Credit issuance TYA'!$CS$21*'Credit issuance TYA'!$B$2)))</f>
        <v>0</v>
      </c>
      <c r="CV117" s="285">
        <f>IF(ISBLANK('Hoja De Calculo'!CW$13),'Credit issuance TYA'!CV117-('Credit issuance TYA'!$CS$21*'Credit issuance TYA'!$B$2),IF('Hoja De Calculo'!CW$16&lt;'Hoja De Calculo'!CV$16,0,'Credit issuance TYA'!CV117-('Credit issuance TYA'!$CS$21*'Credit issuance TYA'!$B$2)))</f>
        <v>0</v>
      </c>
      <c r="CW117" s="285">
        <f>IF(ISBLANK('Hoja De Calculo'!CX$13),'Credit issuance TYA'!CW117-('Credit issuance TYA'!$CS$21*'Credit issuance TYA'!$B$2),IF('Hoja De Calculo'!CX$16&lt;'Hoja De Calculo'!CW$16,0,'Credit issuance TYA'!CW117-('Credit issuance TYA'!$CS$21*'Credit issuance TYA'!$B$2)))</f>
        <v>0</v>
      </c>
    </row>
    <row r="118" spans="1:102" x14ac:dyDescent="0.25">
      <c r="A118" t="s">
        <v>255</v>
      </c>
      <c r="B118" s="263"/>
      <c r="C118" s="263"/>
      <c r="D118" s="263"/>
      <c r="E118" s="263"/>
      <c r="F118" s="263"/>
      <c r="G118" s="263"/>
      <c r="H118" s="263"/>
      <c r="I118" s="263"/>
      <c r="J118" s="263"/>
      <c r="K118" s="263"/>
      <c r="L118" s="263"/>
      <c r="M118" s="263"/>
      <c r="N118" s="263"/>
      <c r="O118" s="263"/>
      <c r="P118" s="263"/>
      <c r="Q118" s="263"/>
      <c r="R118" s="263"/>
      <c r="S118" s="263"/>
      <c r="T118" s="263"/>
      <c r="U118" s="263"/>
      <c r="V118" s="263"/>
      <c r="W118" s="263"/>
      <c r="X118" s="263"/>
      <c r="Y118" s="263"/>
      <c r="Z118" s="263"/>
      <c r="AA118" s="263"/>
      <c r="AB118" s="263"/>
      <c r="AC118" s="263"/>
      <c r="AD118" s="263"/>
      <c r="AE118" s="263"/>
      <c r="AF118" s="263"/>
      <c r="AG118" s="263"/>
      <c r="AH118" s="263"/>
      <c r="AI118" s="263"/>
      <c r="AJ118" s="263"/>
      <c r="AK118" s="263"/>
      <c r="AL118" s="263"/>
      <c r="AM118" s="263"/>
      <c r="AN118" s="263"/>
      <c r="AO118" s="263"/>
      <c r="AP118" s="263"/>
      <c r="AQ118" s="263"/>
      <c r="AR118" s="263"/>
      <c r="AS118" s="263"/>
      <c r="AT118" s="263"/>
      <c r="AU118" s="263"/>
      <c r="AV118" s="263"/>
      <c r="AW118" s="263"/>
      <c r="AX118" s="263"/>
      <c r="AY118" s="263"/>
      <c r="AZ118" s="263"/>
      <c r="BA118" s="263"/>
      <c r="BB118" s="263"/>
      <c r="BC118" s="263"/>
      <c r="BD118" s="263"/>
      <c r="BE118" s="263"/>
      <c r="BF118" s="263"/>
      <c r="BG118" s="263"/>
      <c r="BH118" s="263"/>
      <c r="BI118" s="263"/>
      <c r="BJ118" s="263"/>
      <c r="BK118" s="263"/>
      <c r="BL118" s="263"/>
      <c r="BM118" s="263"/>
      <c r="BN118" s="263"/>
      <c r="BO118" s="263"/>
      <c r="BP118" s="263"/>
      <c r="BQ118" s="263"/>
      <c r="BR118" s="263"/>
      <c r="BS118" s="263"/>
      <c r="BT118" s="263"/>
      <c r="BU118" s="263"/>
      <c r="BV118" s="263"/>
      <c r="BW118" s="263"/>
      <c r="BX118" s="263"/>
      <c r="BY118" s="263"/>
      <c r="BZ118" s="263"/>
      <c r="CA118" s="263"/>
      <c r="CB118" s="263"/>
      <c r="CC118" s="263"/>
      <c r="CD118" s="263"/>
      <c r="CE118" s="263"/>
      <c r="CF118" s="263"/>
      <c r="CG118" s="263"/>
      <c r="CH118" s="263"/>
      <c r="CI118" s="263"/>
      <c r="CJ118" s="263"/>
      <c r="CK118" s="263"/>
      <c r="CL118" s="263"/>
      <c r="CM118" s="263"/>
      <c r="CN118" s="263"/>
      <c r="CO118" s="263"/>
      <c r="CP118" s="263"/>
      <c r="CQ118" s="263"/>
      <c r="CR118" s="263"/>
      <c r="CS118" s="263"/>
      <c r="CT118" s="285">
        <f>'Credit issuance TYA'!CT118-('Credit issuance TYA'!$CT$21*'Credit issuance TYA'!$B$2)</f>
        <v>0</v>
      </c>
      <c r="CU118" s="285">
        <f>IF(ISBLANK('Hoja De Calculo'!CV$13),'Credit issuance TYA'!CU118-('Credit issuance TYA'!$CT$21*'Credit issuance TYA'!$B$2),IF('Hoja De Calculo'!CV$16&lt;'Hoja De Calculo'!CU$16,0,'Credit issuance TYA'!CU118-('Credit issuance TYA'!$CT$21*'Credit issuance TYA'!$B$2)))</f>
        <v>0</v>
      </c>
      <c r="CV118" s="285">
        <f>IF(ISBLANK('Hoja De Calculo'!CW$13),'Credit issuance TYA'!CV118-('Credit issuance TYA'!$CT$21*'Credit issuance TYA'!$B$2),IF('Hoja De Calculo'!CW$16&lt;'Hoja De Calculo'!CV$16,0,'Credit issuance TYA'!CV118-('Credit issuance TYA'!$CT$21*'Credit issuance TYA'!$B$2)))</f>
        <v>0</v>
      </c>
      <c r="CW118" s="285">
        <f>IF(ISBLANK('Hoja De Calculo'!CX$13),'Credit issuance TYA'!CW118-('Credit issuance TYA'!$CT$21*'Credit issuance TYA'!$B$2),IF('Hoja De Calculo'!CX$16&lt;'Hoja De Calculo'!CW$16,0,'Credit issuance TYA'!CW118-('Credit issuance TYA'!$CT$21*'Credit issuance TYA'!$B$2)))</f>
        <v>0</v>
      </c>
    </row>
    <row r="119" spans="1:102" x14ac:dyDescent="0.25">
      <c r="A119" t="s">
        <v>256</v>
      </c>
      <c r="B119" s="263"/>
      <c r="C119" s="263"/>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c r="AA119" s="263"/>
      <c r="AB119" s="263"/>
      <c r="AC119" s="263"/>
      <c r="AD119" s="263"/>
      <c r="AE119" s="263"/>
      <c r="AF119" s="263"/>
      <c r="AG119" s="263"/>
      <c r="AH119" s="263"/>
      <c r="AI119" s="263"/>
      <c r="AJ119" s="263"/>
      <c r="AK119" s="263"/>
      <c r="AL119" s="263"/>
      <c r="AM119" s="263"/>
      <c r="AN119" s="263"/>
      <c r="AO119" s="263"/>
      <c r="AP119" s="263"/>
      <c r="AQ119" s="263"/>
      <c r="AR119" s="263"/>
      <c r="AS119" s="263"/>
      <c r="AT119" s="263"/>
      <c r="AU119" s="263"/>
      <c r="AV119" s="263"/>
      <c r="AW119" s="263"/>
      <c r="AX119" s="263"/>
      <c r="AY119" s="263"/>
      <c r="AZ119" s="263"/>
      <c r="BA119" s="263"/>
      <c r="BB119" s="263"/>
      <c r="BC119" s="263"/>
      <c r="BD119" s="263"/>
      <c r="BE119" s="263"/>
      <c r="BF119" s="263"/>
      <c r="BG119" s="263"/>
      <c r="BH119" s="263"/>
      <c r="BI119" s="263"/>
      <c r="BJ119" s="263"/>
      <c r="BK119" s="263"/>
      <c r="BL119" s="263"/>
      <c r="BM119" s="263"/>
      <c r="BN119" s="263"/>
      <c r="BO119" s="263"/>
      <c r="BP119" s="263"/>
      <c r="BQ119" s="263"/>
      <c r="BR119" s="263"/>
      <c r="BS119" s="263"/>
      <c r="BT119" s="263"/>
      <c r="BU119" s="263"/>
      <c r="BV119" s="263"/>
      <c r="BW119" s="263"/>
      <c r="BX119" s="263"/>
      <c r="BY119" s="263"/>
      <c r="BZ119" s="263"/>
      <c r="CA119" s="263"/>
      <c r="CB119" s="263"/>
      <c r="CC119" s="263"/>
      <c r="CD119" s="263"/>
      <c r="CE119" s="263"/>
      <c r="CF119" s="263"/>
      <c r="CG119" s="263"/>
      <c r="CH119" s="263"/>
      <c r="CI119" s="263"/>
      <c r="CJ119" s="263"/>
      <c r="CK119" s="263"/>
      <c r="CL119" s="263"/>
      <c r="CM119" s="263"/>
      <c r="CN119" s="263"/>
      <c r="CO119" s="263"/>
      <c r="CP119" s="263"/>
      <c r="CQ119" s="263"/>
      <c r="CR119" s="263"/>
      <c r="CS119" s="263"/>
      <c r="CT119" s="263"/>
      <c r="CU119" s="285">
        <f>'Credit issuance TYA'!CU119-('Credit issuance TYA'!$CU$21*'Credit issuance TYA'!$B$2)</f>
        <v>0</v>
      </c>
      <c r="CV119" s="285">
        <f>IF(ISBLANK('Hoja De Calculo'!CW$13),'Credit issuance TYA'!CV119-('Credit issuance TYA'!$CU$21*'Credit issuance TYA'!$B$2),IF('Hoja De Calculo'!CW$16&lt;'Hoja De Calculo'!CV$16,0,'Credit issuance TYA'!CV119-('Credit issuance TYA'!$CU$21*'Credit issuance TYA'!$B$2)))</f>
        <v>0</v>
      </c>
      <c r="CW119" s="285">
        <f>IF(ISBLANK('Hoja De Calculo'!CX$13),'Credit issuance TYA'!CW119-('Credit issuance TYA'!$CU$21*'Credit issuance TYA'!$B$2),IF('Hoja De Calculo'!CX$16&lt;'Hoja De Calculo'!CW$16,0,'Credit issuance TYA'!CW119-('Credit issuance TYA'!$CU$21*'Credit issuance TYA'!$B$2)))</f>
        <v>0</v>
      </c>
    </row>
    <row r="120" spans="1:102" x14ac:dyDescent="0.25">
      <c r="A120" t="s">
        <v>257</v>
      </c>
      <c r="B120" s="263"/>
      <c r="C120" s="263"/>
      <c r="D120" s="263"/>
      <c r="E120" s="263"/>
      <c r="F120" s="263"/>
      <c r="G120" s="263"/>
      <c r="H120" s="263"/>
      <c r="I120" s="263"/>
      <c r="J120" s="263"/>
      <c r="K120" s="263"/>
      <c r="L120" s="263"/>
      <c r="M120" s="263"/>
      <c r="N120" s="263"/>
      <c r="O120" s="263"/>
      <c r="P120" s="263"/>
      <c r="Q120" s="263"/>
      <c r="R120" s="263"/>
      <c r="S120" s="263"/>
      <c r="T120" s="263"/>
      <c r="U120" s="263"/>
      <c r="V120" s="263"/>
      <c r="W120" s="263"/>
      <c r="X120" s="263"/>
      <c r="Y120" s="263"/>
      <c r="Z120" s="263"/>
      <c r="AA120" s="263"/>
      <c r="AB120" s="263"/>
      <c r="AC120" s="263"/>
      <c r="AD120" s="263"/>
      <c r="AE120" s="263"/>
      <c r="AF120" s="263"/>
      <c r="AG120" s="263"/>
      <c r="AH120" s="263"/>
      <c r="AI120" s="263"/>
      <c r="AJ120" s="263"/>
      <c r="AK120" s="263"/>
      <c r="AL120" s="263"/>
      <c r="AM120" s="263"/>
      <c r="AN120" s="263"/>
      <c r="AO120" s="263"/>
      <c r="AP120" s="263"/>
      <c r="AQ120" s="263"/>
      <c r="AR120" s="263"/>
      <c r="AS120" s="263"/>
      <c r="AT120" s="263"/>
      <c r="AU120" s="263"/>
      <c r="AV120" s="263"/>
      <c r="AW120" s="263"/>
      <c r="AX120" s="263"/>
      <c r="AY120" s="263"/>
      <c r="AZ120" s="263"/>
      <c r="BA120" s="263"/>
      <c r="BB120" s="263"/>
      <c r="BC120" s="263"/>
      <c r="BD120" s="263"/>
      <c r="BE120" s="263"/>
      <c r="BF120" s="263"/>
      <c r="BG120" s="263"/>
      <c r="BH120" s="263"/>
      <c r="BI120" s="263"/>
      <c r="BJ120" s="263"/>
      <c r="BK120" s="263"/>
      <c r="BL120" s="263"/>
      <c r="BM120" s="263"/>
      <c r="BN120" s="263"/>
      <c r="BO120" s="263"/>
      <c r="BP120" s="263"/>
      <c r="BQ120" s="263"/>
      <c r="BR120" s="263"/>
      <c r="BS120" s="263"/>
      <c r="BT120" s="263"/>
      <c r="BU120" s="263"/>
      <c r="BV120" s="263"/>
      <c r="BW120" s="263"/>
      <c r="BX120" s="263"/>
      <c r="BY120" s="263"/>
      <c r="BZ120" s="263"/>
      <c r="CA120" s="263"/>
      <c r="CB120" s="263"/>
      <c r="CC120" s="263"/>
      <c r="CD120" s="263"/>
      <c r="CE120" s="263"/>
      <c r="CF120" s="263"/>
      <c r="CG120" s="263"/>
      <c r="CH120" s="263"/>
      <c r="CI120" s="263"/>
      <c r="CJ120" s="263"/>
      <c r="CK120" s="263"/>
      <c r="CL120" s="263"/>
      <c r="CM120" s="263"/>
      <c r="CN120" s="263"/>
      <c r="CO120" s="263"/>
      <c r="CP120" s="263"/>
      <c r="CQ120" s="263"/>
      <c r="CR120" s="263"/>
      <c r="CS120" s="263"/>
      <c r="CT120" s="263"/>
      <c r="CU120" s="263"/>
      <c r="CV120" s="285">
        <f>'Credit issuance TYA'!CV120-('Credit issuance TYA'!$CV$21*'Credit issuance TYA'!$B$2)</f>
        <v>0</v>
      </c>
      <c r="CW120" s="285">
        <f>IF(ISBLANK('Hoja De Calculo'!CX$13),'Credit issuance TYA'!CW120-('Credit issuance TYA'!$CV$21*'Credit issuance TYA'!$B$2),IF('Hoja De Calculo'!CX$16&lt;'Hoja De Calculo'!CW$16,0,'Credit issuance TYA'!CW120-('Credit issuance TYA'!$CV$21*'Credit issuance TYA'!$B$2)))</f>
        <v>0</v>
      </c>
    </row>
    <row r="121" spans="1:102" x14ac:dyDescent="0.25">
      <c r="A121" t="s">
        <v>258</v>
      </c>
      <c r="B121" s="263"/>
      <c r="C121" s="263"/>
      <c r="D121" s="263"/>
      <c r="E121" s="263"/>
      <c r="F121" s="263"/>
      <c r="G121" s="263"/>
      <c r="H121" s="263"/>
      <c r="I121" s="263"/>
      <c r="J121" s="263"/>
      <c r="K121" s="263"/>
      <c r="L121" s="263"/>
      <c r="M121" s="263"/>
      <c r="N121" s="263"/>
      <c r="O121" s="263"/>
      <c r="P121" s="263"/>
      <c r="Q121" s="263"/>
      <c r="R121" s="263"/>
      <c r="S121" s="263"/>
      <c r="T121" s="263"/>
      <c r="U121" s="263"/>
      <c r="V121" s="263"/>
      <c r="W121" s="263"/>
      <c r="X121" s="263"/>
      <c r="Y121" s="263"/>
      <c r="Z121" s="263"/>
      <c r="AA121" s="263"/>
      <c r="AB121" s="263"/>
      <c r="AC121" s="263"/>
      <c r="AD121" s="263"/>
      <c r="AE121" s="263"/>
      <c r="AF121" s="263"/>
      <c r="AG121" s="263"/>
      <c r="AH121" s="263"/>
      <c r="AI121" s="263"/>
      <c r="AJ121" s="263"/>
      <c r="AK121" s="263"/>
      <c r="AL121" s="263"/>
      <c r="AM121" s="263"/>
      <c r="AN121" s="263"/>
      <c r="AO121" s="263"/>
      <c r="AP121" s="263"/>
      <c r="AQ121" s="263"/>
      <c r="AR121" s="263"/>
      <c r="AS121" s="263"/>
      <c r="AT121" s="263"/>
      <c r="AU121" s="263"/>
      <c r="AV121" s="263"/>
      <c r="AW121" s="263"/>
      <c r="AX121" s="263"/>
      <c r="AY121" s="263"/>
      <c r="AZ121" s="263"/>
      <c r="BA121" s="263"/>
      <c r="BB121" s="263"/>
      <c r="BC121" s="263"/>
      <c r="BD121" s="263"/>
      <c r="BE121" s="263"/>
      <c r="BF121" s="263"/>
      <c r="BG121" s="263"/>
      <c r="BH121" s="263"/>
      <c r="BI121" s="263"/>
      <c r="BJ121" s="263"/>
      <c r="BK121" s="263"/>
      <c r="BL121" s="263"/>
      <c r="BM121" s="263"/>
      <c r="BN121" s="263"/>
      <c r="BO121" s="263"/>
      <c r="BP121" s="263"/>
      <c r="BQ121" s="263"/>
      <c r="BR121" s="263"/>
      <c r="BS121" s="263"/>
      <c r="BT121" s="263"/>
      <c r="BU121" s="263"/>
      <c r="BV121" s="263"/>
      <c r="BW121" s="263"/>
      <c r="BX121" s="263"/>
      <c r="BY121" s="263"/>
      <c r="BZ121" s="263"/>
      <c r="CA121" s="263"/>
      <c r="CB121" s="263"/>
      <c r="CC121" s="263"/>
      <c r="CD121" s="263"/>
      <c r="CE121" s="263"/>
      <c r="CF121" s="263"/>
      <c r="CG121" s="263"/>
      <c r="CH121" s="263"/>
      <c r="CI121" s="263"/>
      <c r="CJ121" s="263"/>
      <c r="CK121" s="263"/>
      <c r="CL121" s="263"/>
      <c r="CM121" s="263"/>
      <c r="CN121" s="263"/>
      <c r="CO121" s="263"/>
      <c r="CP121" s="263"/>
      <c r="CQ121" s="263"/>
      <c r="CR121" s="263"/>
      <c r="CS121" s="263"/>
      <c r="CT121" s="263"/>
      <c r="CU121" s="263"/>
      <c r="CV121" s="263"/>
      <c r="CW121" s="285">
        <f>'Credit issuance TYA'!CW121-('Credit issuance TYA'!$CW$21*'Credit issuance TYA'!$B$2)</f>
        <v>0</v>
      </c>
    </row>
    <row r="122" spans="1:102" x14ac:dyDescent="0.25">
      <c r="CX122" s="28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AB02C-5BAF-4DB0-805B-10AADA3B4096}">
  <dimension ref="D7:BD10"/>
  <sheetViews>
    <sheetView workbookViewId="0"/>
  </sheetViews>
  <sheetFormatPr defaultColWidth="8.7109375" defaultRowHeight="15" x14ac:dyDescent="0.25"/>
  <cols>
    <col min="4" max="12" width="2" bestFit="1" customWidth="1"/>
    <col min="13" max="56" width="3" bestFit="1" customWidth="1"/>
  </cols>
  <sheetData>
    <row r="7" spans="4:56" x14ac:dyDescent="0.25">
      <c r="D7">
        <v>1</v>
      </c>
      <c r="E7">
        <v>2</v>
      </c>
      <c r="F7">
        <v>3</v>
      </c>
      <c r="G7">
        <v>4</v>
      </c>
      <c r="H7">
        <v>5</v>
      </c>
      <c r="I7">
        <v>6</v>
      </c>
      <c r="J7">
        <v>7</v>
      </c>
      <c r="K7">
        <v>8</v>
      </c>
      <c r="L7">
        <v>9</v>
      </c>
      <c r="M7">
        <v>10</v>
      </c>
      <c r="N7">
        <v>11</v>
      </c>
      <c r="O7">
        <v>12</v>
      </c>
      <c r="P7">
        <v>13</v>
      </c>
      <c r="Q7">
        <v>14</v>
      </c>
      <c r="R7">
        <v>15</v>
      </c>
      <c r="S7">
        <v>16</v>
      </c>
      <c r="T7">
        <v>17</v>
      </c>
      <c r="U7">
        <v>18</v>
      </c>
      <c r="V7">
        <v>19</v>
      </c>
      <c r="W7">
        <v>20</v>
      </c>
      <c r="X7">
        <v>21</v>
      </c>
      <c r="Y7">
        <v>22</v>
      </c>
      <c r="Z7">
        <v>23</v>
      </c>
      <c r="AA7">
        <v>24</v>
      </c>
      <c r="AB7">
        <v>25</v>
      </c>
      <c r="AC7">
        <v>26</v>
      </c>
      <c r="AD7">
        <v>27</v>
      </c>
      <c r="AE7">
        <v>28</v>
      </c>
      <c r="AF7">
        <v>29</v>
      </c>
      <c r="AG7">
        <v>30</v>
      </c>
      <c r="AH7">
        <v>31</v>
      </c>
      <c r="AI7">
        <v>32</v>
      </c>
      <c r="AJ7">
        <v>33</v>
      </c>
      <c r="AK7">
        <v>34</v>
      </c>
      <c r="AL7">
        <v>35</v>
      </c>
      <c r="AM7">
        <v>36</v>
      </c>
      <c r="AN7">
        <v>37</v>
      </c>
      <c r="AO7">
        <v>38</v>
      </c>
      <c r="AP7">
        <v>39</v>
      </c>
      <c r="AQ7">
        <v>40</v>
      </c>
      <c r="AR7">
        <v>41</v>
      </c>
      <c r="AS7">
        <v>42</v>
      </c>
      <c r="AT7">
        <v>43</v>
      </c>
      <c r="AU7">
        <v>44</v>
      </c>
      <c r="AV7">
        <v>45</v>
      </c>
      <c r="AW7">
        <v>46</v>
      </c>
      <c r="AX7">
        <v>47</v>
      </c>
      <c r="AY7">
        <v>48</v>
      </c>
      <c r="AZ7">
        <v>49</v>
      </c>
      <c r="BA7">
        <v>50</v>
      </c>
      <c r="BB7">
        <v>51</v>
      </c>
      <c r="BC7">
        <v>52</v>
      </c>
      <c r="BD7">
        <v>53</v>
      </c>
    </row>
    <row r="8" spans="4:56" x14ac:dyDescent="0.25">
      <c r="D8" s="305">
        <v>0</v>
      </c>
      <c r="E8" s="305">
        <v>1</v>
      </c>
      <c r="F8" s="305">
        <v>2</v>
      </c>
      <c r="G8" s="305">
        <v>3</v>
      </c>
      <c r="H8" s="305">
        <v>4</v>
      </c>
      <c r="I8" s="305">
        <v>5</v>
      </c>
      <c r="J8" s="305">
        <v>6</v>
      </c>
      <c r="K8" s="305">
        <v>7</v>
      </c>
      <c r="L8" s="305">
        <v>8</v>
      </c>
      <c r="M8" s="305">
        <v>9</v>
      </c>
      <c r="N8" s="305">
        <v>10</v>
      </c>
      <c r="O8" s="305">
        <v>11</v>
      </c>
      <c r="P8" s="305">
        <v>12</v>
      </c>
      <c r="Q8" s="305">
        <v>13</v>
      </c>
      <c r="R8" s="305">
        <v>14</v>
      </c>
      <c r="S8" s="305">
        <v>15</v>
      </c>
      <c r="T8" s="305">
        <v>16</v>
      </c>
      <c r="U8" s="305">
        <v>17</v>
      </c>
      <c r="V8" s="305">
        <v>18</v>
      </c>
      <c r="W8" s="305">
        <v>19</v>
      </c>
      <c r="X8" s="305">
        <v>20</v>
      </c>
      <c r="Y8" s="305">
        <v>21</v>
      </c>
      <c r="Z8" s="305">
        <v>22</v>
      </c>
      <c r="AA8" s="305">
        <v>23</v>
      </c>
      <c r="AB8" s="305">
        <v>24</v>
      </c>
      <c r="AC8" s="305">
        <v>25</v>
      </c>
      <c r="AD8" s="305">
        <v>26</v>
      </c>
      <c r="AE8" s="305">
        <v>27</v>
      </c>
      <c r="AF8" s="305">
        <v>28</v>
      </c>
      <c r="AG8" s="305">
        <v>29</v>
      </c>
      <c r="AH8" s="305">
        <v>30</v>
      </c>
    </row>
    <row r="9" spans="4:56" x14ac:dyDescent="0.25">
      <c r="E9" s="305">
        <v>0</v>
      </c>
      <c r="F9" s="305">
        <v>1</v>
      </c>
      <c r="G9" s="305">
        <v>2</v>
      </c>
      <c r="H9" s="305">
        <v>3</v>
      </c>
      <c r="I9" s="305">
        <v>4</v>
      </c>
      <c r="J9" s="305">
        <v>5</v>
      </c>
      <c r="K9" s="305">
        <v>6</v>
      </c>
      <c r="L9" s="305">
        <v>7</v>
      </c>
      <c r="M9" s="305">
        <v>8</v>
      </c>
      <c r="N9" s="305">
        <v>9</v>
      </c>
      <c r="O9" s="305">
        <v>10</v>
      </c>
      <c r="P9" s="305">
        <v>11</v>
      </c>
      <c r="Q9" s="305">
        <v>12</v>
      </c>
      <c r="R9" s="305">
        <v>13</v>
      </c>
      <c r="S9" s="305">
        <v>14</v>
      </c>
      <c r="T9" s="305">
        <v>15</v>
      </c>
      <c r="U9" s="305">
        <v>16</v>
      </c>
      <c r="V9" s="305">
        <v>17</v>
      </c>
      <c r="W9" s="305">
        <v>18</v>
      </c>
      <c r="X9" s="305">
        <v>19</v>
      </c>
      <c r="Y9" s="305">
        <v>20</v>
      </c>
      <c r="Z9" s="305">
        <v>21</v>
      </c>
      <c r="AA9" s="305">
        <v>22</v>
      </c>
      <c r="AB9" s="305">
        <v>23</v>
      </c>
      <c r="AC9" s="305">
        <v>24</v>
      </c>
      <c r="AD9" s="305">
        <v>25</v>
      </c>
      <c r="AE9" s="305">
        <v>26</v>
      </c>
      <c r="AF9" s="305">
        <v>27</v>
      </c>
      <c r="AG9" s="305">
        <v>28</v>
      </c>
      <c r="AH9" s="305">
        <v>29</v>
      </c>
      <c r="AI9" s="305">
        <v>30</v>
      </c>
    </row>
    <row r="10" spans="4:56" x14ac:dyDescent="0.25">
      <c r="F10" s="305">
        <v>0</v>
      </c>
      <c r="G10" s="305">
        <v>1</v>
      </c>
      <c r="H10" s="305">
        <v>2</v>
      </c>
      <c r="I10" s="305">
        <v>3</v>
      </c>
      <c r="J10" s="305">
        <v>4</v>
      </c>
      <c r="K10" s="305">
        <v>5</v>
      </c>
      <c r="L10" s="305">
        <v>6</v>
      </c>
      <c r="M10" s="305">
        <v>7</v>
      </c>
      <c r="N10" s="305">
        <v>8</v>
      </c>
      <c r="O10" s="305">
        <v>9</v>
      </c>
      <c r="P10" s="305">
        <v>10</v>
      </c>
      <c r="Q10" s="305">
        <v>11</v>
      </c>
      <c r="R10" s="305">
        <v>12</v>
      </c>
      <c r="S10" s="305">
        <v>13</v>
      </c>
      <c r="T10" s="305">
        <v>14</v>
      </c>
      <c r="U10" s="305">
        <v>15</v>
      </c>
      <c r="V10" s="305">
        <v>16</v>
      </c>
      <c r="W10" s="305">
        <v>17</v>
      </c>
      <c r="X10" s="305">
        <v>18</v>
      </c>
      <c r="Y10" s="305">
        <v>19</v>
      </c>
      <c r="Z10" s="305">
        <v>20</v>
      </c>
      <c r="AA10" s="305">
        <v>21</v>
      </c>
      <c r="AB10" s="305">
        <v>22</v>
      </c>
      <c r="AC10" s="305">
        <v>23</v>
      </c>
      <c r="AD10" s="305">
        <v>24</v>
      </c>
      <c r="AE10" s="305">
        <v>25</v>
      </c>
      <c r="AF10" s="305">
        <v>26</v>
      </c>
      <c r="AG10" s="305">
        <v>27</v>
      </c>
      <c r="AH10" s="305">
        <v>28</v>
      </c>
      <c r="AI10" s="305">
        <v>29</v>
      </c>
      <c r="AJ10" s="305">
        <v>30</v>
      </c>
      <c r="AK10" s="305">
        <v>31</v>
      </c>
      <c r="AL10" s="305">
        <v>32</v>
      </c>
      <c r="AM10" s="305">
        <v>33</v>
      </c>
      <c r="AN10" s="305">
        <v>34</v>
      </c>
      <c r="AO10" s="305">
        <v>35</v>
      </c>
      <c r="AP10" s="305">
        <v>36</v>
      </c>
      <c r="AQ10" s="305">
        <v>37</v>
      </c>
      <c r="AR10" s="305">
        <v>38</v>
      </c>
      <c r="AS10" s="305">
        <v>39</v>
      </c>
      <c r="AT10" s="305">
        <v>40</v>
      </c>
      <c r="AU10" s="305">
        <v>41</v>
      </c>
      <c r="AV10" s="305">
        <v>42</v>
      </c>
      <c r="AW10" s="305">
        <v>43</v>
      </c>
      <c r="AX10" s="305">
        <v>44</v>
      </c>
      <c r="AY10" s="305">
        <v>45</v>
      </c>
      <c r="AZ10" s="305">
        <v>46</v>
      </c>
      <c r="BA10" s="305">
        <v>47</v>
      </c>
      <c r="BB10" s="305">
        <v>48</v>
      </c>
      <c r="BC10" s="305">
        <v>49</v>
      </c>
      <c r="BD10" s="305">
        <v>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A3DD8-F8D7-444F-B45A-CF3B970A942F}">
  <sheetPr>
    <tabColor theme="3" tint="0.59999389629810485"/>
  </sheetPr>
  <dimension ref="A1:N44"/>
  <sheetViews>
    <sheetView zoomScale="78" zoomScaleNormal="100" workbookViewId="0">
      <selection activeCell="D12" sqref="D12"/>
    </sheetView>
  </sheetViews>
  <sheetFormatPr defaultColWidth="8.7109375" defaultRowHeight="15" x14ac:dyDescent="0.25"/>
  <cols>
    <col min="1" max="1" width="44.5703125" style="236" bestFit="1" customWidth="1"/>
    <col min="2" max="2" width="58.7109375" style="236" customWidth="1"/>
    <col min="3" max="3" width="47.28515625" style="236" customWidth="1"/>
    <col min="4" max="4" width="43.42578125" style="236" customWidth="1"/>
    <col min="5" max="7" width="8.7109375" style="236" customWidth="1"/>
    <col min="8" max="8" width="14.28515625" style="236" customWidth="1"/>
    <col min="9" max="9" width="8.7109375" style="236" customWidth="1"/>
    <col min="10" max="10" width="112.7109375" style="236" hidden="1" customWidth="1"/>
    <col min="11" max="11" width="14.7109375" style="236" hidden="1" customWidth="1"/>
    <col min="12" max="12" width="16.28515625" style="236" hidden="1" customWidth="1"/>
    <col min="13" max="13" width="23.28515625" style="236" hidden="1" customWidth="1"/>
    <col min="14" max="16384" width="8.7109375" style="236"/>
  </cols>
  <sheetData>
    <row r="1" spans="1:11" x14ac:dyDescent="0.25">
      <c r="A1" s="239" t="s">
        <v>259</v>
      </c>
    </row>
    <row r="2" spans="1:11" x14ac:dyDescent="0.25">
      <c r="A2" s="237" t="s">
        <v>260</v>
      </c>
    </row>
    <row r="4" spans="1:11" x14ac:dyDescent="0.25">
      <c r="A4" s="349" t="s">
        <v>261</v>
      </c>
      <c r="B4" s="349"/>
      <c r="C4" s="252"/>
    </row>
    <row r="5" spans="1:11" x14ac:dyDescent="0.25">
      <c r="A5" s="255" t="s">
        <v>262</v>
      </c>
      <c r="B5" s="260" t="s">
        <v>277</v>
      </c>
      <c r="D5" s="347"/>
      <c r="E5" s="347"/>
      <c r="F5" s="347"/>
      <c r="G5" s="347"/>
      <c r="H5" s="347"/>
      <c r="I5" s="238"/>
      <c r="J5" s="238"/>
      <c r="K5" s="238"/>
    </row>
    <row r="6" spans="1:11" x14ac:dyDescent="0.25">
      <c r="A6" s="255" t="s">
        <v>263</v>
      </c>
      <c r="B6" s="260">
        <v>100</v>
      </c>
      <c r="I6" s="238"/>
      <c r="J6" s="238"/>
      <c r="K6" s="238"/>
    </row>
    <row r="7" spans="1:11" x14ac:dyDescent="0.25">
      <c r="A7" s="241"/>
      <c r="I7" s="238"/>
      <c r="J7" s="238"/>
      <c r="K7" s="238"/>
    </row>
    <row r="8" spans="1:11" ht="13.5" customHeight="1" x14ac:dyDescent="0.25">
      <c r="A8" s="262"/>
      <c r="B8" s="261" t="s">
        <v>264</v>
      </c>
      <c r="C8" s="259" t="s">
        <v>265</v>
      </c>
      <c r="I8" s="238"/>
      <c r="J8" s="238"/>
      <c r="K8" s="238"/>
    </row>
    <row r="9" spans="1:11" ht="27" customHeight="1" x14ac:dyDescent="0.25">
      <c r="A9" s="257" t="s">
        <v>266</v>
      </c>
      <c r="B9" s="258" t="s">
        <v>280</v>
      </c>
      <c r="C9" s="307">
        <f>IF(B9="","",VLOOKUP(B9,J17:M43,(IF($B$5=$K$17,2,IF($B$5=$L$17,3,IF($B$5=$M$17,4,"Favor de seleccionar el tipo de propiedad")))),FALSE))</f>
        <v>0.04</v>
      </c>
      <c r="D9" s="348"/>
      <c r="E9" s="348"/>
      <c r="F9" s="348"/>
      <c r="G9" s="348"/>
      <c r="H9" s="348"/>
      <c r="J9" s="238"/>
      <c r="K9" s="238"/>
    </row>
    <row r="10" spans="1:11" ht="27" customHeight="1" x14ac:dyDescent="0.25">
      <c r="A10" s="255" t="s">
        <v>267</v>
      </c>
      <c r="B10" s="256" t="s">
        <v>281</v>
      </c>
      <c r="C10" s="308">
        <f>IF(B10="","",VLOOKUP(B10,J18:M44,(IF($B$5=$K$17,2,IF($B$5=$L$17,3,IF($B$5=$M$17,4,"Favor de seleccionar el tipo de propiedad")))),FALSE))</f>
        <v>0.02</v>
      </c>
      <c r="I10" s="238"/>
      <c r="J10" s="238"/>
    </row>
    <row r="11" spans="1:11" ht="27" customHeight="1" x14ac:dyDescent="0.25">
      <c r="A11" s="255" t="s">
        <v>268</v>
      </c>
      <c r="B11" s="256" t="s">
        <v>284</v>
      </c>
      <c r="C11" s="308">
        <f>IF(B11="","",VLOOKUP(B11,J19:M45,(IF($B$5=$K$17,2,IF($B$5=$L$17,3,IF($B$5=$M$17,4,"Favor de seleccionar el tipo de propiedad")))),FALSE))</f>
        <v>0.06</v>
      </c>
      <c r="J11" s="238"/>
      <c r="K11" s="238"/>
    </row>
    <row r="12" spans="1:11" ht="27" customHeight="1" x14ac:dyDescent="0.25">
      <c r="A12" s="255" t="s">
        <v>269</v>
      </c>
      <c r="B12" s="256" t="s">
        <v>287</v>
      </c>
      <c r="C12" s="308">
        <f>IF(B12="","",VLOOKUP(B12,J21:M46,(IF($B$5=$K$17,2,IF($B$5=$L$17,3,IF($B$5=$M$17,4,"Favor de seleccionar el tipo de propiedad")))),FALSE))</f>
        <v>0.04</v>
      </c>
      <c r="J12" s="238"/>
      <c r="K12" s="238"/>
    </row>
    <row r="13" spans="1:11" ht="27" customHeight="1" x14ac:dyDescent="0.25">
      <c r="A13" s="255" t="s">
        <v>270</v>
      </c>
      <c r="B13" s="256" t="s">
        <v>291</v>
      </c>
      <c r="C13" s="308">
        <f>IF(B13="","",VLOOKUP(B13,J22:M47,(IF($B$5=$K$17,2,IF($B$5=$L$17,3,IF($B$5=$M$17,4,"Favor de seleccionar el tipo de propiedad")))),FALSE))</f>
        <v>0.04</v>
      </c>
      <c r="I13" s="238"/>
      <c r="J13" s="238"/>
      <c r="K13" s="238"/>
    </row>
    <row r="14" spans="1:11" ht="27" customHeight="1" x14ac:dyDescent="0.25">
      <c r="A14" s="255" t="s">
        <v>271</v>
      </c>
      <c r="B14" s="256" t="s">
        <v>293</v>
      </c>
      <c r="C14" s="308">
        <f>IF(B14="","",VLOOKUP(B14,J23:M48,(IF($B$5=$K$17,2,IF($B$5=$L$17,3,IF($B$5=$M$17,4,"Favor de seleccionar el tipo de propiedad")))),FALSE))</f>
        <v>0.04</v>
      </c>
      <c r="J14" s="238"/>
      <c r="K14" s="238"/>
    </row>
    <row r="15" spans="1:11" ht="27" customHeight="1" x14ac:dyDescent="0.25">
      <c r="A15" s="255" t="s">
        <v>272</v>
      </c>
      <c r="B15" s="256" t="s">
        <v>295</v>
      </c>
      <c r="C15" s="308">
        <f>IF(B15="","",VLOOKUP(B15,J24:M49,(IF($B$5=$K$17,2,IF($B$5=$L$17,3,IF($B$5=$M$17,4,"Favor de seleccionar el tipo de propiedad")))),FALSE))</f>
        <v>0.04</v>
      </c>
      <c r="I15" s="238"/>
      <c r="J15" s="238"/>
      <c r="K15" s="238"/>
    </row>
    <row r="16" spans="1:11" ht="27" customHeight="1" x14ac:dyDescent="0.25">
      <c r="A16" s="255" t="s">
        <v>273</v>
      </c>
      <c r="B16" s="256" t="s">
        <v>297</v>
      </c>
      <c r="C16" s="308">
        <f>IF(B16="","",VLOOKUP(B16,J25:M50,(IF($B$5=$K$17,2,IF($B$5=$L$17,3,IF($B$5=$M$17,4,"Favor de seleccionar el tipo de propiedad")))),FALSE))</f>
        <v>0.06</v>
      </c>
      <c r="J16" s="238"/>
    </row>
    <row r="17" spans="1:14" ht="27" customHeight="1" x14ac:dyDescent="0.25">
      <c r="A17" s="351" t="s">
        <v>274</v>
      </c>
      <c r="B17" s="352"/>
      <c r="C17" s="309">
        <f>IFERROR(100%-((1-C9)*(1-C10)*(1-C11)*(1-C12)*(1-C13)*(1-C14)*(1-C15)*(1-C16)),"")</f>
        <v>0.29394595071262741</v>
      </c>
      <c r="J17" s="242"/>
      <c r="K17" s="243" t="s">
        <v>275</v>
      </c>
      <c r="L17" s="243" t="s">
        <v>276</v>
      </c>
      <c r="M17" s="243" t="s">
        <v>277</v>
      </c>
    </row>
    <row r="18" spans="1:14" ht="10.5" customHeight="1" x14ac:dyDescent="0.25">
      <c r="J18" s="244" t="s">
        <v>278</v>
      </c>
      <c r="K18" s="242">
        <v>0.08</v>
      </c>
      <c r="L18" s="242">
        <v>0.06</v>
      </c>
      <c r="M18" s="242">
        <v>0.06</v>
      </c>
    </row>
    <row r="19" spans="1:14" ht="28.15" customHeight="1" x14ac:dyDescent="0.25">
      <c r="A19" s="350" t="s">
        <v>279</v>
      </c>
      <c r="B19" s="350"/>
      <c r="C19" s="306">
        <f>IFERROR(ROUNDDOWN(IFERROR('Fondo de Aseguramiento'!$C$17*('Fondo de Aseguramiento'!$B$6/100),""),4),"")</f>
        <v>0.29389999999999999</v>
      </c>
      <c r="D19" s="347"/>
      <c r="E19" s="347"/>
      <c r="F19" s="347"/>
      <c r="G19" s="347"/>
      <c r="H19" s="347"/>
      <c r="I19" s="347"/>
      <c r="J19" s="244" t="s">
        <v>280</v>
      </c>
      <c r="K19" s="245">
        <v>0.06</v>
      </c>
      <c r="L19" s="245">
        <v>0.04</v>
      </c>
      <c r="M19" s="245">
        <v>0.04</v>
      </c>
      <c r="N19" s="240"/>
    </row>
    <row r="20" spans="1:14" ht="30.75" customHeight="1" x14ac:dyDescent="0.25">
      <c r="C20" s="254" t="str">
        <f>IFERROR(IF(C19="","","Copiar y pegar en la fila 64 de la hoja de calculo para el periodo de reporte."),"")</f>
        <v>Copiar y pegar en la fila 64 de la hoja de calculo para el periodo de reporte.</v>
      </c>
      <c r="J20" s="247"/>
      <c r="K20" s="253"/>
      <c r="L20" s="253"/>
      <c r="M20" s="249"/>
      <c r="N20" s="240"/>
    </row>
    <row r="21" spans="1:14" x14ac:dyDescent="0.25">
      <c r="J21" s="247"/>
      <c r="K21" s="248"/>
      <c r="L21" s="248"/>
      <c r="M21" s="249"/>
      <c r="N21" s="240"/>
    </row>
    <row r="22" spans="1:14" x14ac:dyDescent="0.25">
      <c r="D22" s="251"/>
      <c r="E22" s="251"/>
      <c r="F22" s="251"/>
      <c r="G22" s="251"/>
      <c r="J22" s="244" t="s">
        <v>281</v>
      </c>
      <c r="K22" s="245">
        <v>0.02</v>
      </c>
      <c r="L22" s="245">
        <v>0.02</v>
      </c>
      <c r="M22" s="245">
        <v>0.02</v>
      </c>
      <c r="N22" s="240"/>
    </row>
    <row r="23" spans="1:14" x14ac:dyDescent="0.25">
      <c r="A23" s="238"/>
      <c r="B23" s="238"/>
      <c r="C23" s="238"/>
      <c r="J23" s="244" t="s">
        <v>282</v>
      </c>
      <c r="K23" s="245">
        <v>0.04</v>
      </c>
      <c r="L23" s="245">
        <v>0.04</v>
      </c>
      <c r="M23" s="245">
        <v>0.04</v>
      </c>
      <c r="N23" s="240"/>
    </row>
    <row r="24" spans="1:14" x14ac:dyDescent="0.25">
      <c r="A24" s="238"/>
      <c r="B24" s="238"/>
      <c r="C24" s="238"/>
      <c r="J24" s="247"/>
      <c r="K24" s="248"/>
      <c r="L24" s="248"/>
      <c r="M24" s="249"/>
      <c r="N24" s="240"/>
    </row>
    <row r="25" spans="1:14" x14ac:dyDescent="0.25">
      <c r="J25" s="244" t="s">
        <v>283</v>
      </c>
      <c r="K25" s="245">
        <v>0.04</v>
      </c>
      <c r="L25" s="245">
        <v>0.04</v>
      </c>
      <c r="M25" s="245">
        <v>0.04</v>
      </c>
      <c r="N25" s="240"/>
    </row>
    <row r="26" spans="1:14" x14ac:dyDescent="0.25">
      <c r="J26" s="244" t="s">
        <v>284</v>
      </c>
      <c r="K26" s="246" t="s">
        <v>285</v>
      </c>
      <c r="L26" s="245">
        <v>0.06</v>
      </c>
      <c r="M26" s="245">
        <v>0.06</v>
      </c>
      <c r="N26" s="240"/>
    </row>
    <row r="27" spans="1:14" x14ac:dyDescent="0.25">
      <c r="J27" s="244" t="s">
        <v>286</v>
      </c>
      <c r="K27" s="245">
        <v>0.08</v>
      </c>
      <c r="L27" s="246" t="s">
        <v>285</v>
      </c>
      <c r="M27" s="246" t="s">
        <v>285</v>
      </c>
      <c r="N27" s="240"/>
    </row>
    <row r="28" spans="1:14" x14ac:dyDescent="0.25">
      <c r="J28" s="247"/>
      <c r="K28" s="248"/>
      <c r="L28" s="248"/>
      <c r="M28" s="249"/>
      <c r="N28" s="240"/>
    </row>
    <row r="29" spans="1:14" x14ac:dyDescent="0.25">
      <c r="J29" s="244" t="s">
        <v>287</v>
      </c>
      <c r="K29" s="246" t="s">
        <v>285</v>
      </c>
      <c r="L29" s="245">
        <v>0.04</v>
      </c>
      <c r="M29" s="245">
        <v>0.04</v>
      </c>
      <c r="N29" s="240"/>
    </row>
    <row r="30" spans="1:14" x14ac:dyDescent="0.25">
      <c r="J30" s="244" t="s">
        <v>288</v>
      </c>
      <c r="K30" s="245">
        <v>0.04</v>
      </c>
      <c r="L30" s="246" t="s">
        <v>285</v>
      </c>
      <c r="M30" s="246" t="s">
        <v>285</v>
      </c>
      <c r="N30" s="240"/>
    </row>
    <row r="31" spans="1:14" x14ac:dyDescent="0.25">
      <c r="J31" s="244" t="s">
        <v>289</v>
      </c>
      <c r="K31" s="245">
        <v>0</v>
      </c>
      <c r="L31" s="245">
        <v>0</v>
      </c>
      <c r="M31" s="245">
        <v>0</v>
      </c>
      <c r="N31" s="240"/>
    </row>
    <row r="32" spans="1:14" x14ac:dyDescent="0.25">
      <c r="J32" s="247"/>
      <c r="K32" s="248"/>
      <c r="L32" s="248"/>
      <c r="M32" s="249"/>
      <c r="N32" s="240"/>
    </row>
    <row r="33" spans="10:14" x14ac:dyDescent="0.25">
      <c r="J33" s="244" t="s">
        <v>290</v>
      </c>
      <c r="K33" s="245">
        <v>0.02</v>
      </c>
      <c r="L33" s="245">
        <v>0.02</v>
      </c>
      <c r="M33" s="246" t="s">
        <v>285</v>
      </c>
      <c r="N33" s="240"/>
    </row>
    <row r="34" spans="10:14" x14ac:dyDescent="0.25">
      <c r="J34" s="244" t="s">
        <v>291</v>
      </c>
      <c r="K34" s="246" t="s">
        <v>285</v>
      </c>
      <c r="L34" s="246" t="s">
        <v>285</v>
      </c>
      <c r="M34" s="245">
        <v>0.04</v>
      </c>
      <c r="N34" s="240"/>
    </row>
    <row r="35" spans="10:14" x14ac:dyDescent="0.25">
      <c r="J35" s="244" t="s">
        <v>292</v>
      </c>
      <c r="K35" s="246" t="s">
        <v>285</v>
      </c>
      <c r="L35" s="246" t="s">
        <v>285</v>
      </c>
      <c r="M35" s="245">
        <v>0.06</v>
      </c>
      <c r="N35" s="240"/>
    </row>
    <row r="36" spans="10:14" x14ac:dyDescent="0.25">
      <c r="J36" s="247"/>
      <c r="K36" s="248"/>
      <c r="L36" s="248"/>
      <c r="M36" s="249"/>
      <c r="N36" s="240"/>
    </row>
    <row r="37" spans="10:14" x14ac:dyDescent="0.25">
      <c r="J37" s="244" t="s">
        <v>293</v>
      </c>
      <c r="K37" s="245">
        <v>0.04</v>
      </c>
      <c r="L37" s="246" t="s">
        <v>285</v>
      </c>
      <c r="M37" s="245">
        <v>0.04</v>
      </c>
      <c r="N37" s="240"/>
    </row>
    <row r="38" spans="10:14" x14ac:dyDescent="0.25">
      <c r="J38" s="244" t="s">
        <v>294</v>
      </c>
      <c r="K38" s="246" t="s">
        <v>285</v>
      </c>
      <c r="L38" s="245">
        <v>0.08</v>
      </c>
      <c r="M38" s="246" t="s">
        <v>285</v>
      </c>
      <c r="N38" s="240"/>
    </row>
    <row r="39" spans="10:14" x14ac:dyDescent="0.25">
      <c r="J39" s="247"/>
      <c r="K39" s="248"/>
      <c r="L39" s="248"/>
      <c r="M39" s="249"/>
      <c r="N39" s="240"/>
    </row>
    <row r="40" spans="10:14" x14ac:dyDescent="0.25">
      <c r="J40" s="244" t="s">
        <v>295</v>
      </c>
      <c r="K40" s="245">
        <v>0.04</v>
      </c>
      <c r="L40" s="245">
        <v>0.04</v>
      </c>
      <c r="M40" s="245">
        <v>0.04</v>
      </c>
      <c r="N40" s="240"/>
    </row>
    <row r="41" spans="10:14" x14ac:dyDescent="0.25">
      <c r="J41" s="244" t="s">
        <v>296</v>
      </c>
      <c r="K41" s="245">
        <v>0.06</v>
      </c>
      <c r="L41" s="245">
        <v>0.06</v>
      </c>
      <c r="M41" s="245">
        <v>0.06</v>
      </c>
      <c r="N41" s="240"/>
    </row>
    <row r="42" spans="10:14" x14ac:dyDescent="0.25">
      <c r="J42" s="247"/>
      <c r="K42" s="248"/>
      <c r="L42" s="248"/>
      <c r="M42" s="249"/>
      <c r="N42" s="240"/>
    </row>
    <row r="43" spans="10:14" x14ac:dyDescent="0.25">
      <c r="J43" s="244" t="s">
        <v>297</v>
      </c>
      <c r="K43" s="245">
        <v>0.06</v>
      </c>
      <c r="L43" s="245">
        <v>0.06</v>
      </c>
      <c r="M43" s="245">
        <v>0.06</v>
      </c>
      <c r="N43" s="240"/>
    </row>
    <row r="44" spans="10:14" x14ac:dyDescent="0.25">
      <c r="J44" s="250"/>
      <c r="K44" s="250"/>
      <c r="L44" s="250"/>
      <c r="M44" s="250"/>
    </row>
  </sheetData>
  <sheetProtection algorithmName="SHA-512" hashValue="iZl92u5SCNPyyGheDqvkJ149s6JHnbFCel61HiToGsbVp/nkH30rbTmgbpEC0GNpz+K8+YyFgNt8fcjMMZaJXg==" saltValue="RxnvxoV2+XgHARuREApo/Q==" spinCount="100000" sheet="1" objects="1" scenarios="1"/>
  <protectedRanges>
    <protectedRange sqref="B5:B6" name="Range4"/>
    <protectedRange sqref="B6" name="Range2"/>
    <protectedRange sqref="B9:B16" name="Range3"/>
  </protectedRanges>
  <mergeCells count="6">
    <mergeCell ref="D19:I19"/>
    <mergeCell ref="D5:H5"/>
    <mergeCell ref="D9:H9"/>
    <mergeCell ref="A4:B4"/>
    <mergeCell ref="A19:B19"/>
    <mergeCell ref="A17:B17"/>
  </mergeCells>
  <conditionalFormatting sqref="B6">
    <cfRule type="cellIs" dxfId="9" priority="3" operator="equal">
      <formula>0</formula>
    </cfRule>
    <cfRule type="cellIs" dxfId="8" priority="5" operator="lessThan">
      <formula>30</formula>
    </cfRule>
    <cfRule type="cellIs" dxfId="7" priority="6" operator="greaterThan">
      <formula>100</formula>
    </cfRule>
  </conditionalFormatting>
  <conditionalFormatting sqref="C9:C16">
    <cfRule type="containsText" dxfId="6" priority="2" operator="containsText" text="La selección de la identificación de riesgo no corresponde al tipo de propiedad seleccionada. ">
      <formula>NOT(ISERROR(SEARCH("La selección de la identificación de riesgo no corresponde al tipo de propiedad seleccionada. ",C9)))</formula>
    </cfRule>
  </conditionalFormatting>
  <conditionalFormatting sqref="C20">
    <cfRule type="containsText" dxfId="5" priority="1" operator="containsText" text="Copiar y pegar en la fila 64 de la hoja de calculo para el periodo de reporte.">
      <formula>NOT(ISERROR(SEARCH("Copiar y pegar en la fila 64 de la hoja de calculo para el periodo de reporte.",C20)))</formula>
    </cfRule>
  </conditionalFormatting>
  <conditionalFormatting sqref="D19:I20">
    <cfRule type="containsText" dxfId="4" priority="4" operator="containsText" text="Favor de entrar un valor para el periodo de compromiso entre 30 y 100 años">
      <formula>NOT(ISERROR(SEARCH("Favor de entrar un valor para el periodo de compromiso entre 30 y 100 años",D19)))</formula>
    </cfRule>
  </conditionalFormatting>
  <dataValidations count="9">
    <dataValidation type="list" allowBlank="1" showInputMessage="1" showErrorMessage="1" sqref="B9" xr:uid="{35323691-7A86-40D4-963E-00D7B8C98064}">
      <formula1>$J$18:$J$19</formula1>
    </dataValidation>
    <dataValidation type="list" allowBlank="1" showInputMessage="1" showErrorMessage="1" sqref="B5 B7" xr:uid="{9D780C85-D02F-4DE4-B3F5-1D5E28BB9E5E}">
      <formula1>$K$17:$M$17</formula1>
    </dataValidation>
    <dataValidation type="list" allowBlank="1" showInputMessage="1" showErrorMessage="1" sqref="B10" xr:uid="{023B22CB-2650-4334-B82C-BBA752C19D2A}">
      <formula1>$J$22:$J$23</formula1>
    </dataValidation>
    <dataValidation type="list" allowBlank="1" showInputMessage="1" showErrorMessage="1" sqref="B11" xr:uid="{4F0D9EAC-9411-418D-9B04-C2A5BF5F6824}">
      <formula1>$J$25:$J$27</formula1>
    </dataValidation>
    <dataValidation type="list" allowBlank="1" showInputMessage="1" showErrorMessage="1" sqref="B12" xr:uid="{8E766BEE-4900-41C3-BCF2-91C23ABAEFEE}">
      <formula1>$J$29:$J$31</formula1>
    </dataValidation>
    <dataValidation type="list" allowBlank="1" showInputMessage="1" showErrorMessage="1" sqref="B13" xr:uid="{DDE64B92-C02D-4970-8CFC-FACB6633668A}">
      <formula1>$J$33:$J$35</formula1>
    </dataValidation>
    <dataValidation type="list" allowBlank="1" showInputMessage="1" showErrorMessage="1" sqref="B14" xr:uid="{1C0BFCFF-4774-47F2-8B93-496CF5D21779}">
      <formula1>$J$37:$J$38</formula1>
    </dataValidation>
    <dataValidation type="list" allowBlank="1" showInputMessage="1" showErrorMessage="1" sqref="B15" xr:uid="{AD86EA47-A4B0-437E-9671-9F8E532769DC}">
      <formula1>$J$40:$J$41</formula1>
    </dataValidation>
    <dataValidation type="list" allowBlank="1" showInputMessage="1" showErrorMessage="1" sqref="B16" xr:uid="{3ECF9C44-4425-4250-BA5E-5782D71A1F4A}">
      <formula1>$J$43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9C0C7-A365-4D94-B5CD-2724C4403733}">
  <sheetPr>
    <tabColor theme="3" tint="0.39997558519241921"/>
  </sheetPr>
  <dimension ref="A1:CW120"/>
  <sheetViews>
    <sheetView workbookViewId="0">
      <selection activeCell="I35" sqref="I35"/>
    </sheetView>
  </sheetViews>
  <sheetFormatPr defaultColWidth="8.7109375" defaultRowHeight="15" x14ac:dyDescent="0.25"/>
  <cols>
    <col min="1" max="1" width="16.28515625" bestFit="1" customWidth="1"/>
  </cols>
  <sheetData>
    <row r="1" spans="1:13" x14ac:dyDescent="0.25">
      <c r="A1" t="s">
        <v>157</v>
      </c>
      <c r="G1" s="263"/>
    </row>
    <row r="2" spans="1:13" x14ac:dyDescent="0.25">
      <c r="A2">
        <v>0.01</v>
      </c>
      <c r="G2" s="263"/>
      <c r="M2" s="263"/>
    </row>
    <row r="3" spans="1:13" hidden="1" x14ac:dyDescent="0.25"/>
    <row r="4" spans="1:13" hidden="1" x14ac:dyDescent="0.25"/>
    <row r="5" spans="1:13" hidden="1" x14ac:dyDescent="0.25"/>
    <row r="6" spans="1:13" hidden="1" x14ac:dyDescent="0.25"/>
    <row r="7" spans="1:13" hidden="1" x14ac:dyDescent="0.25"/>
    <row r="8" spans="1:13" hidden="1" x14ac:dyDescent="0.25"/>
    <row r="9" spans="1:13" hidden="1" x14ac:dyDescent="0.25"/>
    <row r="10" spans="1:13" hidden="1" x14ac:dyDescent="0.25"/>
    <row r="11" spans="1:13" hidden="1" x14ac:dyDescent="0.25"/>
    <row r="12" spans="1:13" hidden="1" x14ac:dyDescent="0.25"/>
    <row r="13" spans="1:13" hidden="1" x14ac:dyDescent="0.25"/>
    <row r="14" spans="1:13" hidden="1" x14ac:dyDescent="0.25"/>
    <row r="15" spans="1:13" hidden="1" x14ac:dyDescent="0.25"/>
    <row r="16" spans="1:13" hidden="1" x14ac:dyDescent="0.25"/>
    <row r="17" spans="1:101" hidden="1" x14ac:dyDescent="0.25"/>
    <row r="18" spans="1:101" ht="14.25" customHeight="1" x14ac:dyDescent="0.25">
      <c r="D18" s="263"/>
      <c r="G18" s="263"/>
      <c r="M18" s="263"/>
    </row>
    <row r="19" spans="1:101" x14ac:dyDescent="0.25">
      <c r="A19" t="s">
        <v>158</v>
      </c>
      <c r="B19">
        <v>1</v>
      </c>
      <c r="C19">
        <v>2</v>
      </c>
      <c r="D19">
        <v>3</v>
      </c>
      <c r="E19">
        <v>4</v>
      </c>
      <c r="F19">
        <v>5</v>
      </c>
      <c r="G19">
        <v>6</v>
      </c>
      <c r="H19">
        <v>7</v>
      </c>
      <c r="I19">
        <v>8</v>
      </c>
      <c r="J19">
        <v>9</v>
      </c>
      <c r="K19">
        <v>10</v>
      </c>
      <c r="L19">
        <v>11</v>
      </c>
      <c r="M19">
        <v>12</v>
      </c>
      <c r="N19">
        <v>13</v>
      </c>
      <c r="O19">
        <v>14</v>
      </c>
      <c r="P19">
        <v>15</v>
      </c>
      <c r="Q19">
        <v>16</v>
      </c>
      <c r="R19">
        <v>17</v>
      </c>
      <c r="S19">
        <v>18</v>
      </c>
      <c r="T19">
        <v>19</v>
      </c>
      <c r="U19">
        <v>20</v>
      </c>
      <c r="V19">
        <v>21</v>
      </c>
      <c r="W19">
        <v>22</v>
      </c>
      <c r="X19">
        <v>23</v>
      </c>
      <c r="Y19">
        <v>24</v>
      </c>
      <c r="Z19">
        <v>25</v>
      </c>
      <c r="AA19">
        <v>26</v>
      </c>
      <c r="AB19">
        <v>27</v>
      </c>
      <c r="AC19">
        <v>28</v>
      </c>
      <c r="AD19">
        <v>29</v>
      </c>
      <c r="AE19">
        <v>30</v>
      </c>
      <c r="AF19">
        <v>31</v>
      </c>
      <c r="AG19">
        <v>32</v>
      </c>
      <c r="AH19">
        <v>33</v>
      </c>
      <c r="AI19">
        <v>34</v>
      </c>
      <c r="AJ19">
        <v>35</v>
      </c>
      <c r="AK19">
        <v>36</v>
      </c>
      <c r="AL19">
        <v>37</v>
      </c>
      <c r="AM19">
        <v>38</v>
      </c>
      <c r="AN19">
        <v>39</v>
      </c>
      <c r="AO19">
        <v>40</v>
      </c>
      <c r="AP19">
        <v>41</v>
      </c>
      <c r="AQ19">
        <v>42</v>
      </c>
      <c r="AR19">
        <v>43</v>
      </c>
      <c r="AS19">
        <v>44</v>
      </c>
      <c r="AT19">
        <v>45</v>
      </c>
      <c r="AU19">
        <v>46</v>
      </c>
      <c r="AV19">
        <v>47</v>
      </c>
      <c r="AW19">
        <v>48</v>
      </c>
      <c r="AX19">
        <v>49</v>
      </c>
      <c r="AY19">
        <v>50</v>
      </c>
      <c r="AZ19">
        <v>51</v>
      </c>
      <c r="BA19">
        <v>52</v>
      </c>
      <c r="BB19">
        <v>53</v>
      </c>
      <c r="BC19">
        <v>54</v>
      </c>
      <c r="BD19">
        <v>55</v>
      </c>
      <c r="BE19">
        <v>56</v>
      </c>
      <c r="BF19">
        <v>57</v>
      </c>
      <c r="BG19">
        <v>58</v>
      </c>
      <c r="BH19">
        <v>59</v>
      </c>
      <c r="BI19">
        <v>60</v>
      </c>
      <c r="BJ19">
        <v>61</v>
      </c>
      <c r="BK19">
        <v>62</v>
      </c>
      <c r="BL19">
        <v>63</v>
      </c>
      <c r="BM19">
        <v>64</v>
      </c>
      <c r="BN19">
        <v>65</v>
      </c>
      <c r="BO19">
        <v>66</v>
      </c>
      <c r="BP19">
        <v>67</v>
      </c>
      <c r="BQ19">
        <v>68</v>
      </c>
      <c r="BR19">
        <v>69</v>
      </c>
      <c r="BS19">
        <v>70</v>
      </c>
      <c r="BT19">
        <v>71</v>
      </c>
      <c r="BU19">
        <v>72</v>
      </c>
      <c r="BV19">
        <v>73</v>
      </c>
      <c r="BW19">
        <v>74</v>
      </c>
      <c r="BX19">
        <v>75</v>
      </c>
      <c r="BY19">
        <v>76</v>
      </c>
      <c r="BZ19">
        <v>77</v>
      </c>
      <c r="CA19">
        <v>78</v>
      </c>
      <c r="CB19">
        <v>79</v>
      </c>
      <c r="CC19">
        <v>80</v>
      </c>
      <c r="CD19">
        <v>81</v>
      </c>
      <c r="CE19">
        <v>82</v>
      </c>
      <c r="CF19">
        <v>83</v>
      </c>
      <c r="CG19">
        <v>84</v>
      </c>
      <c r="CH19">
        <v>85</v>
      </c>
      <c r="CI19">
        <v>86</v>
      </c>
      <c r="CJ19">
        <v>87</v>
      </c>
      <c r="CK19">
        <v>88</v>
      </c>
      <c r="CL19">
        <v>89</v>
      </c>
      <c r="CM19">
        <v>90</v>
      </c>
      <c r="CN19">
        <v>91</v>
      </c>
      <c r="CO19">
        <v>92</v>
      </c>
      <c r="CP19">
        <v>93</v>
      </c>
      <c r="CQ19">
        <v>94</v>
      </c>
      <c r="CR19">
        <v>95</v>
      </c>
      <c r="CS19">
        <v>96</v>
      </c>
      <c r="CT19">
        <v>97</v>
      </c>
      <c r="CU19">
        <v>98</v>
      </c>
      <c r="CV19">
        <v>99</v>
      </c>
      <c r="CW19">
        <v>100</v>
      </c>
    </row>
    <row r="20" spans="1:101" s="154" customFormat="1" x14ac:dyDescent="0.25">
      <c r="A20" s="154" t="s">
        <v>298</v>
      </c>
      <c r="B20" s="264">
        <f>'Hoja De Calculo'!C65</f>
        <v>85683</v>
      </c>
      <c r="C20" s="264">
        <f>'Hoja De Calculo'!D65</f>
        <v>90725</v>
      </c>
      <c r="D20" s="264">
        <f>'Hoja De Calculo'!E65</f>
        <v>65293</v>
      </c>
      <c r="E20" s="264">
        <f>'Hoja De Calculo'!F65</f>
        <v>58019</v>
      </c>
      <c r="F20" s="264">
        <f>'Hoja De Calculo'!G65</f>
        <v>0</v>
      </c>
      <c r="G20" s="264">
        <f>'Hoja De Calculo'!H65</f>
        <v>0</v>
      </c>
      <c r="H20" s="264">
        <f>'Hoja De Calculo'!I65</f>
        <v>0</v>
      </c>
      <c r="I20" s="264">
        <f>'Hoja De Calculo'!J65</f>
        <v>0</v>
      </c>
      <c r="J20" s="264">
        <f>'Hoja De Calculo'!K65</f>
        <v>0</v>
      </c>
      <c r="K20" s="264">
        <f>'Hoja De Calculo'!L65</f>
        <v>0</v>
      </c>
      <c r="L20" s="264">
        <f>'Hoja De Calculo'!M65</f>
        <v>0</v>
      </c>
      <c r="M20" s="264">
        <f>'Hoja De Calculo'!N65</f>
        <v>0</v>
      </c>
      <c r="N20" s="264">
        <f>'Hoja De Calculo'!O65</f>
        <v>0</v>
      </c>
      <c r="O20" s="264">
        <f>'Hoja De Calculo'!P65</f>
        <v>0</v>
      </c>
      <c r="P20" s="264">
        <f>'Hoja De Calculo'!Q65</f>
        <v>0</v>
      </c>
      <c r="Q20" s="264">
        <f>'Hoja De Calculo'!R65</f>
        <v>0</v>
      </c>
      <c r="R20" s="264">
        <f>'Hoja De Calculo'!S65</f>
        <v>0</v>
      </c>
      <c r="S20" s="264">
        <f>'Hoja De Calculo'!T65</f>
        <v>0</v>
      </c>
      <c r="T20" s="264">
        <f>'Hoja De Calculo'!U65</f>
        <v>0</v>
      </c>
      <c r="U20" s="264">
        <f>'Hoja De Calculo'!V65</f>
        <v>0</v>
      </c>
      <c r="V20" s="264">
        <f>'Hoja De Calculo'!W65</f>
        <v>0</v>
      </c>
      <c r="W20" s="264">
        <f>'Hoja De Calculo'!X65</f>
        <v>0</v>
      </c>
      <c r="X20" s="264">
        <f>'Hoja De Calculo'!Y65</f>
        <v>0</v>
      </c>
      <c r="Y20" s="264">
        <f>'Hoja De Calculo'!Z65</f>
        <v>0</v>
      </c>
      <c r="Z20" s="264">
        <f>'Hoja De Calculo'!AA65</f>
        <v>0</v>
      </c>
      <c r="AA20" s="264">
        <f>'Hoja De Calculo'!AB65</f>
        <v>0</v>
      </c>
      <c r="AB20" s="264">
        <f>'Hoja De Calculo'!AC65</f>
        <v>0</v>
      </c>
      <c r="AC20" s="264">
        <f>'Hoja De Calculo'!AD65</f>
        <v>0</v>
      </c>
      <c r="AD20" s="264">
        <f>'Hoja De Calculo'!AE65</f>
        <v>0</v>
      </c>
      <c r="AE20" s="264">
        <f>'Hoja De Calculo'!AF65</f>
        <v>0</v>
      </c>
      <c r="AF20" s="264">
        <f>'Hoja De Calculo'!AG65</f>
        <v>0</v>
      </c>
      <c r="AG20" s="264">
        <f>'Hoja De Calculo'!AH65</f>
        <v>0</v>
      </c>
      <c r="AH20" s="264">
        <f>'Hoja De Calculo'!AI65</f>
        <v>0</v>
      </c>
      <c r="AI20" s="264">
        <f>'Hoja De Calculo'!AJ65</f>
        <v>0</v>
      </c>
      <c r="AJ20" s="264">
        <f>'Hoja De Calculo'!AK65</f>
        <v>0</v>
      </c>
      <c r="AK20" s="264">
        <f>'Hoja De Calculo'!AL65</f>
        <v>0</v>
      </c>
      <c r="AL20" s="264">
        <f>'Hoja De Calculo'!AM65</f>
        <v>0</v>
      </c>
      <c r="AM20" s="264">
        <f>'Hoja De Calculo'!AN65</f>
        <v>0</v>
      </c>
      <c r="AN20" s="264">
        <f>'Hoja De Calculo'!AO65</f>
        <v>0</v>
      </c>
      <c r="AO20" s="264">
        <f>'Hoja De Calculo'!AP65</f>
        <v>0</v>
      </c>
      <c r="AP20" s="264">
        <f>'Hoja De Calculo'!AQ65</f>
        <v>0</v>
      </c>
      <c r="AQ20" s="264">
        <f>'Hoja De Calculo'!AR65</f>
        <v>0</v>
      </c>
      <c r="AR20" s="264">
        <f>'Hoja De Calculo'!AS65</f>
        <v>0</v>
      </c>
      <c r="AS20" s="264">
        <f>'Hoja De Calculo'!AT65</f>
        <v>0</v>
      </c>
      <c r="AT20" s="264">
        <f>'Hoja De Calculo'!AU65</f>
        <v>0</v>
      </c>
      <c r="AU20" s="264">
        <f>'Hoja De Calculo'!AV65</f>
        <v>0</v>
      </c>
      <c r="AV20" s="264">
        <f>'Hoja De Calculo'!AW65</f>
        <v>0</v>
      </c>
      <c r="AW20" s="264">
        <f>'Hoja De Calculo'!AX65</f>
        <v>0</v>
      </c>
      <c r="AX20" s="264">
        <f>'Hoja De Calculo'!AY65</f>
        <v>0</v>
      </c>
      <c r="AY20" s="264">
        <f>'Hoja De Calculo'!AZ65</f>
        <v>0</v>
      </c>
      <c r="AZ20" s="264">
        <f>'Hoja De Calculo'!BA65</f>
        <v>0</v>
      </c>
      <c r="BA20" s="264">
        <f>'Hoja De Calculo'!BB65</f>
        <v>0</v>
      </c>
      <c r="BB20" s="264">
        <f>'Hoja De Calculo'!BC65</f>
        <v>0</v>
      </c>
      <c r="BC20" s="264">
        <f>'Hoja De Calculo'!BD65</f>
        <v>0</v>
      </c>
      <c r="BD20" s="264">
        <f>'Hoja De Calculo'!BE65</f>
        <v>0</v>
      </c>
      <c r="BE20" s="264">
        <f>'Hoja De Calculo'!BF65</f>
        <v>0</v>
      </c>
      <c r="BF20" s="264">
        <f>'Hoja De Calculo'!BG65</f>
        <v>0</v>
      </c>
      <c r="BG20" s="264">
        <f>'Hoja De Calculo'!BH65</f>
        <v>0</v>
      </c>
      <c r="BH20" s="264">
        <f>'Hoja De Calculo'!BI65</f>
        <v>0</v>
      </c>
      <c r="BI20" s="264">
        <f>'Hoja De Calculo'!BJ65</f>
        <v>0</v>
      </c>
      <c r="BJ20" s="264">
        <f>'Hoja De Calculo'!BK65</f>
        <v>0</v>
      </c>
      <c r="BK20" s="264">
        <f>'Hoja De Calculo'!BL65</f>
        <v>0</v>
      </c>
      <c r="BL20" s="264">
        <f>'Hoja De Calculo'!BM65</f>
        <v>0</v>
      </c>
      <c r="BM20" s="264">
        <f>'Hoja De Calculo'!BN65</f>
        <v>0</v>
      </c>
      <c r="BN20" s="264">
        <f>'Hoja De Calculo'!BO65</f>
        <v>0</v>
      </c>
      <c r="BO20" s="264">
        <f>'Hoja De Calculo'!BP65</f>
        <v>0</v>
      </c>
      <c r="BP20" s="264">
        <f>'Hoja De Calculo'!BQ65</f>
        <v>0</v>
      </c>
      <c r="BQ20" s="264">
        <f>'Hoja De Calculo'!BR65</f>
        <v>0</v>
      </c>
      <c r="BR20" s="264">
        <f>'Hoja De Calculo'!BS65</f>
        <v>0</v>
      </c>
      <c r="BS20" s="264">
        <f>'Hoja De Calculo'!BT65</f>
        <v>0</v>
      </c>
      <c r="BT20" s="264">
        <f>'Hoja De Calculo'!BU65</f>
        <v>0</v>
      </c>
      <c r="BU20" s="264">
        <f>'Hoja De Calculo'!BV65</f>
        <v>0</v>
      </c>
      <c r="BV20" s="264">
        <f>'Hoja De Calculo'!BW65</f>
        <v>0</v>
      </c>
      <c r="BW20" s="264">
        <f>'Hoja De Calculo'!BX65</f>
        <v>0</v>
      </c>
      <c r="BX20" s="264">
        <f>'Hoja De Calculo'!BY65</f>
        <v>0</v>
      </c>
      <c r="BY20" s="264">
        <f>'Hoja De Calculo'!BZ65</f>
        <v>0</v>
      </c>
      <c r="BZ20" s="264">
        <f>'Hoja De Calculo'!CA65</f>
        <v>0</v>
      </c>
      <c r="CA20" s="264">
        <f>'Hoja De Calculo'!CB65</f>
        <v>0</v>
      </c>
      <c r="CB20" s="264">
        <f>'Hoja De Calculo'!CC65</f>
        <v>0</v>
      </c>
      <c r="CC20" s="264">
        <f>'Hoja De Calculo'!CD65</f>
        <v>0</v>
      </c>
      <c r="CD20" s="264">
        <f>'Hoja De Calculo'!CE65</f>
        <v>0</v>
      </c>
      <c r="CE20" s="264">
        <f>'Hoja De Calculo'!CF65</f>
        <v>0</v>
      </c>
      <c r="CF20" s="264">
        <f>'Hoja De Calculo'!CG65</f>
        <v>0</v>
      </c>
      <c r="CG20" s="264">
        <f>'Hoja De Calculo'!CH65</f>
        <v>0</v>
      </c>
      <c r="CH20" s="264">
        <f>'Hoja De Calculo'!CI65</f>
        <v>0</v>
      </c>
      <c r="CI20" s="264">
        <f>'Hoja De Calculo'!CJ65</f>
        <v>0</v>
      </c>
      <c r="CJ20" s="264">
        <f>'Hoja De Calculo'!CK65</f>
        <v>0</v>
      </c>
      <c r="CK20" s="264">
        <f>'Hoja De Calculo'!CL65</f>
        <v>0</v>
      </c>
      <c r="CL20" s="264">
        <f>'Hoja De Calculo'!CM65</f>
        <v>0</v>
      </c>
      <c r="CM20" s="264">
        <f>'Hoja De Calculo'!CN65</f>
        <v>0</v>
      </c>
      <c r="CN20" s="264">
        <f>'Hoja De Calculo'!CO65</f>
        <v>0</v>
      </c>
      <c r="CO20" s="264">
        <f>'Hoja De Calculo'!CP65</f>
        <v>0</v>
      </c>
      <c r="CP20" s="264">
        <f>'Hoja De Calculo'!CQ65</f>
        <v>0</v>
      </c>
      <c r="CQ20" s="264">
        <f>'Hoja De Calculo'!CR65</f>
        <v>0</v>
      </c>
      <c r="CR20" s="264">
        <f>'Hoja De Calculo'!CS65</f>
        <v>0</v>
      </c>
      <c r="CS20" s="264">
        <f>'Hoja De Calculo'!CT65</f>
        <v>0</v>
      </c>
      <c r="CT20" s="264">
        <f>'Hoja De Calculo'!CU65</f>
        <v>0</v>
      </c>
      <c r="CU20" s="264">
        <f>'Hoja De Calculo'!CV65</f>
        <v>0</v>
      </c>
      <c r="CV20" s="264">
        <f>'Hoja De Calculo'!CW65</f>
        <v>0</v>
      </c>
      <c r="CW20" s="264">
        <f>'Hoja De Calculo'!CX65</f>
        <v>0</v>
      </c>
    </row>
    <row r="21" spans="1:101" x14ac:dyDescent="0.25">
      <c r="A21" t="s">
        <v>159</v>
      </c>
      <c r="B21" s="265">
        <f>B20-(B20*$A$2)</f>
        <v>84826.17</v>
      </c>
      <c r="C21" s="265">
        <f t="shared" ref="C21:AH21" si="0">B21-($B$20*$A$2)</f>
        <v>83969.34</v>
      </c>
      <c r="D21" s="265">
        <f t="shared" si="0"/>
        <v>83112.509999999995</v>
      </c>
      <c r="E21" s="265">
        <f t="shared" si="0"/>
        <v>82255.679999999993</v>
      </c>
      <c r="F21" s="265">
        <f t="shared" si="0"/>
        <v>81398.849999999991</v>
      </c>
      <c r="G21" s="265">
        <f t="shared" si="0"/>
        <v>80542.01999999999</v>
      </c>
      <c r="H21" s="266">
        <f t="shared" si="0"/>
        <v>79685.189999999988</v>
      </c>
      <c r="I21" s="267">
        <f t="shared" si="0"/>
        <v>78828.359999999986</v>
      </c>
      <c r="J21" s="267">
        <f t="shared" si="0"/>
        <v>77971.529999999984</v>
      </c>
      <c r="K21" s="267">
        <f t="shared" si="0"/>
        <v>77114.699999999983</v>
      </c>
      <c r="L21" s="267">
        <f t="shared" si="0"/>
        <v>76257.869999999981</v>
      </c>
      <c r="M21" s="267">
        <f t="shared" si="0"/>
        <v>75401.039999999979</v>
      </c>
      <c r="N21" s="268">
        <f t="shared" si="0"/>
        <v>74544.209999999977</v>
      </c>
      <c r="O21" s="268">
        <f t="shared" si="0"/>
        <v>73687.379999999976</v>
      </c>
      <c r="P21" s="268">
        <f t="shared" si="0"/>
        <v>72830.549999999974</v>
      </c>
      <c r="Q21" s="268">
        <f t="shared" si="0"/>
        <v>71973.719999999972</v>
      </c>
      <c r="R21" s="268">
        <f t="shared" si="0"/>
        <v>71116.88999999997</v>
      </c>
      <c r="S21" s="268">
        <f t="shared" si="0"/>
        <v>70260.059999999969</v>
      </c>
      <c r="T21" s="269">
        <f t="shared" si="0"/>
        <v>69403.229999999967</v>
      </c>
      <c r="U21" s="269">
        <f t="shared" si="0"/>
        <v>68546.399999999965</v>
      </c>
      <c r="V21" s="269">
        <f t="shared" si="0"/>
        <v>67689.569999999963</v>
      </c>
      <c r="W21" s="269">
        <f t="shared" si="0"/>
        <v>66832.739999999962</v>
      </c>
      <c r="X21" s="269">
        <f t="shared" si="0"/>
        <v>65975.90999999996</v>
      </c>
      <c r="Y21" s="269">
        <f t="shared" si="0"/>
        <v>65119.079999999958</v>
      </c>
      <c r="Z21" s="270">
        <f t="shared" si="0"/>
        <v>64262.249999999956</v>
      </c>
      <c r="AA21" s="270">
        <f t="shared" si="0"/>
        <v>63405.419999999955</v>
      </c>
      <c r="AB21" s="270">
        <f t="shared" si="0"/>
        <v>62548.589999999953</v>
      </c>
      <c r="AC21" s="270">
        <f t="shared" si="0"/>
        <v>61691.759999999951</v>
      </c>
      <c r="AD21" s="270">
        <f t="shared" si="0"/>
        <v>60834.929999999949</v>
      </c>
      <c r="AE21" s="270">
        <f t="shared" si="0"/>
        <v>59978.099999999948</v>
      </c>
      <c r="AF21" s="263">
        <f t="shared" si="0"/>
        <v>59121.269999999946</v>
      </c>
      <c r="AG21" s="263">
        <f t="shared" si="0"/>
        <v>58264.439999999944</v>
      </c>
      <c r="AH21" s="263">
        <f t="shared" si="0"/>
        <v>57407.609999999942</v>
      </c>
      <c r="AI21" s="263">
        <f t="shared" ref="AI21:BN21" si="1">AH21-($B$20*$A$2)</f>
        <v>56550.779999999941</v>
      </c>
      <c r="AJ21" s="263">
        <f t="shared" si="1"/>
        <v>55693.949999999939</v>
      </c>
      <c r="AK21" s="263">
        <f t="shared" si="1"/>
        <v>54837.119999999937</v>
      </c>
      <c r="AL21" s="263">
        <f t="shared" si="1"/>
        <v>53980.289999999935</v>
      </c>
      <c r="AM21" s="263">
        <f t="shared" si="1"/>
        <v>53123.459999999934</v>
      </c>
      <c r="AN21" s="263">
        <f t="shared" si="1"/>
        <v>52266.629999999932</v>
      </c>
      <c r="AO21" s="263">
        <f t="shared" si="1"/>
        <v>51409.79999999993</v>
      </c>
      <c r="AP21" s="263">
        <f t="shared" si="1"/>
        <v>50552.969999999928</v>
      </c>
      <c r="AQ21" s="263">
        <f t="shared" si="1"/>
        <v>49696.139999999927</v>
      </c>
      <c r="AR21" s="263">
        <f t="shared" si="1"/>
        <v>48839.309999999925</v>
      </c>
      <c r="AS21" s="263">
        <f t="shared" si="1"/>
        <v>47982.479999999923</v>
      </c>
      <c r="AT21" s="263">
        <f t="shared" si="1"/>
        <v>47125.649999999921</v>
      </c>
      <c r="AU21" s="263">
        <f t="shared" si="1"/>
        <v>46268.81999999992</v>
      </c>
      <c r="AV21" s="263">
        <f t="shared" si="1"/>
        <v>45411.989999999918</v>
      </c>
      <c r="AW21" s="263">
        <f t="shared" si="1"/>
        <v>44555.159999999916</v>
      </c>
      <c r="AX21" s="263">
        <f t="shared" si="1"/>
        <v>43698.329999999914</v>
      </c>
      <c r="AY21" s="263">
        <f t="shared" si="1"/>
        <v>42841.499999999913</v>
      </c>
      <c r="AZ21" s="263">
        <f t="shared" si="1"/>
        <v>41984.669999999911</v>
      </c>
      <c r="BA21" s="263">
        <f t="shared" si="1"/>
        <v>41127.839999999909</v>
      </c>
      <c r="BB21" s="263">
        <f t="shared" si="1"/>
        <v>40271.009999999907</v>
      </c>
      <c r="BC21" s="263">
        <f t="shared" si="1"/>
        <v>39414.179999999906</v>
      </c>
      <c r="BD21" s="263">
        <f t="shared" si="1"/>
        <v>38557.349999999904</v>
      </c>
      <c r="BE21" s="263">
        <f t="shared" si="1"/>
        <v>37700.519999999902</v>
      </c>
      <c r="BF21" s="263">
        <f t="shared" si="1"/>
        <v>36843.6899999999</v>
      </c>
      <c r="BG21" s="263">
        <f t="shared" si="1"/>
        <v>35986.859999999899</v>
      </c>
      <c r="BH21" s="263">
        <f t="shared" si="1"/>
        <v>35130.029999999897</v>
      </c>
      <c r="BI21" s="263">
        <f t="shared" si="1"/>
        <v>34273.199999999895</v>
      </c>
      <c r="BJ21" s="263">
        <f t="shared" si="1"/>
        <v>33416.369999999893</v>
      </c>
      <c r="BK21" s="263">
        <f t="shared" si="1"/>
        <v>32559.539999999892</v>
      </c>
      <c r="BL21" s="263">
        <f t="shared" si="1"/>
        <v>31702.70999999989</v>
      </c>
      <c r="BM21" s="263">
        <f t="shared" si="1"/>
        <v>30845.879999999888</v>
      </c>
      <c r="BN21" s="263">
        <f t="shared" si="1"/>
        <v>29989.049999999886</v>
      </c>
      <c r="BO21" s="263">
        <f t="shared" ref="BO21:CW21" si="2">BN21-($B$20*$A$2)</f>
        <v>29132.219999999885</v>
      </c>
      <c r="BP21" s="263">
        <f t="shared" si="2"/>
        <v>28275.389999999883</v>
      </c>
      <c r="BQ21" s="263">
        <f t="shared" si="2"/>
        <v>27418.559999999881</v>
      </c>
      <c r="BR21" s="263">
        <f t="shared" si="2"/>
        <v>26561.72999999988</v>
      </c>
      <c r="BS21" s="263">
        <f t="shared" si="2"/>
        <v>25704.899999999878</v>
      </c>
      <c r="BT21" s="263">
        <f t="shared" si="2"/>
        <v>24848.069999999876</v>
      </c>
      <c r="BU21" s="263">
        <f t="shared" si="2"/>
        <v>23991.239999999874</v>
      </c>
      <c r="BV21" s="263">
        <f t="shared" si="2"/>
        <v>23134.409999999873</v>
      </c>
      <c r="BW21" s="263">
        <f t="shared" si="2"/>
        <v>22277.579999999871</v>
      </c>
      <c r="BX21" s="263">
        <f t="shared" si="2"/>
        <v>21420.749999999869</v>
      </c>
      <c r="BY21" s="263">
        <f t="shared" si="2"/>
        <v>20563.919999999867</v>
      </c>
      <c r="BZ21" s="263">
        <f t="shared" si="2"/>
        <v>19707.089999999866</v>
      </c>
      <c r="CA21" s="263">
        <f t="shared" si="2"/>
        <v>18850.259999999864</v>
      </c>
      <c r="CB21" s="263">
        <f t="shared" si="2"/>
        <v>17993.429999999862</v>
      </c>
      <c r="CC21" s="263">
        <f t="shared" si="2"/>
        <v>17136.59999999986</v>
      </c>
      <c r="CD21" s="263">
        <f t="shared" si="2"/>
        <v>16279.76999999986</v>
      </c>
      <c r="CE21" s="263">
        <f t="shared" si="2"/>
        <v>15422.93999999986</v>
      </c>
      <c r="CF21" s="263">
        <f t="shared" si="2"/>
        <v>14566.109999999861</v>
      </c>
      <c r="CG21" s="263">
        <f t="shared" si="2"/>
        <v>13709.279999999861</v>
      </c>
      <c r="CH21" s="263">
        <f t="shared" si="2"/>
        <v>12852.449999999861</v>
      </c>
      <c r="CI21" s="263">
        <f t="shared" si="2"/>
        <v>11995.619999999861</v>
      </c>
      <c r="CJ21" s="263">
        <f t="shared" si="2"/>
        <v>11138.789999999861</v>
      </c>
      <c r="CK21" s="263">
        <f t="shared" si="2"/>
        <v>10281.959999999861</v>
      </c>
      <c r="CL21" s="263">
        <f t="shared" si="2"/>
        <v>9425.129999999861</v>
      </c>
      <c r="CM21" s="263">
        <f t="shared" si="2"/>
        <v>8568.299999999861</v>
      </c>
      <c r="CN21" s="263">
        <f t="shared" si="2"/>
        <v>7711.4699999998611</v>
      </c>
      <c r="CO21" s="263">
        <f t="shared" si="2"/>
        <v>6854.6399999998612</v>
      </c>
      <c r="CP21" s="263">
        <f t="shared" si="2"/>
        <v>5997.8099999998612</v>
      </c>
      <c r="CQ21" s="263">
        <f t="shared" si="2"/>
        <v>5140.9799999998613</v>
      </c>
      <c r="CR21" s="263">
        <f t="shared" si="2"/>
        <v>4284.1499999998614</v>
      </c>
      <c r="CS21" s="263">
        <f t="shared" si="2"/>
        <v>3427.3199999998615</v>
      </c>
      <c r="CT21" s="263">
        <f t="shared" si="2"/>
        <v>2570.4899999998615</v>
      </c>
      <c r="CU21" s="263">
        <f t="shared" si="2"/>
        <v>1713.6599999998616</v>
      </c>
      <c r="CV21" s="263">
        <f t="shared" si="2"/>
        <v>856.82999999986157</v>
      </c>
      <c r="CW21" s="263">
        <f t="shared" si="2"/>
        <v>-1.3847056834492832E-10</v>
      </c>
    </row>
    <row r="22" spans="1:101" x14ac:dyDescent="0.25">
      <c r="A22" t="s">
        <v>160</v>
      </c>
      <c r="B22" s="271"/>
      <c r="C22" s="272">
        <f>C20-(C20*$A$2)</f>
        <v>89817.75</v>
      </c>
      <c r="D22" s="272">
        <f t="shared" ref="D22:AI22" si="3">C22-($C$20*$A$2)</f>
        <v>88910.5</v>
      </c>
      <c r="E22" s="272">
        <f t="shared" si="3"/>
        <v>88003.25</v>
      </c>
      <c r="F22" s="272">
        <f t="shared" si="3"/>
        <v>87096</v>
      </c>
      <c r="G22" s="272">
        <f t="shared" si="3"/>
        <v>86188.75</v>
      </c>
      <c r="H22" s="273">
        <f t="shared" si="3"/>
        <v>85281.5</v>
      </c>
      <c r="I22" s="274">
        <f t="shared" si="3"/>
        <v>84374.25</v>
      </c>
      <c r="J22" s="274">
        <f t="shared" si="3"/>
        <v>83467</v>
      </c>
      <c r="K22" s="274">
        <f t="shared" si="3"/>
        <v>82559.75</v>
      </c>
      <c r="L22" s="274">
        <f t="shared" si="3"/>
        <v>81652.5</v>
      </c>
      <c r="M22" s="274">
        <f t="shared" si="3"/>
        <v>80745.25</v>
      </c>
      <c r="N22" s="275">
        <f t="shared" si="3"/>
        <v>79838</v>
      </c>
      <c r="O22" s="275">
        <f t="shared" si="3"/>
        <v>78930.75</v>
      </c>
      <c r="P22" s="275">
        <f t="shared" si="3"/>
        <v>78023.5</v>
      </c>
      <c r="Q22" s="275">
        <f t="shared" si="3"/>
        <v>77116.25</v>
      </c>
      <c r="R22" s="275">
        <f t="shared" si="3"/>
        <v>76209</v>
      </c>
      <c r="S22" s="275">
        <f t="shared" si="3"/>
        <v>75301.75</v>
      </c>
      <c r="T22" s="276">
        <f t="shared" si="3"/>
        <v>74394.5</v>
      </c>
      <c r="U22" s="276">
        <f t="shared" si="3"/>
        <v>73487.25</v>
      </c>
      <c r="V22" s="276">
        <f t="shared" si="3"/>
        <v>72580</v>
      </c>
      <c r="W22" s="276">
        <f t="shared" si="3"/>
        <v>71672.75</v>
      </c>
      <c r="X22" s="276">
        <f t="shared" si="3"/>
        <v>70765.5</v>
      </c>
      <c r="Y22" s="276">
        <f t="shared" si="3"/>
        <v>69858.25</v>
      </c>
      <c r="Z22" s="277">
        <f t="shared" si="3"/>
        <v>68951</v>
      </c>
      <c r="AA22" s="277">
        <f t="shared" si="3"/>
        <v>68043.75</v>
      </c>
      <c r="AB22" s="277">
        <f t="shared" si="3"/>
        <v>67136.5</v>
      </c>
      <c r="AC22" s="277">
        <f t="shared" si="3"/>
        <v>66229.25</v>
      </c>
      <c r="AD22" s="277">
        <f t="shared" si="3"/>
        <v>65322</v>
      </c>
      <c r="AE22" s="277">
        <f t="shared" si="3"/>
        <v>64414.75</v>
      </c>
      <c r="AF22" s="263">
        <f t="shared" si="3"/>
        <v>63507.5</v>
      </c>
      <c r="AG22" s="263">
        <f t="shared" si="3"/>
        <v>62600.25</v>
      </c>
      <c r="AH22" s="263">
        <f t="shared" si="3"/>
        <v>61693</v>
      </c>
      <c r="AI22" s="263">
        <f t="shared" si="3"/>
        <v>60785.75</v>
      </c>
      <c r="AJ22" s="263">
        <f t="shared" ref="AJ22:BO22" si="4">AI22-($C$20*$A$2)</f>
        <v>59878.5</v>
      </c>
      <c r="AK22" s="263">
        <f t="shared" si="4"/>
        <v>58971.25</v>
      </c>
      <c r="AL22" s="263">
        <f t="shared" si="4"/>
        <v>58064</v>
      </c>
      <c r="AM22" s="263">
        <f t="shared" si="4"/>
        <v>57156.75</v>
      </c>
      <c r="AN22" s="263">
        <f t="shared" si="4"/>
        <v>56249.5</v>
      </c>
      <c r="AO22" s="263">
        <f t="shared" si="4"/>
        <v>55342.25</v>
      </c>
      <c r="AP22" s="263">
        <f t="shared" si="4"/>
        <v>54435</v>
      </c>
      <c r="AQ22" s="263">
        <f t="shared" si="4"/>
        <v>53527.75</v>
      </c>
      <c r="AR22" s="263">
        <f t="shared" si="4"/>
        <v>52620.5</v>
      </c>
      <c r="AS22" s="263">
        <f t="shared" si="4"/>
        <v>51713.25</v>
      </c>
      <c r="AT22" s="263">
        <f t="shared" si="4"/>
        <v>50806</v>
      </c>
      <c r="AU22" s="263">
        <f t="shared" si="4"/>
        <v>49898.75</v>
      </c>
      <c r="AV22" s="263">
        <f t="shared" si="4"/>
        <v>48991.5</v>
      </c>
      <c r="AW22" s="263">
        <f t="shared" si="4"/>
        <v>48084.25</v>
      </c>
      <c r="AX22">
        <f t="shared" si="4"/>
        <v>47177</v>
      </c>
      <c r="AY22">
        <f t="shared" si="4"/>
        <v>46269.75</v>
      </c>
      <c r="AZ22">
        <f t="shared" si="4"/>
        <v>45362.5</v>
      </c>
      <c r="BA22">
        <f t="shared" si="4"/>
        <v>44455.25</v>
      </c>
      <c r="BB22">
        <f t="shared" si="4"/>
        <v>43548</v>
      </c>
      <c r="BC22">
        <f t="shared" si="4"/>
        <v>42640.75</v>
      </c>
      <c r="BD22">
        <f t="shared" si="4"/>
        <v>41733.5</v>
      </c>
      <c r="BE22">
        <f t="shared" si="4"/>
        <v>40826.25</v>
      </c>
      <c r="BF22">
        <f t="shared" si="4"/>
        <v>39919</v>
      </c>
      <c r="BG22">
        <f t="shared" si="4"/>
        <v>39011.75</v>
      </c>
      <c r="BH22">
        <f t="shared" si="4"/>
        <v>38104.5</v>
      </c>
      <c r="BI22" s="263">
        <f t="shared" si="4"/>
        <v>37197.25</v>
      </c>
      <c r="BJ22" s="263">
        <f t="shared" si="4"/>
        <v>36290</v>
      </c>
      <c r="BK22" s="263">
        <f t="shared" si="4"/>
        <v>35382.75</v>
      </c>
      <c r="BL22" s="263">
        <f t="shared" si="4"/>
        <v>34475.5</v>
      </c>
      <c r="BM22" s="263">
        <f t="shared" si="4"/>
        <v>33568.25</v>
      </c>
      <c r="BN22" s="263">
        <f t="shared" si="4"/>
        <v>32661</v>
      </c>
      <c r="BO22" s="263">
        <f t="shared" si="4"/>
        <v>31753.75</v>
      </c>
      <c r="BP22" s="263">
        <f t="shared" ref="BP22:CW22" si="5">BO22-($C$20*$A$2)</f>
        <v>30846.5</v>
      </c>
      <c r="BQ22" s="263">
        <f t="shared" si="5"/>
        <v>29939.25</v>
      </c>
      <c r="BR22" s="263">
        <f t="shared" si="5"/>
        <v>29032</v>
      </c>
      <c r="BS22" s="263">
        <f t="shared" si="5"/>
        <v>28124.75</v>
      </c>
      <c r="BT22" s="263">
        <f t="shared" si="5"/>
        <v>27217.5</v>
      </c>
      <c r="BU22" s="263">
        <f t="shared" si="5"/>
        <v>26310.25</v>
      </c>
      <c r="BV22" s="263">
        <f t="shared" si="5"/>
        <v>25403</v>
      </c>
      <c r="BW22" s="263">
        <f t="shared" si="5"/>
        <v>24495.75</v>
      </c>
      <c r="BX22" s="263">
        <f t="shared" si="5"/>
        <v>23588.5</v>
      </c>
      <c r="BY22" s="263">
        <f t="shared" si="5"/>
        <v>22681.25</v>
      </c>
      <c r="BZ22" s="263">
        <f t="shared" si="5"/>
        <v>21774</v>
      </c>
      <c r="CA22" s="263">
        <f t="shared" si="5"/>
        <v>20866.75</v>
      </c>
      <c r="CB22" s="263">
        <f t="shared" si="5"/>
        <v>19959.5</v>
      </c>
      <c r="CC22" s="263">
        <f t="shared" si="5"/>
        <v>19052.25</v>
      </c>
      <c r="CD22" s="263">
        <f t="shared" si="5"/>
        <v>18145</v>
      </c>
      <c r="CE22" s="263">
        <f t="shared" si="5"/>
        <v>17237.75</v>
      </c>
      <c r="CF22" s="263">
        <f t="shared" si="5"/>
        <v>16330.5</v>
      </c>
      <c r="CG22" s="263">
        <f t="shared" si="5"/>
        <v>15423.25</v>
      </c>
      <c r="CH22" s="263">
        <f t="shared" si="5"/>
        <v>14516</v>
      </c>
      <c r="CI22" s="263">
        <f t="shared" si="5"/>
        <v>13608.75</v>
      </c>
      <c r="CJ22" s="263">
        <f t="shared" si="5"/>
        <v>12701.5</v>
      </c>
      <c r="CK22" s="263">
        <f t="shared" si="5"/>
        <v>11794.25</v>
      </c>
      <c r="CL22" s="263">
        <f t="shared" si="5"/>
        <v>10887</v>
      </c>
      <c r="CM22" s="263">
        <f t="shared" si="5"/>
        <v>9979.75</v>
      </c>
      <c r="CN22" s="263">
        <f t="shared" si="5"/>
        <v>9072.5</v>
      </c>
      <c r="CO22" s="263">
        <f t="shared" si="5"/>
        <v>8165.25</v>
      </c>
      <c r="CP22" s="263">
        <f t="shared" si="5"/>
        <v>7258</v>
      </c>
      <c r="CQ22" s="263">
        <f t="shared" si="5"/>
        <v>6350.75</v>
      </c>
      <c r="CR22" s="263">
        <f t="shared" si="5"/>
        <v>5443.5</v>
      </c>
      <c r="CS22" s="263">
        <f t="shared" si="5"/>
        <v>4536.25</v>
      </c>
      <c r="CT22" s="263">
        <f t="shared" si="5"/>
        <v>3629</v>
      </c>
      <c r="CU22" s="263">
        <f t="shared" si="5"/>
        <v>2721.75</v>
      </c>
      <c r="CV22" s="263">
        <f t="shared" si="5"/>
        <v>1814.5</v>
      </c>
      <c r="CW22" s="263">
        <f t="shared" si="5"/>
        <v>907.25</v>
      </c>
    </row>
    <row r="23" spans="1:101" x14ac:dyDescent="0.25">
      <c r="A23" t="s">
        <v>161</v>
      </c>
      <c r="B23" s="271"/>
      <c r="C23" s="278"/>
      <c r="D23" s="279">
        <f>D20-(D20*$A$2)</f>
        <v>64640.07</v>
      </c>
      <c r="E23" s="279">
        <f t="shared" ref="E23:AJ23" si="6">D23-($D$20*$A$2)</f>
        <v>63987.14</v>
      </c>
      <c r="F23" s="279">
        <f t="shared" si="6"/>
        <v>63334.21</v>
      </c>
      <c r="G23" s="279">
        <f t="shared" si="6"/>
        <v>62681.279999999999</v>
      </c>
      <c r="H23" s="280">
        <f t="shared" si="6"/>
        <v>62028.35</v>
      </c>
      <c r="I23" s="281">
        <f t="shared" si="6"/>
        <v>61375.42</v>
      </c>
      <c r="J23" s="281">
        <f t="shared" si="6"/>
        <v>60722.49</v>
      </c>
      <c r="K23" s="281">
        <f t="shared" si="6"/>
        <v>60069.56</v>
      </c>
      <c r="L23" s="281">
        <f t="shared" si="6"/>
        <v>59416.63</v>
      </c>
      <c r="M23" s="281">
        <f t="shared" si="6"/>
        <v>58763.7</v>
      </c>
      <c r="N23" s="282">
        <f t="shared" si="6"/>
        <v>58110.77</v>
      </c>
      <c r="O23" s="282">
        <f t="shared" si="6"/>
        <v>57457.84</v>
      </c>
      <c r="P23" s="282">
        <f t="shared" si="6"/>
        <v>56804.909999999996</v>
      </c>
      <c r="Q23" s="282">
        <f t="shared" si="6"/>
        <v>56151.979999999996</v>
      </c>
      <c r="R23" s="282">
        <f t="shared" si="6"/>
        <v>55499.049999999996</v>
      </c>
      <c r="S23" s="282">
        <f t="shared" si="6"/>
        <v>54846.119999999995</v>
      </c>
      <c r="T23" s="283">
        <f t="shared" si="6"/>
        <v>54193.189999999995</v>
      </c>
      <c r="U23" s="283">
        <f t="shared" si="6"/>
        <v>53540.259999999995</v>
      </c>
      <c r="V23" s="283">
        <f t="shared" si="6"/>
        <v>52887.329999999994</v>
      </c>
      <c r="W23" s="283">
        <f t="shared" si="6"/>
        <v>52234.399999999994</v>
      </c>
      <c r="X23" s="283">
        <f t="shared" si="6"/>
        <v>51581.469999999994</v>
      </c>
      <c r="Y23" s="283">
        <f t="shared" si="6"/>
        <v>50928.539999999994</v>
      </c>
      <c r="Z23" s="284">
        <f t="shared" si="6"/>
        <v>50275.609999999993</v>
      </c>
      <c r="AA23" s="284">
        <f t="shared" si="6"/>
        <v>49622.679999999993</v>
      </c>
      <c r="AB23" s="284">
        <f t="shared" si="6"/>
        <v>48969.749999999993</v>
      </c>
      <c r="AC23" s="284">
        <f t="shared" si="6"/>
        <v>48316.819999999992</v>
      </c>
      <c r="AD23" s="284">
        <f t="shared" si="6"/>
        <v>47663.889999999992</v>
      </c>
      <c r="AE23" s="284">
        <f t="shared" si="6"/>
        <v>47010.959999999992</v>
      </c>
      <c r="AF23" s="263">
        <f t="shared" si="6"/>
        <v>46358.029999999992</v>
      </c>
      <c r="AG23" s="263">
        <f t="shared" si="6"/>
        <v>45705.099999999991</v>
      </c>
      <c r="AH23" s="263">
        <f t="shared" si="6"/>
        <v>45052.169999999991</v>
      </c>
      <c r="AI23" s="263">
        <f t="shared" si="6"/>
        <v>44399.239999999991</v>
      </c>
      <c r="AJ23" s="263">
        <f t="shared" si="6"/>
        <v>43746.30999999999</v>
      </c>
      <c r="AK23" s="263">
        <f t="shared" ref="AK23:BP23" si="7">AJ23-($D$20*$A$2)</f>
        <v>43093.37999999999</v>
      </c>
      <c r="AL23" s="263">
        <f t="shared" si="7"/>
        <v>42440.44999999999</v>
      </c>
      <c r="AM23" s="263">
        <f t="shared" si="7"/>
        <v>41787.51999999999</v>
      </c>
      <c r="AN23" s="263">
        <f t="shared" si="7"/>
        <v>41134.589999999989</v>
      </c>
      <c r="AO23" s="263">
        <f t="shared" si="7"/>
        <v>40481.659999999989</v>
      </c>
      <c r="AP23" s="263">
        <f t="shared" si="7"/>
        <v>39828.729999999989</v>
      </c>
      <c r="AQ23" s="263">
        <f t="shared" si="7"/>
        <v>39175.799999999988</v>
      </c>
      <c r="AR23" s="263">
        <f t="shared" si="7"/>
        <v>38522.869999999988</v>
      </c>
      <c r="AS23" s="263">
        <f t="shared" si="7"/>
        <v>37869.939999999988</v>
      </c>
      <c r="AT23" s="263">
        <f t="shared" si="7"/>
        <v>37217.009999999987</v>
      </c>
      <c r="AU23" s="263">
        <f t="shared" si="7"/>
        <v>36564.079999999987</v>
      </c>
      <c r="AV23" s="263">
        <f t="shared" si="7"/>
        <v>35911.149999999987</v>
      </c>
      <c r="AW23" s="263">
        <f t="shared" si="7"/>
        <v>35258.219999999987</v>
      </c>
      <c r="AX23">
        <f t="shared" si="7"/>
        <v>34605.289999999986</v>
      </c>
      <c r="AY23">
        <f t="shared" si="7"/>
        <v>33952.359999999986</v>
      </c>
      <c r="AZ23">
        <f t="shared" si="7"/>
        <v>33299.429999999986</v>
      </c>
      <c r="BA23">
        <f t="shared" si="7"/>
        <v>32646.499999999985</v>
      </c>
      <c r="BB23">
        <f t="shared" si="7"/>
        <v>31993.569999999985</v>
      </c>
      <c r="BC23">
        <f t="shared" si="7"/>
        <v>31340.639999999985</v>
      </c>
      <c r="BD23">
        <f t="shared" si="7"/>
        <v>30687.709999999985</v>
      </c>
      <c r="BE23">
        <f t="shared" si="7"/>
        <v>30034.779999999984</v>
      </c>
      <c r="BF23">
        <f t="shared" si="7"/>
        <v>29381.849999999984</v>
      </c>
      <c r="BG23">
        <f t="shared" si="7"/>
        <v>28728.919999999984</v>
      </c>
      <c r="BH23">
        <f t="shared" si="7"/>
        <v>28075.989999999983</v>
      </c>
      <c r="BI23" s="263">
        <f t="shared" si="7"/>
        <v>27423.059999999983</v>
      </c>
      <c r="BJ23" s="263">
        <f t="shared" si="7"/>
        <v>26770.129999999983</v>
      </c>
      <c r="BK23" s="263">
        <f t="shared" si="7"/>
        <v>26117.199999999983</v>
      </c>
      <c r="BL23" s="263">
        <f t="shared" si="7"/>
        <v>25464.269999999982</v>
      </c>
      <c r="BM23" s="263">
        <f t="shared" si="7"/>
        <v>24811.339999999982</v>
      </c>
      <c r="BN23" s="263">
        <f t="shared" si="7"/>
        <v>24158.409999999982</v>
      </c>
      <c r="BO23" s="263">
        <f t="shared" si="7"/>
        <v>23505.479999999981</v>
      </c>
      <c r="BP23" s="263">
        <f t="shared" si="7"/>
        <v>22852.549999999981</v>
      </c>
      <c r="BQ23" s="263">
        <f t="shared" ref="BQ23:CW23" si="8">BP23-($D$20*$A$2)</f>
        <v>22199.619999999981</v>
      </c>
      <c r="BR23" s="263">
        <f t="shared" si="8"/>
        <v>21546.689999999981</v>
      </c>
      <c r="BS23" s="263">
        <f t="shared" si="8"/>
        <v>20893.75999999998</v>
      </c>
      <c r="BT23" s="263">
        <f t="shared" si="8"/>
        <v>20240.82999999998</v>
      </c>
      <c r="BU23" s="263">
        <f t="shared" si="8"/>
        <v>19587.89999999998</v>
      </c>
      <c r="BV23" s="263">
        <f t="shared" si="8"/>
        <v>18934.969999999979</v>
      </c>
      <c r="BW23" s="263">
        <f t="shared" si="8"/>
        <v>18282.039999999979</v>
      </c>
      <c r="BX23" s="263">
        <f t="shared" si="8"/>
        <v>17629.109999999979</v>
      </c>
      <c r="BY23" s="263">
        <f t="shared" si="8"/>
        <v>16976.179999999978</v>
      </c>
      <c r="BZ23" s="263">
        <f t="shared" si="8"/>
        <v>16323.249999999978</v>
      </c>
      <c r="CA23" s="263">
        <f t="shared" si="8"/>
        <v>15670.319999999978</v>
      </c>
      <c r="CB23" s="263">
        <f t="shared" si="8"/>
        <v>15017.389999999978</v>
      </c>
      <c r="CC23" s="263">
        <f t="shared" si="8"/>
        <v>14364.459999999977</v>
      </c>
      <c r="CD23" s="263">
        <f t="shared" si="8"/>
        <v>13711.529999999977</v>
      </c>
      <c r="CE23" s="263">
        <f t="shared" si="8"/>
        <v>13058.599999999977</v>
      </c>
      <c r="CF23" s="263">
        <f t="shared" si="8"/>
        <v>12405.669999999976</v>
      </c>
      <c r="CG23" s="263">
        <f t="shared" si="8"/>
        <v>11752.739999999976</v>
      </c>
      <c r="CH23" s="263">
        <f t="shared" si="8"/>
        <v>11099.809999999976</v>
      </c>
      <c r="CI23" s="263">
        <f t="shared" si="8"/>
        <v>10446.879999999976</v>
      </c>
      <c r="CJ23" s="263">
        <f t="shared" si="8"/>
        <v>9793.9499999999753</v>
      </c>
      <c r="CK23" s="263">
        <f t="shared" si="8"/>
        <v>9141.019999999975</v>
      </c>
      <c r="CL23" s="263">
        <f t="shared" si="8"/>
        <v>8488.0899999999747</v>
      </c>
      <c r="CM23" s="263">
        <f t="shared" si="8"/>
        <v>7835.1599999999744</v>
      </c>
      <c r="CN23" s="263">
        <f t="shared" si="8"/>
        <v>7182.2299999999741</v>
      </c>
      <c r="CO23" s="263">
        <f t="shared" si="8"/>
        <v>6529.2999999999738</v>
      </c>
      <c r="CP23" s="263">
        <f t="shared" si="8"/>
        <v>5876.3699999999735</v>
      </c>
      <c r="CQ23" s="263">
        <f t="shared" si="8"/>
        <v>5223.4399999999732</v>
      </c>
      <c r="CR23" s="263">
        <f t="shared" si="8"/>
        <v>4570.5099999999729</v>
      </c>
      <c r="CS23" s="263">
        <f t="shared" si="8"/>
        <v>3917.5799999999726</v>
      </c>
      <c r="CT23" s="263">
        <f t="shared" si="8"/>
        <v>3264.6499999999724</v>
      </c>
      <c r="CU23" s="263">
        <f t="shared" si="8"/>
        <v>2611.7199999999721</v>
      </c>
      <c r="CV23" s="263">
        <f t="shared" si="8"/>
        <v>1958.789999999972</v>
      </c>
      <c r="CW23" s="263">
        <f t="shared" si="8"/>
        <v>1305.8599999999719</v>
      </c>
    </row>
    <row r="24" spans="1:101" x14ac:dyDescent="0.25">
      <c r="A24" t="s">
        <v>162</v>
      </c>
      <c r="B24" s="271"/>
      <c r="C24" s="278"/>
      <c r="D24" s="278"/>
      <c r="E24" s="285">
        <f>E20-(E20*$A$2)</f>
        <v>57438.81</v>
      </c>
      <c r="F24" s="285">
        <f t="shared" ref="F24:AK24" si="9">E24-($E$20*$A$2)</f>
        <v>56858.619999999995</v>
      </c>
      <c r="G24" s="285">
        <f t="shared" si="9"/>
        <v>56278.429999999993</v>
      </c>
      <c r="H24" s="286">
        <f t="shared" si="9"/>
        <v>55698.239999999991</v>
      </c>
      <c r="I24" s="287">
        <f t="shared" si="9"/>
        <v>55118.049999999988</v>
      </c>
      <c r="J24" s="287">
        <f t="shared" si="9"/>
        <v>54537.859999999986</v>
      </c>
      <c r="K24" s="287">
        <f t="shared" si="9"/>
        <v>53957.669999999984</v>
      </c>
      <c r="L24" s="287">
        <f t="shared" si="9"/>
        <v>53377.479999999981</v>
      </c>
      <c r="M24" s="287">
        <f t="shared" si="9"/>
        <v>52797.289999999979</v>
      </c>
      <c r="N24" s="288">
        <f t="shared" si="9"/>
        <v>52217.099999999977</v>
      </c>
      <c r="O24" s="288">
        <f t="shared" si="9"/>
        <v>51636.909999999974</v>
      </c>
      <c r="P24" s="288">
        <f t="shared" si="9"/>
        <v>51056.719999999972</v>
      </c>
      <c r="Q24" s="288">
        <f t="shared" si="9"/>
        <v>50476.52999999997</v>
      </c>
      <c r="R24" s="288">
        <f t="shared" si="9"/>
        <v>49896.339999999967</v>
      </c>
      <c r="S24" s="288">
        <f t="shared" si="9"/>
        <v>49316.149999999965</v>
      </c>
      <c r="T24" s="289">
        <f t="shared" si="9"/>
        <v>48735.959999999963</v>
      </c>
      <c r="U24" s="289">
        <f t="shared" si="9"/>
        <v>48155.76999999996</v>
      </c>
      <c r="V24" s="289">
        <f t="shared" si="9"/>
        <v>47575.579999999958</v>
      </c>
      <c r="W24" s="289">
        <f t="shared" si="9"/>
        <v>46995.389999999956</v>
      </c>
      <c r="X24" s="289">
        <f t="shared" si="9"/>
        <v>46415.199999999953</v>
      </c>
      <c r="Y24" s="289">
        <f t="shared" si="9"/>
        <v>45835.009999999951</v>
      </c>
      <c r="Z24" s="290">
        <f t="shared" si="9"/>
        <v>45254.819999999949</v>
      </c>
      <c r="AA24" s="290">
        <f t="shared" si="9"/>
        <v>44674.629999999946</v>
      </c>
      <c r="AB24" s="290">
        <f t="shared" si="9"/>
        <v>44094.439999999944</v>
      </c>
      <c r="AC24" s="290">
        <f t="shared" si="9"/>
        <v>43514.249999999942</v>
      </c>
      <c r="AD24" s="290">
        <f t="shared" si="9"/>
        <v>42934.059999999939</v>
      </c>
      <c r="AE24" s="290">
        <f t="shared" si="9"/>
        <v>42353.869999999937</v>
      </c>
      <c r="AF24" s="263">
        <f t="shared" si="9"/>
        <v>41773.679999999935</v>
      </c>
      <c r="AG24" s="263">
        <f t="shared" si="9"/>
        <v>41193.489999999932</v>
      </c>
      <c r="AH24" s="263">
        <f t="shared" si="9"/>
        <v>40613.29999999993</v>
      </c>
      <c r="AI24" s="263">
        <f t="shared" si="9"/>
        <v>40033.109999999928</v>
      </c>
      <c r="AJ24" s="263">
        <f t="shared" si="9"/>
        <v>39452.919999999925</v>
      </c>
      <c r="AK24" s="263">
        <f t="shared" si="9"/>
        <v>38872.729999999923</v>
      </c>
      <c r="AL24" s="263">
        <f t="shared" ref="AL24:BQ24" si="10">AK24-($E$20*$A$2)</f>
        <v>38292.539999999921</v>
      </c>
      <c r="AM24" s="263">
        <f t="shared" si="10"/>
        <v>37712.349999999919</v>
      </c>
      <c r="AN24" s="263">
        <f t="shared" si="10"/>
        <v>37132.159999999916</v>
      </c>
      <c r="AO24" s="263">
        <f t="shared" si="10"/>
        <v>36551.969999999914</v>
      </c>
      <c r="AP24" s="263">
        <f t="shared" si="10"/>
        <v>35971.779999999912</v>
      </c>
      <c r="AQ24" s="263">
        <f t="shared" si="10"/>
        <v>35391.589999999909</v>
      </c>
      <c r="AR24" s="263">
        <f t="shared" si="10"/>
        <v>34811.399999999907</v>
      </c>
      <c r="AS24" s="263">
        <f t="shared" si="10"/>
        <v>34231.209999999905</v>
      </c>
      <c r="AT24" s="263">
        <f t="shared" si="10"/>
        <v>33651.019999999902</v>
      </c>
      <c r="AU24" s="263">
        <f t="shared" si="10"/>
        <v>33070.8299999999</v>
      </c>
      <c r="AV24" s="263">
        <f t="shared" si="10"/>
        <v>32490.639999999901</v>
      </c>
      <c r="AW24" s="263">
        <f t="shared" si="10"/>
        <v>31910.449999999903</v>
      </c>
      <c r="AX24">
        <f t="shared" si="10"/>
        <v>31330.259999999904</v>
      </c>
      <c r="AY24">
        <f t="shared" si="10"/>
        <v>30750.069999999905</v>
      </c>
      <c r="AZ24">
        <f t="shared" si="10"/>
        <v>30169.879999999906</v>
      </c>
      <c r="BA24">
        <f t="shared" si="10"/>
        <v>29589.689999999908</v>
      </c>
      <c r="BB24">
        <f t="shared" si="10"/>
        <v>29009.499999999909</v>
      </c>
      <c r="BC24">
        <f t="shared" si="10"/>
        <v>28429.30999999991</v>
      </c>
      <c r="BD24">
        <f t="shared" si="10"/>
        <v>27849.119999999912</v>
      </c>
      <c r="BE24">
        <f t="shared" si="10"/>
        <v>27268.929999999913</v>
      </c>
      <c r="BF24">
        <f t="shared" si="10"/>
        <v>26688.739999999914</v>
      </c>
      <c r="BG24">
        <f t="shared" si="10"/>
        <v>26108.549999999916</v>
      </c>
      <c r="BH24">
        <f t="shared" si="10"/>
        <v>25528.359999999917</v>
      </c>
      <c r="BI24" s="263">
        <f t="shared" si="10"/>
        <v>24948.169999999918</v>
      </c>
      <c r="BJ24" s="263">
        <f t="shared" si="10"/>
        <v>24367.97999999992</v>
      </c>
      <c r="BK24" s="263">
        <f t="shared" si="10"/>
        <v>23787.789999999921</v>
      </c>
      <c r="BL24" s="263">
        <f t="shared" si="10"/>
        <v>23207.599999999922</v>
      </c>
      <c r="BM24" s="263">
        <f t="shared" si="10"/>
        <v>22627.409999999923</v>
      </c>
      <c r="BN24" s="263">
        <f t="shared" si="10"/>
        <v>22047.219999999925</v>
      </c>
      <c r="BO24" s="263">
        <f t="shared" si="10"/>
        <v>21467.029999999926</v>
      </c>
      <c r="BP24" s="263">
        <f t="shared" si="10"/>
        <v>20886.839999999927</v>
      </c>
      <c r="BQ24" s="263">
        <f t="shared" si="10"/>
        <v>20306.649999999929</v>
      </c>
      <c r="BR24" s="263">
        <f t="shared" ref="BR24:CW24" si="11">BQ24-($E$20*$A$2)</f>
        <v>19726.45999999993</v>
      </c>
      <c r="BS24" s="263">
        <f t="shared" si="11"/>
        <v>19146.269999999931</v>
      </c>
      <c r="BT24" s="263">
        <f t="shared" si="11"/>
        <v>18566.079999999933</v>
      </c>
      <c r="BU24" s="263">
        <f t="shared" si="11"/>
        <v>17985.889999999934</v>
      </c>
      <c r="BV24" s="263">
        <f t="shared" si="11"/>
        <v>17405.699999999935</v>
      </c>
      <c r="BW24" s="263">
        <f t="shared" si="11"/>
        <v>16825.509999999937</v>
      </c>
      <c r="BX24" s="263">
        <f t="shared" si="11"/>
        <v>16245.319999999936</v>
      </c>
      <c r="BY24" s="263">
        <f t="shared" si="11"/>
        <v>15665.129999999936</v>
      </c>
      <c r="BZ24" s="263">
        <f t="shared" si="11"/>
        <v>15084.939999999935</v>
      </c>
      <c r="CA24" s="263">
        <f t="shared" si="11"/>
        <v>14504.749999999935</v>
      </c>
      <c r="CB24" s="263">
        <f t="shared" si="11"/>
        <v>13924.559999999934</v>
      </c>
      <c r="CC24" s="263">
        <f t="shared" si="11"/>
        <v>13344.369999999933</v>
      </c>
      <c r="CD24" s="263">
        <f t="shared" si="11"/>
        <v>12764.179999999933</v>
      </c>
      <c r="CE24" s="263">
        <f t="shared" si="11"/>
        <v>12183.989999999932</v>
      </c>
      <c r="CF24" s="263">
        <f t="shared" si="11"/>
        <v>11603.799999999932</v>
      </c>
      <c r="CG24" s="263">
        <f t="shared" si="11"/>
        <v>11023.609999999931</v>
      </c>
      <c r="CH24" s="263">
        <f t="shared" si="11"/>
        <v>10443.419999999931</v>
      </c>
      <c r="CI24" s="263">
        <f t="shared" si="11"/>
        <v>9863.2299999999304</v>
      </c>
      <c r="CJ24" s="263">
        <f t="shared" si="11"/>
        <v>9283.0399999999299</v>
      </c>
      <c r="CK24" s="263">
        <f t="shared" si="11"/>
        <v>8702.8499999999294</v>
      </c>
      <c r="CL24" s="263">
        <f t="shared" si="11"/>
        <v>8122.6599999999289</v>
      </c>
      <c r="CM24" s="263">
        <f t="shared" si="11"/>
        <v>7542.4699999999284</v>
      </c>
      <c r="CN24" s="263">
        <f t="shared" si="11"/>
        <v>6962.2799999999279</v>
      </c>
      <c r="CO24" s="263">
        <f t="shared" si="11"/>
        <v>6382.0899999999274</v>
      </c>
      <c r="CP24" s="263">
        <f t="shared" si="11"/>
        <v>5801.8999999999269</v>
      </c>
      <c r="CQ24" s="263">
        <f t="shared" si="11"/>
        <v>5221.7099999999264</v>
      </c>
      <c r="CR24" s="263">
        <f t="shared" si="11"/>
        <v>4641.5199999999259</v>
      </c>
      <c r="CS24" s="263">
        <f t="shared" si="11"/>
        <v>4061.3299999999258</v>
      </c>
      <c r="CT24" s="263">
        <f t="shared" si="11"/>
        <v>3481.1399999999257</v>
      </c>
      <c r="CU24" s="263">
        <f t="shared" si="11"/>
        <v>2900.9499999999257</v>
      </c>
      <c r="CV24" s="263">
        <f t="shared" si="11"/>
        <v>2320.7599999999256</v>
      </c>
      <c r="CW24" s="263">
        <f t="shared" si="11"/>
        <v>1740.5699999999256</v>
      </c>
    </row>
    <row r="25" spans="1:101" x14ac:dyDescent="0.25">
      <c r="A25" t="s">
        <v>163</v>
      </c>
      <c r="B25" s="271"/>
      <c r="C25" s="278"/>
      <c r="D25" s="278"/>
      <c r="E25" s="278"/>
      <c r="F25" s="291">
        <f>F20-(F20*$A$2)</f>
        <v>0</v>
      </c>
      <c r="G25" s="291">
        <f t="shared" ref="G25:AL25" si="12">F25-($F$20*$A$2)</f>
        <v>0</v>
      </c>
      <c r="H25" s="292">
        <f t="shared" si="12"/>
        <v>0</v>
      </c>
      <c r="I25" s="293">
        <f t="shared" si="12"/>
        <v>0</v>
      </c>
      <c r="J25" s="293">
        <f t="shared" si="12"/>
        <v>0</v>
      </c>
      <c r="K25" s="293">
        <f t="shared" si="12"/>
        <v>0</v>
      </c>
      <c r="L25" s="293">
        <f t="shared" si="12"/>
        <v>0</v>
      </c>
      <c r="M25" s="293">
        <f t="shared" si="12"/>
        <v>0</v>
      </c>
      <c r="N25" s="294">
        <f t="shared" si="12"/>
        <v>0</v>
      </c>
      <c r="O25" s="294">
        <f t="shared" si="12"/>
        <v>0</v>
      </c>
      <c r="P25" s="294">
        <f t="shared" si="12"/>
        <v>0</v>
      </c>
      <c r="Q25" s="294">
        <f t="shared" si="12"/>
        <v>0</v>
      </c>
      <c r="R25" s="294">
        <f t="shared" si="12"/>
        <v>0</v>
      </c>
      <c r="S25" s="294">
        <f t="shared" si="12"/>
        <v>0</v>
      </c>
      <c r="T25" s="295">
        <f t="shared" si="12"/>
        <v>0</v>
      </c>
      <c r="U25" s="295">
        <f t="shared" si="12"/>
        <v>0</v>
      </c>
      <c r="V25" s="295">
        <f t="shared" si="12"/>
        <v>0</v>
      </c>
      <c r="W25" s="295">
        <f t="shared" si="12"/>
        <v>0</v>
      </c>
      <c r="X25" s="295">
        <f t="shared" si="12"/>
        <v>0</v>
      </c>
      <c r="Y25" s="295">
        <f t="shared" si="12"/>
        <v>0</v>
      </c>
      <c r="Z25" s="296">
        <f t="shared" si="12"/>
        <v>0</v>
      </c>
      <c r="AA25" s="296">
        <f t="shared" si="12"/>
        <v>0</v>
      </c>
      <c r="AB25" s="296">
        <f t="shared" si="12"/>
        <v>0</v>
      </c>
      <c r="AC25" s="296">
        <f t="shared" si="12"/>
        <v>0</v>
      </c>
      <c r="AD25" s="296">
        <f t="shared" si="12"/>
        <v>0</v>
      </c>
      <c r="AE25" s="296">
        <f t="shared" si="12"/>
        <v>0</v>
      </c>
      <c r="AF25" s="263">
        <f t="shared" si="12"/>
        <v>0</v>
      </c>
      <c r="AG25" s="263">
        <f t="shared" si="12"/>
        <v>0</v>
      </c>
      <c r="AH25" s="263">
        <f t="shared" si="12"/>
        <v>0</v>
      </c>
      <c r="AI25" s="263">
        <f t="shared" si="12"/>
        <v>0</v>
      </c>
      <c r="AJ25" s="263">
        <f t="shared" si="12"/>
        <v>0</v>
      </c>
      <c r="AK25" s="263">
        <f t="shared" si="12"/>
        <v>0</v>
      </c>
      <c r="AL25" s="263">
        <f t="shared" si="12"/>
        <v>0</v>
      </c>
      <c r="AM25" s="263">
        <f t="shared" ref="AM25:BR25" si="13">AL25-($F$20*$A$2)</f>
        <v>0</v>
      </c>
      <c r="AN25" s="263">
        <f t="shared" si="13"/>
        <v>0</v>
      </c>
      <c r="AO25" s="263">
        <f t="shared" si="13"/>
        <v>0</v>
      </c>
      <c r="AP25" s="263">
        <f t="shared" si="13"/>
        <v>0</v>
      </c>
      <c r="AQ25" s="263">
        <f t="shared" si="13"/>
        <v>0</v>
      </c>
      <c r="AR25" s="263">
        <f t="shared" si="13"/>
        <v>0</v>
      </c>
      <c r="AS25" s="263">
        <f t="shared" si="13"/>
        <v>0</v>
      </c>
      <c r="AT25" s="263">
        <f t="shared" si="13"/>
        <v>0</v>
      </c>
      <c r="AU25" s="263">
        <f t="shared" si="13"/>
        <v>0</v>
      </c>
      <c r="AV25" s="263">
        <f t="shared" si="13"/>
        <v>0</v>
      </c>
      <c r="AW25" s="263">
        <f t="shared" si="13"/>
        <v>0</v>
      </c>
      <c r="AX25">
        <f t="shared" si="13"/>
        <v>0</v>
      </c>
      <c r="AY25">
        <f t="shared" si="13"/>
        <v>0</v>
      </c>
      <c r="AZ25">
        <f t="shared" si="13"/>
        <v>0</v>
      </c>
      <c r="BA25">
        <f t="shared" si="13"/>
        <v>0</v>
      </c>
      <c r="BB25">
        <f t="shared" si="13"/>
        <v>0</v>
      </c>
      <c r="BC25">
        <f t="shared" si="13"/>
        <v>0</v>
      </c>
      <c r="BD25">
        <f t="shared" si="13"/>
        <v>0</v>
      </c>
      <c r="BE25">
        <f t="shared" si="13"/>
        <v>0</v>
      </c>
      <c r="BF25">
        <f t="shared" si="13"/>
        <v>0</v>
      </c>
      <c r="BG25">
        <f t="shared" si="13"/>
        <v>0</v>
      </c>
      <c r="BH25">
        <f t="shared" si="13"/>
        <v>0</v>
      </c>
      <c r="BI25" s="263">
        <f t="shared" si="13"/>
        <v>0</v>
      </c>
      <c r="BJ25" s="263">
        <f t="shared" si="13"/>
        <v>0</v>
      </c>
      <c r="BK25" s="263">
        <f t="shared" si="13"/>
        <v>0</v>
      </c>
      <c r="BL25" s="263">
        <f t="shared" si="13"/>
        <v>0</v>
      </c>
      <c r="BM25" s="263">
        <f t="shared" si="13"/>
        <v>0</v>
      </c>
      <c r="BN25" s="263">
        <f t="shared" si="13"/>
        <v>0</v>
      </c>
      <c r="BO25" s="263">
        <f t="shared" si="13"/>
        <v>0</v>
      </c>
      <c r="BP25" s="263">
        <f t="shared" si="13"/>
        <v>0</v>
      </c>
      <c r="BQ25" s="263">
        <f t="shared" si="13"/>
        <v>0</v>
      </c>
      <c r="BR25" s="263">
        <f t="shared" si="13"/>
        <v>0</v>
      </c>
      <c r="BS25" s="263">
        <f t="shared" ref="BS25:CW25" si="14">BR25-($F$20*$A$2)</f>
        <v>0</v>
      </c>
      <c r="BT25" s="263">
        <f t="shared" si="14"/>
        <v>0</v>
      </c>
      <c r="BU25" s="263">
        <f t="shared" si="14"/>
        <v>0</v>
      </c>
      <c r="BV25" s="263">
        <f t="shared" si="14"/>
        <v>0</v>
      </c>
      <c r="BW25" s="263">
        <f t="shared" si="14"/>
        <v>0</v>
      </c>
      <c r="BX25" s="263">
        <f t="shared" si="14"/>
        <v>0</v>
      </c>
      <c r="BY25" s="263">
        <f t="shared" si="14"/>
        <v>0</v>
      </c>
      <c r="BZ25" s="263">
        <f t="shared" si="14"/>
        <v>0</v>
      </c>
      <c r="CA25" s="263">
        <f t="shared" si="14"/>
        <v>0</v>
      </c>
      <c r="CB25" s="263">
        <f t="shared" si="14"/>
        <v>0</v>
      </c>
      <c r="CC25" s="263">
        <f t="shared" si="14"/>
        <v>0</v>
      </c>
      <c r="CD25" s="263">
        <f t="shared" si="14"/>
        <v>0</v>
      </c>
      <c r="CE25" s="263">
        <f t="shared" si="14"/>
        <v>0</v>
      </c>
      <c r="CF25" s="263">
        <f t="shared" si="14"/>
        <v>0</v>
      </c>
      <c r="CG25" s="263">
        <f t="shared" si="14"/>
        <v>0</v>
      </c>
      <c r="CH25" s="263">
        <f t="shared" si="14"/>
        <v>0</v>
      </c>
      <c r="CI25" s="263">
        <f t="shared" si="14"/>
        <v>0</v>
      </c>
      <c r="CJ25" s="263">
        <f t="shared" si="14"/>
        <v>0</v>
      </c>
      <c r="CK25" s="263">
        <f t="shared" si="14"/>
        <v>0</v>
      </c>
      <c r="CL25" s="263">
        <f t="shared" si="14"/>
        <v>0</v>
      </c>
      <c r="CM25" s="263">
        <f t="shared" si="14"/>
        <v>0</v>
      </c>
      <c r="CN25" s="263">
        <f t="shared" si="14"/>
        <v>0</v>
      </c>
      <c r="CO25" s="263">
        <f t="shared" si="14"/>
        <v>0</v>
      </c>
      <c r="CP25" s="263">
        <f t="shared" si="14"/>
        <v>0</v>
      </c>
      <c r="CQ25" s="263">
        <f t="shared" si="14"/>
        <v>0</v>
      </c>
      <c r="CR25" s="263">
        <f t="shared" si="14"/>
        <v>0</v>
      </c>
      <c r="CS25" s="263">
        <f t="shared" si="14"/>
        <v>0</v>
      </c>
      <c r="CT25" s="263">
        <f t="shared" si="14"/>
        <v>0</v>
      </c>
      <c r="CU25" s="263">
        <f t="shared" si="14"/>
        <v>0</v>
      </c>
      <c r="CV25" s="263">
        <f t="shared" si="14"/>
        <v>0</v>
      </c>
      <c r="CW25" s="263">
        <f t="shared" si="14"/>
        <v>0</v>
      </c>
    </row>
    <row r="26" spans="1:101" x14ac:dyDescent="0.25">
      <c r="A26" t="s">
        <v>164</v>
      </c>
      <c r="B26" s="271"/>
      <c r="C26" s="278"/>
      <c r="D26" s="278"/>
      <c r="E26" s="278"/>
      <c r="F26" s="278"/>
      <c r="G26" s="297">
        <f>G20-(G20*$A$2)</f>
        <v>0</v>
      </c>
      <c r="H26" s="298">
        <f t="shared" ref="H26:AM26" si="15">G26-($G$20*$A$2)</f>
        <v>0</v>
      </c>
      <c r="I26" s="299">
        <f t="shared" si="15"/>
        <v>0</v>
      </c>
      <c r="J26" s="299">
        <f t="shared" si="15"/>
        <v>0</v>
      </c>
      <c r="K26" s="299">
        <f t="shared" si="15"/>
        <v>0</v>
      </c>
      <c r="L26" s="299">
        <f t="shared" si="15"/>
        <v>0</v>
      </c>
      <c r="M26" s="299">
        <f t="shared" si="15"/>
        <v>0</v>
      </c>
      <c r="N26" s="300">
        <f t="shared" si="15"/>
        <v>0</v>
      </c>
      <c r="O26" s="300">
        <f t="shared" si="15"/>
        <v>0</v>
      </c>
      <c r="P26" s="300">
        <f t="shared" si="15"/>
        <v>0</v>
      </c>
      <c r="Q26" s="300">
        <f t="shared" si="15"/>
        <v>0</v>
      </c>
      <c r="R26" s="300">
        <f t="shared" si="15"/>
        <v>0</v>
      </c>
      <c r="S26" s="300">
        <f t="shared" si="15"/>
        <v>0</v>
      </c>
      <c r="T26" s="301">
        <f t="shared" si="15"/>
        <v>0</v>
      </c>
      <c r="U26" s="301">
        <f t="shared" si="15"/>
        <v>0</v>
      </c>
      <c r="V26" s="301">
        <f t="shared" si="15"/>
        <v>0</v>
      </c>
      <c r="W26" s="301">
        <f t="shared" si="15"/>
        <v>0</v>
      </c>
      <c r="X26" s="301">
        <f t="shared" si="15"/>
        <v>0</v>
      </c>
      <c r="Y26" s="301">
        <f t="shared" si="15"/>
        <v>0</v>
      </c>
      <c r="Z26" s="302">
        <f t="shared" si="15"/>
        <v>0</v>
      </c>
      <c r="AA26" s="302">
        <f t="shared" si="15"/>
        <v>0</v>
      </c>
      <c r="AB26" s="302">
        <f t="shared" si="15"/>
        <v>0</v>
      </c>
      <c r="AC26" s="302">
        <f t="shared" si="15"/>
        <v>0</v>
      </c>
      <c r="AD26" s="302">
        <f t="shared" si="15"/>
        <v>0</v>
      </c>
      <c r="AE26" s="302">
        <f t="shared" si="15"/>
        <v>0</v>
      </c>
      <c r="AF26" s="263">
        <f t="shared" si="15"/>
        <v>0</v>
      </c>
      <c r="AG26" s="263">
        <f t="shared" si="15"/>
        <v>0</v>
      </c>
      <c r="AH26" s="263">
        <f t="shared" si="15"/>
        <v>0</v>
      </c>
      <c r="AI26" s="263">
        <f t="shared" si="15"/>
        <v>0</v>
      </c>
      <c r="AJ26" s="263">
        <f t="shared" si="15"/>
        <v>0</v>
      </c>
      <c r="AK26" s="263">
        <f t="shared" si="15"/>
        <v>0</v>
      </c>
      <c r="AL26" s="263">
        <f t="shared" si="15"/>
        <v>0</v>
      </c>
      <c r="AM26" s="263">
        <f t="shared" si="15"/>
        <v>0</v>
      </c>
      <c r="AN26" s="263">
        <f t="shared" ref="AN26:BS26" si="16">AM26-($G$20*$A$2)</f>
        <v>0</v>
      </c>
      <c r="AO26" s="263">
        <f t="shared" si="16"/>
        <v>0</v>
      </c>
      <c r="AP26" s="263">
        <f t="shared" si="16"/>
        <v>0</v>
      </c>
      <c r="AQ26" s="263">
        <f t="shared" si="16"/>
        <v>0</v>
      </c>
      <c r="AR26" s="263">
        <f t="shared" si="16"/>
        <v>0</v>
      </c>
      <c r="AS26" s="263">
        <f t="shared" si="16"/>
        <v>0</v>
      </c>
      <c r="AT26" s="263">
        <f t="shared" si="16"/>
        <v>0</v>
      </c>
      <c r="AU26" s="263">
        <f t="shared" si="16"/>
        <v>0</v>
      </c>
      <c r="AV26" s="263">
        <f t="shared" si="16"/>
        <v>0</v>
      </c>
      <c r="AW26" s="263">
        <f t="shared" si="16"/>
        <v>0</v>
      </c>
      <c r="AX26">
        <f t="shared" si="16"/>
        <v>0</v>
      </c>
      <c r="AY26">
        <f t="shared" si="16"/>
        <v>0</v>
      </c>
      <c r="AZ26">
        <f t="shared" si="16"/>
        <v>0</v>
      </c>
      <c r="BA26">
        <f t="shared" si="16"/>
        <v>0</v>
      </c>
      <c r="BB26">
        <f t="shared" si="16"/>
        <v>0</v>
      </c>
      <c r="BC26">
        <f t="shared" si="16"/>
        <v>0</v>
      </c>
      <c r="BD26">
        <f t="shared" si="16"/>
        <v>0</v>
      </c>
      <c r="BE26">
        <f t="shared" si="16"/>
        <v>0</v>
      </c>
      <c r="BF26">
        <f t="shared" si="16"/>
        <v>0</v>
      </c>
      <c r="BG26">
        <f t="shared" si="16"/>
        <v>0</v>
      </c>
      <c r="BH26">
        <f t="shared" si="16"/>
        <v>0</v>
      </c>
      <c r="BI26" s="263">
        <f t="shared" si="16"/>
        <v>0</v>
      </c>
      <c r="BJ26" s="263">
        <f t="shared" si="16"/>
        <v>0</v>
      </c>
      <c r="BK26" s="263">
        <f t="shared" si="16"/>
        <v>0</v>
      </c>
      <c r="BL26" s="263">
        <f t="shared" si="16"/>
        <v>0</v>
      </c>
      <c r="BM26" s="263">
        <f t="shared" si="16"/>
        <v>0</v>
      </c>
      <c r="BN26" s="263">
        <f t="shared" si="16"/>
        <v>0</v>
      </c>
      <c r="BO26" s="263">
        <f t="shared" si="16"/>
        <v>0</v>
      </c>
      <c r="BP26" s="263">
        <f t="shared" si="16"/>
        <v>0</v>
      </c>
      <c r="BQ26" s="263">
        <f t="shared" si="16"/>
        <v>0</v>
      </c>
      <c r="BR26" s="263">
        <f t="shared" si="16"/>
        <v>0</v>
      </c>
      <c r="BS26" s="263">
        <f t="shared" si="16"/>
        <v>0</v>
      </c>
      <c r="BT26" s="263">
        <f t="shared" ref="BT26:CW26" si="17">BS26-($G$20*$A$2)</f>
        <v>0</v>
      </c>
      <c r="BU26" s="263">
        <f t="shared" si="17"/>
        <v>0</v>
      </c>
      <c r="BV26" s="263">
        <f t="shared" si="17"/>
        <v>0</v>
      </c>
      <c r="BW26" s="263">
        <f t="shared" si="17"/>
        <v>0</v>
      </c>
      <c r="BX26" s="263">
        <f t="shared" si="17"/>
        <v>0</v>
      </c>
      <c r="BY26" s="263">
        <f t="shared" si="17"/>
        <v>0</v>
      </c>
      <c r="BZ26" s="263">
        <f t="shared" si="17"/>
        <v>0</v>
      </c>
      <c r="CA26" s="263">
        <f t="shared" si="17"/>
        <v>0</v>
      </c>
      <c r="CB26" s="263">
        <f t="shared" si="17"/>
        <v>0</v>
      </c>
      <c r="CC26" s="263">
        <f t="shared" si="17"/>
        <v>0</v>
      </c>
      <c r="CD26" s="263">
        <f t="shared" si="17"/>
        <v>0</v>
      </c>
      <c r="CE26" s="263">
        <f t="shared" si="17"/>
        <v>0</v>
      </c>
      <c r="CF26" s="263">
        <f t="shared" si="17"/>
        <v>0</v>
      </c>
      <c r="CG26" s="263">
        <f t="shared" si="17"/>
        <v>0</v>
      </c>
      <c r="CH26" s="263">
        <f t="shared" si="17"/>
        <v>0</v>
      </c>
      <c r="CI26" s="263">
        <f t="shared" si="17"/>
        <v>0</v>
      </c>
      <c r="CJ26" s="263">
        <f t="shared" si="17"/>
        <v>0</v>
      </c>
      <c r="CK26" s="263">
        <f t="shared" si="17"/>
        <v>0</v>
      </c>
      <c r="CL26" s="263">
        <f t="shared" si="17"/>
        <v>0</v>
      </c>
      <c r="CM26" s="263">
        <f t="shared" si="17"/>
        <v>0</v>
      </c>
      <c r="CN26" s="263">
        <f t="shared" si="17"/>
        <v>0</v>
      </c>
      <c r="CO26" s="263">
        <f t="shared" si="17"/>
        <v>0</v>
      </c>
      <c r="CP26" s="263">
        <f t="shared" si="17"/>
        <v>0</v>
      </c>
      <c r="CQ26" s="263">
        <f t="shared" si="17"/>
        <v>0</v>
      </c>
      <c r="CR26" s="263">
        <f t="shared" si="17"/>
        <v>0</v>
      </c>
      <c r="CS26" s="263">
        <f t="shared" si="17"/>
        <v>0</v>
      </c>
      <c r="CT26" s="263">
        <f t="shared" si="17"/>
        <v>0</v>
      </c>
      <c r="CU26" s="263">
        <f t="shared" si="17"/>
        <v>0</v>
      </c>
      <c r="CV26" s="263">
        <f t="shared" si="17"/>
        <v>0</v>
      </c>
      <c r="CW26" s="263">
        <f t="shared" si="17"/>
        <v>0</v>
      </c>
    </row>
    <row r="27" spans="1:101" x14ac:dyDescent="0.25">
      <c r="A27" t="s">
        <v>165</v>
      </c>
      <c r="C27" s="263"/>
      <c r="D27" s="263"/>
      <c r="E27" s="263"/>
      <c r="F27" s="263"/>
      <c r="G27" s="263"/>
      <c r="H27" s="265">
        <f>H20-(H20*$A$2)</f>
        <v>0</v>
      </c>
      <c r="I27" s="265">
        <f t="shared" ref="I27:AN27" si="18">H27-($H$20*$A$2)</f>
        <v>0</v>
      </c>
      <c r="J27" s="265">
        <f t="shared" si="18"/>
        <v>0</v>
      </c>
      <c r="K27" s="265">
        <f t="shared" si="18"/>
        <v>0</v>
      </c>
      <c r="L27" s="265">
        <f t="shared" si="18"/>
        <v>0</v>
      </c>
      <c r="M27" s="265">
        <f t="shared" si="18"/>
        <v>0</v>
      </c>
      <c r="N27" s="266">
        <f t="shared" si="18"/>
        <v>0</v>
      </c>
      <c r="O27" s="267">
        <f t="shared" si="18"/>
        <v>0</v>
      </c>
      <c r="P27" s="267">
        <f t="shared" si="18"/>
        <v>0</v>
      </c>
      <c r="Q27" s="267">
        <f t="shared" si="18"/>
        <v>0</v>
      </c>
      <c r="R27" s="267">
        <f t="shared" si="18"/>
        <v>0</v>
      </c>
      <c r="S27" s="267">
        <f t="shared" si="18"/>
        <v>0</v>
      </c>
      <c r="T27" s="268">
        <f t="shared" si="18"/>
        <v>0</v>
      </c>
      <c r="U27" s="268">
        <f t="shared" si="18"/>
        <v>0</v>
      </c>
      <c r="V27" s="268">
        <f t="shared" si="18"/>
        <v>0</v>
      </c>
      <c r="W27" s="268">
        <f t="shared" si="18"/>
        <v>0</v>
      </c>
      <c r="X27" s="268">
        <f t="shared" si="18"/>
        <v>0</v>
      </c>
      <c r="Y27" s="268">
        <f t="shared" si="18"/>
        <v>0</v>
      </c>
      <c r="Z27" s="269">
        <f t="shared" si="18"/>
        <v>0</v>
      </c>
      <c r="AA27" s="269">
        <f t="shared" si="18"/>
        <v>0</v>
      </c>
      <c r="AB27" s="269">
        <f t="shared" si="18"/>
        <v>0</v>
      </c>
      <c r="AC27" s="269">
        <f t="shared" si="18"/>
        <v>0</v>
      </c>
      <c r="AD27" s="269">
        <f t="shared" si="18"/>
        <v>0</v>
      </c>
      <c r="AE27" s="269">
        <f t="shared" si="18"/>
        <v>0</v>
      </c>
      <c r="AF27" s="270">
        <f t="shared" si="18"/>
        <v>0</v>
      </c>
      <c r="AG27" s="270">
        <f t="shared" si="18"/>
        <v>0</v>
      </c>
      <c r="AH27" s="270">
        <f t="shared" si="18"/>
        <v>0</v>
      </c>
      <c r="AI27" s="270">
        <f t="shared" si="18"/>
        <v>0</v>
      </c>
      <c r="AJ27" s="270">
        <f t="shared" si="18"/>
        <v>0</v>
      </c>
      <c r="AK27" s="270">
        <f t="shared" si="18"/>
        <v>0</v>
      </c>
      <c r="AL27" s="263">
        <f t="shared" si="18"/>
        <v>0</v>
      </c>
      <c r="AM27" s="263">
        <f t="shared" si="18"/>
        <v>0</v>
      </c>
      <c r="AN27" s="263">
        <f t="shared" si="18"/>
        <v>0</v>
      </c>
      <c r="AO27" s="263">
        <f t="shared" ref="AO27:BT27" si="19">AN27-($H$20*$A$2)</f>
        <v>0</v>
      </c>
      <c r="AP27" s="263">
        <f t="shared" si="19"/>
        <v>0</v>
      </c>
      <c r="AQ27" s="263">
        <f t="shared" si="19"/>
        <v>0</v>
      </c>
      <c r="AR27" s="263">
        <f t="shared" si="19"/>
        <v>0</v>
      </c>
      <c r="AS27" s="263">
        <f t="shared" si="19"/>
        <v>0</v>
      </c>
      <c r="AT27" s="263">
        <f t="shared" si="19"/>
        <v>0</v>
      </c>
      <c r="AU27" s="263">
        <f t="shared" si="19"/>
        <v>0</v>
      </c>
      <c r="AV27" s="263">
        <f t="shared" si="19"/>
        <v>0</v>
      </c>
      <c r="AW27" s="263">
        <f t="shared" si="19"/>
        <v>0</v>
      </c>
      <c r="AX27">
        <f t="shared" si="19"/>
        <v>0</v>
      </c>
      <c r="AY27">
        <f t="shared" si="19"/>
        <v>0</v>
      </c>
      <c r="AZ27">
        <f t="shared" si="19"/>
        <v>0</v>
      </c>
      <c r="BA27">
        <f t="shared" si="19"/>
        <v>0</v>
      </c>
      <c r="BB27">
        <f t="shared" si="19"/>
        <v>0</v>
      </c>
      <c r="BC27">
        <f t="shared" si="19"/>
        <v>0</v>
      </c>
      <c r="BD27">
        <f t="shared" si="19"/>
        <v>0</v>
      </c>
      <c r="BE27">
        <f t="shared" si="19"/>
        <v>0</v>
      </c>
      <c r="BF27">
        <f t="shared" si="19"/>
        <v>0</v>
      </c>
      <c r="BG27">
        <f t="shared" si="19"/>
        <v>0</v>
      </c>
      <c r="BH27">
        <f t="shared" si="19"/>
        <v>0</v>
      </c>
      <c r="BI27" s="263">
        <f t="shared" si="19"/>
        <v>0</v>
      </c>
      <c r="BJ27" s="263">
        <f t="shared" si="19"/>
        <v>0</v>
      </c>
      <c r="BK27" s="263">
        <f t="shared" si="19"/>
        <v>0</v>
      </c>
      <c r="BL27" s="263">
        <f t="shared" si="19"/>
        <v>0</v>
      </c>
      <c r="BM27" s="263">
        <f t="shared" si="19"/>
        <v>0</v>
      </c>
      <c r="BN27" s="263">
        <f t="shared" si="19"/>
        <v>0</v>
      </c>
      <c r="BO27" s="263">
        <f t="shared" si="19"/>
        <v>0</v>
      </c>
      <c r="BP27" s="263">
        <f t="shared" si="19"/>
        <v>0</v>
      </c>
      <c r="BQ27" s="263">
        <f t="shared" si="19"/>
        <v>0</v>
      </c>
      <c r="BR27" s="263">
        <f t="shared" si="19"/>
        <v>0</v>
      </c>
      <c r="BS27" s="263">
        <f t="shared" si="19"/>
        <v>0</v>
      </c>
      <c r="BT27" s="263">
        <f t="shared" si="19"/>
        <v>0</v>
      </c>
      <c r="BU27" s="263">
        <f t="shared" ref="BU27:CW27" si="20">BT27-($H$20*$A$2)</f>
        <v>0</v>
      </c>
      <c r="BV27" s="263">
        <f t="shared" si="20"/>
        <v>0</v>
      </c>
      <c r="BW27" s="263">
        <f t="shared" si="20"/>
        <v>0</v>
      </c>
      <c r="BX27" s="263">
        <f t="shared" si="20"/>
        <v>0</v>
      </c>
      <c r="BY27" s="263">
        <f t="shared" si="20"/>
        <v>0</v>
      </c>
      <c r="BZ27" s="263">
        <f t="shared" si="20"/>
        <v>0</v>
      </c>
      <c r="CA27" s="263">
        <f t="shared" si="20"/>
        <v>0</v>
      </c>
      <c r="CB27" s="263">
        <f t="shared" si="20"/>
        <v>0</v>
      </c>
      <c r="CC27" s="263">
        <f t="shared" si="20"/>
        <v>0</v>
      </c>
      <c r="CD27" s="263">
        <f t="shared" si="20"/>
        <v>0</v>
      </c>
      <c r="CE27" s="263">
        <f t="shared" si="20"/>
        <v>0</v>
      </c>
      <c r="CF27" s="263">
        <f t="shared" si="20"/>
        <v>0</v>
      </c>
      <c r="CG27" s="263">
        <f t="shared" si="20"/>
        <v>0</v>
      </c>
      <c r="CH27" s="263">
        <f t="shared" si="20"/>
        <v>0</v>
      </c>
      <c r="CI27" s="263">
        <f t="shared" si="20"/>
        <v>0</v>
      </c>
      <c r="CJ27" s="263">
        <f t="shared" si="20"/>
        <v>0</v>
      </c>
      <c r="CK27" s="263">
        <f t="shared" si="20"/>
        <v>0</v>
      </c>
      <c r="CL27" s="263">
        <f t="shared" si="20"/>
        <v>0</v>
      </c>
      <c r="CM27" s="263">
        <f t="shared" si="20"/>
        <v>0</v>
      </c>
      <c r="CN27" s="263">
        <f t="shared" si="20"/>
        <v>0</v>
      </c>
      <c r="CO27" s="263">
        <f t="shared" si="20"/>
        <v>0</v>
      </c>
      <c r="CP27" s="263">
        <f t="shared" si="20"/>
        <v>0</v>
      </c>
      <c r="CQ27" s="263">
        <f t="shared" si="20"/>
        <v>0</v>
      </c>
      <c r="CR27" s="263">
        <f t="shared" si="20"/>
        <v>0</v>
      </c>
      <c r="CS27" s="263">
        <f t="shared" si="20"/>
        <v>0</v>
      </c>
      <c r="CT27" s="263">
        <f t="shared" si="20"/>
        <v>0</v>
      </c>
      <c r="CU27" s="263">
        <f t="shared" si="20"/>
        <v>0</v>
      </c>
      <c r="CV27" s="263">
        <f t="shared" si="20"/>
        <v>0</v>
      </c>
      <c r="CW27" s="263">
        <f t="shared" si="20"/>
        <v>0</v>
      </c>
    </row>
    <row r="28" spans="1:101" x14ac:dyDescent="0.25">
      <c r="A28" t="s">
        <v>166</v>
      </c>
      <c r="C28" s="263"/>
      <c r="D28" s="263"/>
      <c r="E28" s="263"/>
      <c r="F28" s="263"/>
      <c r="G28" s="263"/>
      <c r="H28" s="271"/>
      <c r="I28" s="272">
        <f>I20-(I20*$A$2)</f>
        <v>0</v>
      </c>
      <c r="J28" s="272">
        <f t="shared" ref="J28:AO28" si="21">I28-($I$20*$A$2)</f>
        <v>0</v>
      </c>
      <c r="K28" s="272">
        <f t="shared" si="21"/>
        <v>0</v>
      </c>
      <c r="L28" s="272">
        <f t="shared" si="21"/>
        <v>0</v>
      </c>
      <c r="M28" s="272">
        <f t="shared" si="21"/>
        <v>0</v>
      </c>
      <c r="N28" s="273">
        <f t="shared" si="21"/>
        <v>0</v>
      </c>
      <c r="O28" s="274">
        <f t="shared" si="21"/>
        <v>0</v>
      </c>
      <c r="P28" s="274">
        <f t="shared" si="21"/>
        <v>0</v>
      </c>
      <c r="Q28" s="274">
        <f t="shared" si="21"/>
        <v>0</v>
      </c>
      <c r="R28" s="274">
        <f t="shared" si="21"/>
        <v>0</v>
      </c>
      <c r="S28" s="274">
        <f t="shared" si="21"/>
        <v>0</v>
      </c>
      <c r="T28" s="275">
        <f t="shared" si="21"/>
        <v>0</v>
      </c>
      <c r="U28" s="275">
        <f t="shared" si="21"/>
        <v>0</v>
      </c>
      <c r="V28" s="275">
        <f t="shared" si="21"/>
        <v>0</v>
      </c>
      <c r="W28" s="275">
        <f t="shared" si="21"/>
        <v>0</v>
      </c>
      <c r="X28" s="275">
        <f t="shared" si="21"/>
        <v>0</v>
      </c>
      <c r="Y28" s="275">
        <f t="shared" si="21"/>
        <v>0</v>
      </c>
      <c r="Z28" s="276">
        <f t="shared" si="21"/>
        <v>0</v>
      </c>
      <c r="AA28" s="276">
        <f t="shared" si="21"/>
        <v>0</v>
      </c>
      <c r="AB28" s="276">
        <f t="shared" si="21"/>
        <v>0</v>
      </c>
      <c r="AC28" s="276">
        <f t="shared" si="21"/>
        <v>0</v>
      </c>
      <c r="AD28" s="276">
        <f t="shared" si="21"/>
        <v>0</v>
      </c>
      <c r="AE28" s="276">
        <f t="shared" si="21"/>
        <v>0</v>
      </c>
      <c r="AF28" s="277">
        <f t="shared" si="21"/>
        <v>0</v>
      </c>
      <c r="AG28" s="277">
        <f t="shared" si="21"/>
        <v>0</v>
      </c>
      <c r="AH28" s="277">
        <f t="shared" si="21"/>
        <v>0</v>
      </c>
      <c r="AI28" s="277">
        <f t="shared" si="21"/>
        <v>0</v>
      </c>
      <c r="AJ28" s="277">
        <f t="shared" si="21"/>
        <v>0</v>
      </c>
      <c r="AK28" s="277">
        <f t="shared" si="21"/>
        <v>0</v>
      </c>
      <c r="AL28" s="263">
        <f t="shared" si="21"/>
        <v>0</v>
      </c>
      <c r="AM28" s="263">
        <f t="shared" si="21"/>
        <v>0</v>
      </c>
      <c r="AN28" s="263">
        <f t="shared" si="21"/>
        <v>0</v>
      </c>
      <c r="AO28" s="263">
        <f t="shared" si="21"/>
        <v>0</v>
      </c>
      <c r="AP28" s="263">
        <f t="shared" ref="AP28:BU28" si="22">AO28-($I$20*$A$2)</f>
        <v>0</v>
      </c>
      <c r="AQ28" s="263">
        <f t="shared" si="22"/>
        <v>0</v>
      </c>
      <c r="AR28" s="263">
        <f t="shared" si="22"/>
        <v>0</v>
      </c>
      <c r="AS28" s="263">
        <f t="shared" si="22"/>
        <v>0</v>
      </c>
      <c r="AT28" s="263">
        <f t="shared" si="22"/>
        <v>0</v>
      </c>
      <c r="AU28" s="263">
        <f t="shared" si="22"/>
        <v>0</v>
      </c>
      <c r="AV28" s="263">
        <f t="shared" si="22"/>
        <v>0</v>
      </c>
      <c r="AW28" s="263">
        <f t="shared" si="22"/>
        <v>0</v>
      </c>
      <c r="AX28">
        <f t="shared" si="22"/>
        <v>0</v>
      </c>
      <c r="AY28">
        <f t="shared" si="22"/>
        <v>0</v>
      </c>
      <c r="AZ28">
        <f t="shared" si="22"/>
        <v>0</v>
      </c>
      <c r="BA28">
        <f t="shared" si="22"/>
        <v>0</v>
      </c>
      <c r="BB28">
        <f t="shared" si="22"/>
        <v>0</v>
      </c>
      <c r="BC28">
        <f t="shared" si="22"/>
        <v>0</v>
      </c>
      <c r="BD28">
        <f t="shared" si="22"/>
        <v>0</v>
      </c>
      <c r="BE28">
        <f t="shared" si="22"/>
        <v>0</v>
      </c>
      <c r="BF28">
        <f t="shared" si="22"/>
        <v>0</v>
      </c>
      <c r="BG28">
        <f t="shared" si="22"/>
        <v>0</v>
      </c>
      <c r="BH28">
        <f t="shared" si="22"/>
        <v>0</v>
      </c>
      <c r="BI28" s="263">
        <f t="shared" si="22"/>
        <v>0</v>
      </c>
      <c r="BJ28" s="263">
        <f t="shared" si="22"/>
        <v>0</v>
      </c>
      <c r="BK28" s="263">
        <f t="shared" si="22"/>
        <v>0</v>
      </c>
      <c r="BL28" s="263">
        <f t="shared" si="22"/>
        <v>0</v>
      </c>
      <c r="BM28" s="263">
        <f t="shared" si="22"/>
        <v>0</v>
      </c>
      <c r="BN28" s="263">
        <f t="shared" si="22"/>
        <v>0</v>
      </c>
      <c r="BO28" s="263">
        <f t="shared" si="22"/>
        <v>0</v>
      </c>
      <c r="BP28" s="263">
        <f t="shared" si="22"/>
        <v>0</v>
      </c>
      <c r="BQ28" s="263">
        <f t="shared" si="22"/>
        <v>0</v>
      </c>
      <c r="BR28" s="263">
        <f t="shared" si="22"/>
        <v>0</v>
      </c>
      <c r="BS28" s="263">
        <f t="shared" si="22"/>
        <v>0</v>
      </c>
      <c r="BT28" s="263">
        <f t="shared" si="22"/>
        <v>0</v>
      </c>
      <c r="BU28" s="263">
        <f t="shared" si="22"/>
        <v>0</v>
      </c>
      <c r="BV28" s="263">
        <f t="shared" ref="BV28:CW28" si="23">BU28-($I$20*$A$2)</f>
        <v>0</v>
      </c>
      <c r="BW28" s="263">
        <f t="shared" si="23"/>
        <v>0</v>
      </c>
      <c r="BX28" s="263">
        <f t="shared" si="23"/>
        <v>0</v>
      </c>
      <c r="BY28" s="263">
        <f t="shared" si="23"/>
        <v>0</v>
      </c>
      <c r="BZ28" s="263">
        <f t="shared" si="23"/>
        <v>0</v>
      </c>
      <c r="CA28" s="263">
        <f t="shared" si="23"/>
        <v>0</v>
      </c>
      <c r="CB28" s="263">
        <f t="shared" si="23"/>
        <v>0</v>
      </c>
      <c r="CC28" s="263">
        <f t="shared" si="23"/>
        <v>0</v>
      </c>
      <c r="CD28" s="263">
        <f t="shared" si="23"/>
        <v>0</v>
      </c>
      <c r="CE28" s="263">
        <f t="shared" si="23"/>
        <v>0</v>
      </c>
      <c r="CF28" s="263">
        <f t="shared" si="23"/>
        <v>0</v>
      </c>
      <c r="CG28" s="263">
        <f t="shared" si="23"/>
        <v>0</v>
      </c>
      <c r="CH28" s="263">
        <f t="shared" si="23"/>
        <v>0</v>
      </c>
      <c r="CI28" s="263">
        <f t="shared" si="23"/>
        <v>0</v>
      </c>
      <c r="CJ28" s="263">
        <f t="shared" si="23"/>
        <v>0</v>
      </c>
      <c r="CK28" s="263">
        <f t="shared" si="23"/>
        <v>0</v>
      </c>
      <c r="CL28" s="263">
        <f t="shared" si="23"/>
        <v>0</v>
      </c>
      <c r="CM28" s="263">
        <f t="shared" si="23"/>
        <v>0</v>
      </c>
      <c r="CN28" s="263">
        <f t="shared" si="23"/>
        <v>0</v>
      </c>
      <c r="CO28" s="263">
        <f t="shared" si="23"/>
        <v>0</v>
      </c>
      <c r="CP28" s="263">
        <f t="shared" si="23"/>
        <v>0</v>
      </c>
      <c r="CQ28" s="263">
        <f t="shared" si="23"/>
        <v>0</v>
      </c>
      <c r="CR28" s="263">
        <f t="shared" si="23"/>
        <v>0</v>
      </c>
      <c r="CS28" s="263">
        <f t="shared" si="23"/>
        <v>0</v>
      </c>
      <c r="CT28" s="263">
        <f t="shared" si="23"/>
        <v>0</v>
      </c>
      <c r="CU28" s="263">
        <f t="shared" si="23"/>
        <v>0</v>
      </c>
      <c r="CV28" s="263">
        <f t="shared" si="23"/>
        <v>0</v>
      </c>
      <c r="CW28" s="263">
        <f t="shared" si="23"/>
        <v>0</v>
      </c>
    </row>
    <row r="29" spans="1:101" x14ac:dyDescent="0.25">
      <c r="A29" t="s">
        <v>167</v>
      </c>
      <c r="C29" s="263"/>
      <c r="D29" s="263"/>
      <c r="E29" s="263"/>
      <c r="F29" s="263"/>
      <c r="G29" s="263"/>
      <c r="H29" s="271"/>
      <c r="I29" s="278"/>
      <c r="J29" s="279">
        <f>J20-(J20*$A$2)</f>
        <v>0</v>
      </c>
      <c r="K29" s="279">
        <f t="shared" ref="K29:AP29" si="24">J29-($J$20*$A$2)</f>
        <v>0</v>
      </c>
      <c r="L29" s="279">
        <f t="shared" si="24"/>
        <v>0</v>
      </c>
      <c r="M29" s="279">
        <f t="shared" si="24"/>
        <v>0</v>
      </c>
      <c r="N29" s="280">
        <f t="shared" si="24"/>
        <v>0</v>
      </c>
      <c r="O29" s="281">
        <f t="shared" si="24"/>
        <v>0</v>
      </c>
      <c r="P29" s="281">
        <f t="shared" si="24"/>
        <v>0</v>
      </c>
      <c r="Q29" s="281">
        <f t="shared" si="24"/>
        <v>0</v>
      </c>
      <c r="R29" s="281">
        <f t="shared" si="24"/>
        <v>0</v>
      </c>
      <c r="S29" s="281">
        <f t="shared" si="24"/>
        <v>0</v>
      </c>
      <c r="T29" s="282">
        <f t="shared" si="24"/>
        <v>0</v>
      </c>
      <c r="U29" s="282">
        <f t="shared" si="24"/>
        <v>0</v>
      </c>
      <c r="V29" s="282">
        <f t="shared" si="24"/>
        <v>0</v>
      </c>
      <c r="W29" s="282">
        <f t="shared" si="24"/>
        <v>0</v>
      </c>
      <c r="X29" s="282">
        <f t="shared" si="24"/>
        <v>0</v>
      </c>
      <c r="Y29" s="282">
        <f t="shared" si="24"/>
        <v>0</v>
      </c>
      <c r="Z29" s="283">
        <f t="shared" si="24"/>
        <v>0</v>
      </c>
      <c r="AA29" s="283">
        <f t="shared" si="24"/>
        <v>0</v>
      </c>
      <c r="AB29" s="283">
        <f t="shared" si="24"/>
        <v>0</v>
      </c>
      <c r="AC29" s="283">
        <f t="shared" si="24"/>
        <v>0</v>
      </c>
      <c r="AD29" s="283">
        <f t="shared" si="24"/>
        <v>0</v>
      </c>
      <c r="AE29" s="283">
        <f t="shared" si="24"/>
        <v>0</v>
      </c>
      <c r="AF29" s="284">
        <f t="shared" si="24"/>
        <v>0</v>
      </c>
      <c r="AG29" s="284">
        <f t="shared" si="24"/>
        <v>0</v>
      </c>
      <c r="AH29" s="284">
        <f t="shared" si="24"/>
        <v>0</v>
      </c>
      <c r="AI29" s="284">
        <f t="shared" si="24"/>
        <v>0</v>
      </c>
      <c r="AJ29" s="284">
        <f t="shared" si="24"/>
        <v>0</v>
      </c>
      <c r="AK29" s="284">
        <f t="shared" si="24"/>
        <v>0</v>
      </c>
      <c r="AL29" s="263">
        <f t="shared" si="24"/>
        <v>0</v>
      </c>
      <c r="AM29" s="263">
        <f t="shared" si="24"/>
        <v>0</v>
      </c>
      <c r="AN29" s="263">
        <f t="shared" si="24"/>
        <v>0</v>
      </c>
      <c r="AO29" s="263">
        <f t="shared" si="24"/>
        <v>0</v>
      </c>
      <c r="AP29" s="263">
        <f t="shared" si="24"/>
        <v>0</v>
      </c>
      <c r="AQ29" s="263">
        <f t="shared" ref="AQ29:BV29" si="25">AP29-($J$20*$A$2)</f>
        <v>0</v>
      </c>
      <c r="AR29" s="263">
        <f t="shared" si="25"/>
        <v>0</v>
      </c>
      <c r="AS29" s="263">
        <f t="shared" si="25"/>
        <v>0</v>
      </c>
      <c r="AT29" s="263">
        <f t="shared" si="25"/>
        <v>0</v>
      </c>
      <c r="AU29" s="263">
        <f t="shared" si="25"/>
        <v>0</v>
      </c>
      <c r="AV29" s="263">
        <f t="shared" si="25"/>
        <v>0</v>
      </c>
      <c r="AW29" s="263">
        <f t="shared" si="25"/>
        <v>0</v>
      </c>
      <c r="AX29">
        <f t="shared" si="25"/>
        <v>0</v>
      </c>
      <c r="AY29">
        <f t="shared" si="25"/>
        <v>0</v>
      </c>
      <c r="AZ29">
        <f t="shared" si="25"/>
        <v>0</v>
      </c>
      <c r="BA29">
        <f t="shared" si="25"/>
        <v>0</v>
      </c>
      <c r="BB29">
        <f t="shared" si="25"/>
        <v>0</v>
      </c>
      <c r="BC29">
        <f t="shared" si="25"/>
        <v>0</v>
      </c>
      <c r="BD29">
        <f t="shared" si="25"/>
        <v>0</v>
      </c>
      <c r="BE29">
        <f t="shared" si="25"/>
        <v>0</v>
      </c>
      <c r="BF29">
        <f t="shared" si="25"/>
        <v>0</v>
      </c>
      <c r="BG29">
        <f t="shared" si="25"/>
        <v>0</v>
      </c>
      <c r="BH29">
        <f t="shared" si="25"/>
        <v>0</v>
      </c>
      <c r="BI29" s="263">
        <f t="shared" si="25"/>
        <v>0</v>
      </c>
      <c r="BJ29" s="263">
        <f t="shared" si="25"/>
        <v>0</v>
      </c>
      <c r="BK29" s="263">
        <f t="shared" si="25"/>
        <v>0</v>
      </c>
      <c r="BL29" s="263">
        <f t="shared" si="25"/>
        <v>0</v>
      </c>
      <c r="BM29" s="263">
        <f t="shared" si="25"/>
        <v>0</v>
      </c>
      <c r="BN29" s="263">
        <f t="shared" si="25"/>
        <v>0</v>
      </c>
      <c r="BO29" s="263">
        <f t="shared" si="25"/>
        <v>0</v>
      </c>
      <c r="BP29" s="263">
        <f t="shared" si="25"/>
        <v>0</v>
      </c>
      <c r="BQ29" s="263">
        <f t="shared" si="25"/>
        <v>0</v>
      </c>
      <c r="BR29" s="263">
        <f t="shared" si="25"/>
        <v>0</v>
      </c>
      <c r="BS29" s="263">
        <f t="shared" si="25"/>
        <v>0</v>
      </c>
      <c r="BT29" s="263">
        <f t="shared" si="25"/>
        <v>0</v>
      </c>
      <c r="BU29" s="263">
        <f t="shared" si="25"/>
        <v>0</v>
      </c>
      <c r="BV29" s="263">
        <f t="shared" si="25"/>
        <v>0</v>
      </c>
      <c r="BW29" s="263">
        <f t="shared" ref="BW29:CW29" si="26">BV29-($J$20*$A$2)</f>
        <v>0</v>
      </c>
      <c r="BX29" s="263">
        <f t="shared" si="26"/>
        <v>0</v>
      </c>
      <c r="BY29" s="263">
        <f t="shared" si="26"/>
        <v>0</v>
      </c>
      <c r="BZ29" s="263">
        <f t="shared" si="26"/>
        <v>0</v>
      </c>
      <c r="CA29" s="263">
        <f t="shared" si="26"/>
        <v>0</v>
      </c>
      <c r="CB29" s="263">
        <f t="shared" si="26"/>
        <v>0</v>
      </c>
      <c r="CC29" s="263">
        <f t="shared" si="26"/>
        <v>0</v>
      </c>
      <c r="CD29" s="263">
        <f t="shared" si="26"/>
        <v>0</v>
      </c>
      <c r="CE29" s="263">
        <f t="shared" si="26"/>
        <v>0</v>
      </c>
      <c r="CF29" s="263">
        <f t="shared" si="26"/>
        <v>0</v>
      </c>
      <c r="CG29" s="263">
        <f t="shared" si="26"/>
        <v>0</v>
      </c>
      <c r="CH29" s="263">
        <f t="shared" si="26"/>
        <v>0</v>
      </c>
      <c r="CI29" s="263">
        <f t="shared" si="26"/>
        <v>0</v>
      </c>
      <c r="CJ29" s="263">
        <f t="shared" si="26"/>
        <v>0</v>
      </c>
      <c r="CK29" s="263">
        <f t="shared" si="26"/>
        <v>0</v>
      </c>
      <c r="CL29" s="263">
        <f t="shared" si="26"/>
        <v>0</v>
      </c>
      <c r="CM29" s="263">
        <f t="shared" si="26"/>
        <v>0</v>
      </c>
      <c r="CN29" s="263">
        <f t="shared" si="26"/>
        <v>0</v>
      </c>
      <c r="CO29" s="263">
        <f t="shared" si="26"/>
        <v>0</v>
      </c>
      <c r="CP29" s="263">
        <f t="shared" si="26"/>
        <v>0</v>
      </c>
      <c r="CQ29" s="263">
        <f t="shared" si="26"/>
        <v>0</v>
      </c>
      <c r="CR29" s="263">
        <f t="shared" si="26"/>
        <v>0</v>
      </c>
      <c r="CS29" s="263">
        <f t="shared" si="26"/>
        <v>0</v>
      </c>
      <c r="CT29" s="263">
        <f t="shared" si="26"/>
        <v>0</v>
      </c>
      <c r="CU29" s="263">
        <f t="shared" si="26"/>
        <v>0</v>
      </c>
      <c r="CV29" s="263">
        <f t="shared" si="26"/>
        <v>0</v>
      </c>
      <c r="CW29" s="263">
        <f t="shared" si="26"/>
        <v>0</v>
      </c>
    </row>
    <row r="30" spans="1:101" x14ac:dyDescent="0.25">
      <c r="A30" t="s">
        <v>168</v>
      </c>
      <c r="C30" s="263"/>
      <c r="D30" s="263"/>
      <c r="E30" s="263"/>
      <c r="F30" s="263"/>
      <c r="G30" s="263"/>
      <c r="H30" s="271"/>
      <c r="I30" s="278"/>
      <c r="J30" s="278"/>
      <c r="K30" s="285">
        <f>K20-(K20*$A$2)</f>
        <v>0</v>
      </c>
      <c r="L30" s="285">
        <f t="shared" ref="L30:AQ30" si="27">K30-($K$20*$A$2)</f>
        <v>0</v>
      </c>
      <c r="M30" s="285">
        <f t="shared" si="27"/>
        <v>0</v>
      </c>
      <c r="N30" s="286">
        <f t="shared" si="27"/>
        <v>0</v>
      </c>
      <c r="O30" s="287">
        <f t="shared" si="27"/>
        <v>0</v>
      </c>
      <c r="P30" s="287">
        <f t="shared" si="27"/>
        <v>0</v>
      </c>
      <c r="Q30" s="287">
        <f t="shared" si="27"/>
        <v>0</v>
      </c>
      <c r="R30" s="287">
        <f t="shared" si="27"/>
        <v>0</v>
      </c>
      <c r="S30" s="287">
        <f t="shared" si="27"/>
        <v>0</v>
      </c>
      <c r="T30" s="288">
        <f t="shared" si="27"/>
        <v>0</v>
      </c>
      <c r="U30" s="288">
        <f t="shared" si="27"/>
        <v>0</v>
      </c>
      <c r="V30" s="288">
        <f t="shared" si="27"/>
        <v>0</v>
      </c>
      <c r="W30" s="288">
        <f t="shared" si="27"/>
        <v>0</v>
      </c>
      <c r="X30" s="288">
        <f t="shared" si="27"/>
        <v>0</v>
      </c>
      <c r="Y30" s="288">
        <f t="shared" si="27"/>
        <v>0</v>
      </c>
      <c r="Z30" s="289">
        <f t="shared" si="27"/>
        <v>0</v>
      </c>
      <c r="AA30" s="289">
        <f t="shared" si="27"/>
        <v>0</v>
      </c>
      <c r="AB30" s="289">
        <f t="shared" si="27"/>
        <v>0</v>
      </c>
      <c r="AC30" s="289">
        <f t="shared" si="27"/>
        <v>0</v>
      </c>
      <c r="AD30" s="289">
        <f t="shared" si="27"/>
        <v>0</v>
      </c>
      <c r="AE30" s="289">
        <f t="shared" si="27"/>
        <v>0</v>
      </c>
      <c r="AF30" s="290">
        <f t="shared" si="27"/>
        <v>0</v>
      </c>
      <c r="AG30" s="290">
        <f t="shared" si="27"/>
        <v>0</v>
      </c>
      <c r="AH30" s="290">
        <f t="shared" si="27"/>
        <v>0</v>
      </c>
      <c r="AI30" s="290">
        <f t="shared" si="27"/>
        <v>0</v>
      </c>
      <c r="AJ30" s="290">
        <f t="shared" si="27"/>
        <v>0</v>
      </c>
      <c r="AK30" s="290">
        <f t="shared" si="27"/>
        <v>0</v>
      </c>
      <c r="AL30" s="263">
        <f t="shared" si="27"/>
        <v>0</v>
      </c>
      <c r="AM30" s="263">
        <f t="shared" si="27"/>
        <v>0</v>
      </c>
      <c r="AN30" s="263">
        <f t="shared" si="27"/>
        <v>0</v>
      </c>
      <c r="AO30" s="263">
        <f t="shared" si="27"/>
        <v>0</v>
      </c>
      <c r="AP30" s="263">
        <f t="shared" si="27"/>
        <v>0</v>
      </c>
      <c r="AQ30" s="263">
        <f t="shared" si="27"/>
        <v>0</v>
      </c>
      <c r="AR30" s="263">
        <f t="shared" ref="AR30:BW30" si="28">AQ30-($K$20*$A$2)</f>
        <v>0</v>
      </c>
      <c r="AS30" s="263">
        <f t="shared" si="28"/>
        <v>0</v>
      </c>
      <c r="AT30" s="263">
        <f t="shared" si="28"/>
        <v>0</v>
      </c>
      <c r="AU30" s="263">
        <f t="shared" si="28"/>
        <v>0</v>
      </c>
      <c r="AV30" s="263">
        <f t="shared" si="28"/>
        <v>0</v>
      </c>
      <c r="AW30" s="263">
        <f t="shared" si="28"/>
        <v>0</v>
      </c>
      <c r="AX30">
        <f t="shared" si="28"/>
        <v>0</v>
      </c>
      <c r="AY30">
        <f t="shared" si="28"/>
        <v>0</v>
      </c>
      <c r="AZ30">
        <f t="shared" si="28"/>
        <v>0</v>
      </c>
      <c r="BA30">
        <f t="shared" si="28"/>
        <v>0</v>
      </c>
      <c r="BB30">
        <f t="shared" si="28"/>
        <v>0</v>
      </c>
      <c r="BC30">
        <f t="shared" si="28"/>
        <v>0</v>
      </c>
      <c r="BD30">
        <f t="shared" si="28"/>
        <v>0</v>
      </c>
      <c r="BE30">
        <f t="shared" si="28"/>
        <v>0</v>
      </c>
      <c r="BF30">
        <f t="shared" si="28"/>
        <v>0</v>
      </c>
      <c r="BG30">
        <f t="shared" si="28"/>
        <v>0</v>
      </c>
      <c r="BH30">
        <f t="shared" si="28"/>
        <v>0</v>
      </c>
      <c r="BI30" s="263">
        <f t="shared" si="28"/>
        <v>0</v>
      </c>
      <c r="BJ30" s="263">
        <f t="shared" si="28"/>
        <v>0</v>
      </c>
      <c r="BK30" s="263">
        <f t="shared" si="28"/>
        <v>0</v>
      </c>
      <c r="BL30" s="263">
        <f t="shared" si="28"/>
        <v>0</v>
      </c>
      <c r="BM30" s="263">
        <f t="shared" si="28"/>
        <v>0</v>
      </c>
      <c r="BN30" s="263">
        <f t="shared" si="28"/>
        <v>0</v>
      </c>
      <c r="BO30" s="263">
        <f t="shared" si="28"/>
        <v>0</v>
      </c>
      <c r="BP30" s="263">
        <f t="shared" si="28"/>
        <v>0</v>
      </c>
      <c r="BQ30" s="263">
        <f t="shared" si="28"/>
        <v>0</v>
      </c>
      <c r="BR30" s="263">
        <f t="shared" si="28"/>
        <v>0</v>
      </c>
      <c r="BS30" s="263">
        <f t="shared" si="28"/>
        <v>0</v>
      </c>
      <c r="BT30" s="263">
        <f t="shared" si="28"/>
        <v>0</v>
      </c>
      <c r="BU30" s="263">
        <f t="shared" si="28"/>
        <v>0</v>
      </c>
      <c r="BV30" s="263">
        <f t="shared" si="28"/>
        <v>0</v>
      </c>
      <c r="BW30" s="263">
        <f t="shared" si="28"/>
        <v>0</v>
      </c>
      <c r="BX30" s="263">
        <f t="shared" ref="BX30:CW30" si="29">BW30-($K$20*$A$2)</f>
        <v>0</v>
      </c>
      <c r="BY30" s="263">
        <f t="shared" si="29"/>
        <v>0</v>
      </c>
      <c r="BZ30" s="263">
        <f t="shared" si="29"/>
        <v>0</v>
      </c>
      <c r="CA30" s="263">
        <f t="shared" si="29"/>
        <v>0</v>
      </c>
      <c r="CB30" s="263">
        <f t="shared" si="29"/>
        <v>0</v>
      </c>
      <c r="CC30" s="263">
        <f t="shared" si="29"/>
        <v>0</v>
      </c>
      <c r="CD30" s="263">
        <f t="shared" si="29"/>
        <v>0</v>
      </c>
      <c r="CE30" s="263">
        <f t="shared" si="29"/>
        <v>0</v>
      </c>
      <c r="CF30" s="263">
        <f t="shared" si="29"/>
        <v>0</v>
      </c>
      <c r="CG30" s="263">
        <f t="shared" si="29"/>
        <v>0</v>
      </c>
      <c r="CH30" s="263">
        <f t="shared" si="29"/>
        <v>0</v>
      </c>
      <c r="CI30" s="263">
        <f t="shared" si="29"/>
        <v>0</v>
      </c>
      <c r="CJ30" s="263">
        <f t="shared" si="29"/>
        <v>0</v>
      </c>
      <c r="CK30" s="263">
        <f t="shared" si="29"/>
        <v>0</v>
      </c>
      <c r="CL30" s="263">
        <f t="shared" si="29"/>
        <v>0</v>
      </c>
      <c r="CM30" s="263">
        <f t="shared" si="29"/>
        <v>0</v>
      </c>
      <c r="CN30" s="263">
        <f t="shared" si="29"/>
        <v>0</v>
      </c>
      <c r="CO30" s="263">
        <f t="shared" si="29"/>
        <v>0</v>
      </c>
      <c r="CP30" s="263">
        <f t="shared" si="29"/>
        <v>0</v>
      </c>
      <c r="CQ30" s="263">
        <f t="shared" si="29"/>
        <v>0</v>
      </c>
      <c r="CR30" s="263">
        <f t="shared" si="29"/>
        <v>0</v>
      </c>
      <c r="CS30" s="263">
        <f t="shared" si="29"/>
        <v>0</v>
      </c>
      <c r="CT30" s="263">
        <f t="shared" si="29"/>
        <v>0</v>
      </c>
      <c r="CU30" s="263">
        <f t="shared" si="29"/>
        <v>0</v>
      </c>
      <c r="CV30" s="263">
        <f t="shared" si="29"/>
        <v>0</v>
      </c>
      <c r="CW30" s="263">
        <f t="shared" si="29"/>
        <v>0</v>
      </c>
    </row>
    <row r="31" spans="1:101" x14ac:dyDescent="0.25">
      <c r="A31" t="s">
        <v>169</v>
      </c>
      <c r="C31" s="263"/>
      <c r="D31" s="263"/>
      <c r="E31" s="263"/>
      <c r="F31" s="263"/>
      <c r="G31" s="263"/>
      <c r="H31" s="271"/>
      <c r="I31" s="278"/>
      <c r="J31" s="278"/>
      <c r="K31" s="278"/>
      <c r="L31" s="291">
        <f>L20-(L20*$A$2)</f>
        <v>0</v>
      </c>
      <c r="M31" s="291">
        <f t="shared" ref="M31:AR31" si="30">L31-($L$20*$A$2)</f>
        <v>0</v>
      </c>
      <c r="N31" s="292">
        <f t="shared" si="30"/>
        <v>0</v>
      </c>
      <c r="O31" s="293">
        <f t="shared" si="30"/>
        <v>0</v>
      </c>
      <c r="P31" s="293">
        <f t="shared" si="30"/>
        <v>0</v>
      </c>
      <c r="Q31" s="293">
        <f t="shared" si="30"/>
        <v>0</v>
      </c>
      <c r="R31" s="293">
        <f t="shared" si="30"/>
        <v>0</v>
      </c>
      <c r="S31" s="293">
        <f t="shared" si="30"/>
        <v>0</v>
      </c>
      <c r="T31" s="294">
        <f t="shared" si="30"/>
        <v>0</v>
      </c>
      <c r="U31" s="294">
        <f t="shared" si="30"/>
        <v>0</v>
      </c>
      <c r="V31" s="294">
        <f t="shared" si="30"/>
        <v>0</v>
      </c>
      <c r="W31" s="294">
        <f t="shared" si="30"/>
        <v>0</v>
      </c>
      <c r="X31" s="294">
        <f t="shared" si="30"/>
        <v>0</v>
      </c>
      <c r="Y31" s="294">
        <f t="shared" si="30"/>
        <v>0</v>
      </c>
      <c r="Z31" s="295">
        <f t="shared" si="30"/>
        <v>0</v>
      </c>
      <c r="AA31" s="295">
        <f t="shared" si="30"/>
        <v>0</v>
      </c>
      <c r="AB31" s="295">
        <f t="shared" si="30"/>
        <v>0</v>
      </c>
      <c r="AC31" s="295">
        <f t="shared" si="30"/>
        <v>0</v>
      </c>
      <c r="AD31" s="295">
        <f t="shared" si="30"/>
        <v>0</v>
      </c>
      <c r="AE31" s="295">
        <f t="shared" si="30"/>
        <v>0</v>
      </c>
      <c r="AF31" s="296">
        <f t="shared" si="30"/>
        <v>0</v>
      </c>
      <c r="AG31" s="296">
        <f t="shared" si="30"/>
        <v>0</v>
      </c>
      <c r="AH31" s="296">
        <f t="shared" si="30"/>
        <v>0</v>
      </c>
      <c r="AI31" s="296">
        <f t="shared" si="30"/>
        <v>0</v>
      </c>
      <c r="AJ31" s="296">
        <f t="shared" si="30"/>
        <v>0</v>
      </c>
      <c r="AK31" s="296">
        <f t="shared" si="30"/>
        <v>0</v>
      </c>
      <c r="AL31" s="263">
        <f t="shared" si="30"/>
        <v>0</v>
      </c>
      <c r="AM31" s="263">
        <f t="shared" si="30"/>
        <v>0</v>
      </c>
      <c r="AN31" s="263">
        <f t="shared" si="30"/>
        <v>0</v>
      </c>
      <c r="AO31" s="263">
        <f t="shared" si="30"/>
        <v>0</v>
      </c>
      <c r="AP31" s="263">
        <f t="shared" si="30"/>
        <v>0</v>
      </c>
      <c r="AQ31" s="263">
        <f t="shared" si="30"/>
        <v>0</v>
      </c>
      <c r="AR31" s="263">
        <f t="shared" si="30"/>
        <v>0</v>
      </c>
      <c r="AS31" s="263">
        <f t="shared" ref="AS31:BX31" si="31">AR31-($L$20*$A$2)</f>
        <v>0</v>
      </c>
      <c r="AT31" s="263">
        <f t="shared" si="31"/>
        <v>0</v>
      </c>
      <c r="AU31" s="263">
        <f t="shared" si="31"/>
        <v>0</v>
      </c>
      <c r="AV31" s="263">
        <f t="shared" si="31"/>
        <v>0</v>
      </c>
      <c r="AW31" s="263">
        <f t="shared" si="31"/>
        <v>0</v>
      </c>
      <c r="AX31">
        <f t="shared" si="31"/>
        <v>0</v>
      </c>
      <c r="AY31">
        <f t="shared" si="31"/>
        <v>0</v>
      </c>
      <c r="AZ31">
        <f t="shared" si="31"/>
        <v>0</v>
      </c>
      <c r="BA31">
        <f t="shared" si="31"/>
        <v>0</v>
      </c>
      <c r="BB31">
        <f t="shared" si="31"/>
        <v>0</v>
      </c>
      <c r="BC31">
        <f t="shared" si="31"/>
        <v>0</v>
      </c>
      <c r="BD31">
        <f t="shared" si="31"/>
        <v>0</v>
      </c>
      <c r="BE31">
        <f t="shared" si="31"/>
        <v>0</v>
      </c>
      <c r="BF31">
        <f t="shared" si="31"/>
        <v>0</v>
      </c>
      <c r="BG31">
        <f t="shared" si="31"/>
        <v>0</v>
      </c>
      <c r="BH31">
        <f t="shared" si="31"/>
        <v>0</v>
      </c>
      <c r="BI31" s="263">
        <f t="shared" si="31"/>
        <v>0</v>
      </c>
      <c r="BJ31" s="263">
        <f t="shared" si="31"/>
        <v>0</v>
      </c>
      <c r="BK31" s="263">
        <f t="shared" si="31"/>
        <v>0</v>
      </c>
      <c r="BL31" s="263">
        <f t="shared" si="31"/>
        <v>0</v>
      </c>
      <c r="BM31" s="263">
        <f t="shared" si="31"/>
        <v>0</v>
      </c>
      <c r="BN31" s="263">
        <f t="shared" si="31"/>
        <v>0</v>
      </c>
      <c r="BO31" s="263">
        <f t="shared" si="31"/>
        <v>0</v>
      </c>
      <c r="BP31" s="263">
        <f t="shared" si="31"/>
        <v>0</v>
      </c>
      <c r="BQ31" s="263">
        <f t="shared" si="31"/>
        <v>0</v>
      </c>
      <c r="BR31" s="263">
        <f t="shared" si="31"/>
        <v>0</v>
      </c>
      <c r="BS31" s="263">
        <f t="shared" si="31"/>
        <v>0</v>
      </c>
      <c r="BT31" s="263">
        <f t="shared" si="31"/>
        <v>0</v>
      </c>
      <c r="BU31" s="263">
        <f t="shared" si="31"/>
        <v>0</v>
      </c>
      <c r="BV31" s="263">
        <f t="shared" si="31"/>
        <v>0</v>
      </c>
      <c r="BW31" s="263">
        <f t="shared" si="31"/>
        <v>0</v>
      </c>
      <c r="BX31" s="263">
        <f t="shared" si="31"/>
        <v>0</v>
      </c>
      <c r="BY31" s="263">
        <f t="shared" ref="BY31:CW31" si="32">BX31-($L$20*$A$2)</f>
        <v>0</v>
      </c>
      <c r="BZ31" s="263">
        <f t="shared" si="32"/>
        <v>0</v>
      </c>
      <c r="CA31" s="263">
        <f t="shared" si="32"/>
        <v>0</v>
      </c>
      <c r="CB31" s="263">
        <f t="shared" si="32"/>
        <v>0</v>
      </c>
      <c r="CC31" s="263">
        <f t="shared" si="32"/>
        <v>0</v>
      </c>
      <c r="CD31" s="263">
        <f t="shared" si="32"/>
        <v>0</v>
      </c>
      <c r="CE31" s="263">
        <f t="shared" si="32"/>
        <v>0</v>
      </c>
      <c r="CF31" s="263">
        <f t="shared" si="32"/>
        <v>0</v>
      </c>
      <c r="CG31" s="263">
        <f t="shared" si="32"/>
        <v>0</v>
      </c>
      <c r="CH31" s="263">
        <f t="shared" si="32"/>
        <v>0</v>
      </c>
      <c r="CI31" s="263">
        <f t="shared" si="32"/>
        <v>0</v>
      </c>
      <c r="CJ31" s="263">
        <f t="shared" si="32"/>
        <v>0</v>
      </c>
      <c r="CK31" s="263">
        <f t="shared" si="32"/>
        <v>0</v>
      </c>
      <c r="CL31" s="263">
        <f t="shared" si="32"/>
        <v>0</v>
      </c>
      <c r="CM31" s="263">
        <f t="shared" si="32"/>
        <v>0</v>
      </c>
      <c r="CN31" s="263">
        <f t="shared" si="32"/>
        <v>0</v>
      </c>
      <c r="CO31" s="263">
        <f t="shared" si="32"/>
        <v>0</v>
      </c>
      <c r="CP31" s="263">
        <f t="shared" si="32"/>
        <v>0</v>
      </c>
      <c r="CQ31" s="263">
        <f t="shared" si="32"/>
        <v>0</v>
      </c>
      <c r="CR31" s="263">
        <f t="shared" si="32"/>
        <v>0</v>
      </c>
      <c r="CS31" s="263">
        <f t="shared" si="32"/>
        <v>0</v>
      </c>
      <c r="CT31" s="263">
        <f t="shared" si="32"/>
        <v>0</v>
      </c>
      <c r="CU31" s="263">
        <f t="shared" si="32"/>
        <v>0</v>
      </c>
      <c r="CV31" s="263">
        <f t="shared" si="32"/>
        <v>0</v>
      </c>
      <c r="CW31" s="263">
        <f t="shared" si="32"/>
        <v>0</v>
      </c>
    </row>
    <row r="32" spans="1:101" x14ac:dyDescent="0.25">
      <c r="A32" t="s">
        <v>170</v>
      </c>
      <c r="C32" s="263"/>
      <c r="D32" s="263"/>
      <c r="E32" s="263"/>
      <c r="F32" s="263"/>
      <c r="G32" s="263"/>
      <c r="H32" s="271"/>
      <c r="I32" s="278"/>
      <c r="J32" s="278"/>
      <c r="K32" s="278"/>
      <c r="L32" s="278"/>
      <c r="M32" s="297">
        <f>M20-(M20*$A$2)</f>
        <v>0</v>
      </c>
      <c r="N32" s="298">
        <f t="shared" ref="N32:AS32" si="33">M32-($M$20*$A$2)</f>
        <v>0</v>
      </c>
      <c r="O32" s="299">
        <f t="shared" si="33"/>
        <v>0</v>
      </c>
      <c r="P32" s="299">
        <f t="shared" si="33"/>
        <v>0</v>
      </c>
      <c r="Q32" s="299">
        <f t="shared" si="33"/>
        <v>0</v>
      </c>
      <c r="R32" s="299">
        <f t="shared" si="33"/>
        <v>0</v>
      </c>
      <c r="S32" s="299">
        <f t="shared" si="33"/>
        <v>0</v>
      </c>
      <c r="T32" s="300">
        <f t="shared" si="33"/>
        <v>0</v>
      </c>
      <c r="U32" s="300">
        <f t="shared" si="33"/>
        <v>0</v>
      </c>
      <c r="V32" s="300">
        <f t="shared" si="33"/>
        <v>0</v>
      </c>
      <c r="W32" s="300">
        <f t="shared" si="33"/>
        <v>0</v>
      </c>
      <c r="X32" s="300">
        <f t="shared" si="33"/>
        <v>0</v>
      </c>
      <c r="Y32" s="300">
        <f t="shared" si="33"/>
        <v>0</v>
      </c>
      <c r="Z32" s="301">
        <f t="shared" si="33"/>
        <v>0</v>
      </c>
      <c r="AA32" s="301">
        <f t="shared" si="33"/>
        <v>0</v>
      </c>
      <c r="AB32" s="301">
        <f t="shared" si="33"/>
        <v>0</v>
      </c>
      <c r="AC32" s="301">
        <f t="shared" si="33"/>
        <v>0</v>
      </c>
      <c r="AD32" s="301">
        <f t="shared" si="33"/>
        <v>0</v>
      </c>
      <c r="AE32" s="301">
        <f t="shared" si="33"/>
        <v>0</v>
      </c>
      <c r="AF32" s="302">
        <f t="shared" si="33"/>
        <v>0</v>
      </c>
      <c r="AG32" s="302">
        <f t="shared" si="33"/>
        <v>0</v>
      </c>
      <c r="AH32" s="302">
        <f t="shared" si="33"/>
        <v>0</v>
      </c>
      <c r="AI32" s="302">
        <f t="shared" si="33"/>
        <v>0</v>
      </c>
      <c r="AJ32" s="302">
        <f t="shared" si="33"/>
        <v>0</v>
      </c>
      <c r="AK32" s="302">
        <f t="shared" si="33"/>
        <v>0</v>
      </c>
      <c r="AL32" s="263">
        <f t="shared" si="33"/>
        <v>0</v>
      </c>
      <c r="AM32" s="263">
        <f t="shared" si="33"/>
        <v>0</v>
      </c>
      <c r="AN32" s="263">
        <f t="shared" si="33"/>
        <v>0</v>
      </c>
      <c r="AO32" s="263">
        <f t="shared" si="33"/>
        <v>0</v>
      </c>
      <c r="AP32" s="263">
        <f t="shared" si="33"/>
        <v>0</v>
      </c>
      <c r="AQ32" s="263">
        <f t="shared" si="33"/>
        <v>0</v>
      </c>
      <c r="AR32" s="263">
        <f t="shared" si="33"/>
        <v>0</v>
      </c>
      <c r="AS32" s="263">
        <f t="shared" si="33"/>
        <v>0</v>
      </c>
      <c r="AT32" s="263">
        <f t="shared" ref="AT32:BY32" si="34">AS32-($M$20*$A$2)</f>
        <v>0</v>
      </c>
      <c r="AU32" s="263">
        <f t="shared" si="34"/>
        <v>0</v>
      </c>
      <c r="AV32" s="263">
        <f t="shared" si="34"/>
        <v>0</v>
      </c>
      <c r="AW32" s="263">
        <f t="shared" si="34"/>
        <v>0</v>
      </c>
      <c r="AX32">
        <f t="shared" si="34"/>
        <v>0</v>
      </c>
      <c r="AY32">
        <f t="shared" si="34"/>
        <v>0</v>
      </c>
      <c r="AZ32">
        <f t="shared" si="34"/>
        <v>0</v>
      </c>
      <c r="BA32">
        <f t="shared" si="34"/>
        <v>0</v>
      </c>
      <c r="BB32">
        <f t="shared" si="34"/>
        <v>0</v>
      </c>
      <c r="BC32">
        <f t="shared" si="34"/>
        <v>0</v>
      </c>
      <c r="BD32">
        <f t="shared" si="34"/>
        <v>0</v>
      </c>
      <c r="BE32">
        <f t="shared" si="34"/>
        <v>0</v>
      </c>
      <c r="BF32">
        <f t="shared" si="34"/>
        <v>0</v>
      </c>
      <c r="BG32">
        <f t="shared" si="34"/>
        <v>0</v>
      </c>
      <c r="BH32">
        <f t="shared" si="34"/>
        <v>0</v>
      </c>
      <c r="BI32" s="263">
        <f t="shared" si="34"/>
        <v>0</v>
      </c>
      <c r="BJ32" s="263">
        <f t="shared" si="34"/>
        <v>0</v>
      </c>
      <c r="BK32" s="263">
        <f t="shared" si="34"/>
        <v>0</v>
      </c>
      <c r="BL32" s="263">
        <f t="shared" si="34"/>
        <v>0</v>
      </c>
      <c r="BM32" s="263">
        <f t="shared" si="34"/>
        <v>0</v>
      </c>
      <c r="BN32" s="263">
        <f t="shared" si="34"/>
        <v>0</v>
      </c>
      <c r="BO32" s="263">
        <f t="shared" si="34"/>
        <v>0</v>
      </c>
      <c r="BP32" s="263">
        <f t="shared" si="34"/>
        <v>0</v>
      </c>
      <c r="BQ32" s="263">
        <f t="shared" si="34"/>
        <v>0</v>
      </c>
      <c r="BR32" s="263">
        <f t="shared" si="34"/>
        <v>0</v>
      </c>
      <c r="BS32" s="263">
        <f t="shared" si="34"/>
        <v>0</v>
      </c>
      <c r="BT32" s="263">
        <f t="shared" si="34"/>
        <v>0</v>
      </c>
      <c r="BU32" s="263">
        <f t="shared" si="34"/>
        <v>0</v>
      </c>
      <c r="BV32" s="263">
        <f t="shared" si="34"/>
        <v>0</v>
      </c>
      <c r="BW32" s="263">
        <f t="shared" si="34"/>
        <v>0</v>
      </c>
      <c r="BX32" s="263">
        <f t="shared" si="34"/>
        <v>0</v>
      </c>
      <c r="BY32" s="263">
        <f t="shared" si="34"/>
        <v>0</v>
      </c>
      <c r="BZ32" s="263">
        <f t="shared" ref="BZ32:CW32" si="35">BY32-($M$20*$A$2)</f>
        <v>0</v>
      </c>
      <c r="CA32" s="263">
        <f t="shared" si="35"/>
        <v>0</v>
      </c>
      <c r="CB32" s="263">
        <f t="shared" si="35"/>
        <v>0</v>
      </c>
      <c r="CC32" s="263">
        <f t="shared" si="35"/>
        <v>0</v>
      </c>
      <c r="CD32" s="263">
        <f t="shared" si="35"/>
        <v>0</v>
      </c>
      <c r="CE32" s="263">
        <f t="shared" si="35"/>
        <v>0</v>
      </c>
      <c r="CF32" s="263">
        <f t="shared" si="35"/>
        <v>0</v>
      </c>
      <c r="CG32" s="263">
        <f t="shared" si="35"/>
        <v>0</v>
      </c>
      <c r="CH32" s="263">
        <f t="shared" si="35"/>
        <v>0</v>
      </c>
      <c r="CI32" s="263">
        <f t="shared" si="35"/>
        <v>0</v>
      </c>
      <c r="CJ32" s="263">
        <f t="shared" si="35"/>
        <v>0</v>
      </c>
      <c r="CK32" s="263">
        <f t="shared" si="35"/>
        <v>0</v>
      </c>
      <c r="CL32" s="263">
        <f t="shared" si="35"/>
        <v>0</v>
      </c>
      <c r="CM32" s="263">
        <f t="shared" si="35"/>
        <v>0</v>
      </c>
      <c r="CN32" s="263">
        <f t="shared" si="35"/>
        <v>0</v>
      </c>
      <c r="CO32" s="263">
        <f t="shared" si="35"/>
        <v>0</v>
      </c>
      <c r="CP32" s="263">
        <f t="shared" si="35"/>
        <v>0</v>
      </c>
      <c r="CQ32" s="263">
        <f t="shared" si="35"/>
        <v>0</v>
      </c>
      <c r="CR32" s="263">
        <f t="shared" si="35"/>
        <v>0</v>
      </c>
      <c r="CS32" s="263">
        <f t="shared" si="35"/>
        <v>0</v>
      </c>
      <c r="CT32" s="263">
        <f t="shared" si="35"/>
        <v>0</v>
      </c>
      <c r="CU32" s="263">
        <f t="shared" si="35"/>
        <v>0</v>
      </c>
      <c r="CV32" s="263">
        <f t="shared" si="35"/>
        <v>0</v>
      </c>
      <c r="CW32" s="263">
        <f t="shared" si="35"/>
        <v>0</v>
      </c>
    </row>
    <row r="33" spans="1:101" x14ac:dyDescent="0.25">
      <c r="A33" t="s">
        <v>171</v>
      </c>
      <c r="C33" s="263"/>
      <c r="D33" s="263"/>
      <c r="E33" s="263"/>
      <c r="F33" s="263"/>
      <c r="G33" s="263"/>
      <c r="H33" s="263"/>
      <c r="I33" s="263"/>
      <c r="J33" s="263"/>
      <c r="K33" s="263"/>
      <c r="L33" s="263"/>
      <c r="M33" s="263"/>
      <c r="N33" s="265">
        <f>N20-(N20*$A$2)</f>
        <v>0</v>
      </c>
      <c r="O33" s="265">
        <f t="shared" ref="O33:AT33" si="36">N33-($N$20*$A$2)</f>
        <v>0</v>
      </c>
      <c r="P33" s="265">
        <f t="shared" si="36"/>
        <v>0</v>
      </c>
      <c r="Q33" s="265">
        <f t="shared" si="36"/>
        <v>0</v>
      </c>
      <c r="R33" s="265">
        <f t="shared" si="36"/>
        <v>0</v>
      </c>
      <c r="S33" s="265">
        <f t="shared" si="36"/>
        <v>0</v>
      </c>
      <c r="T33" s="266">
        <f t="shared" si="36"/>
        <v>0</v>
      </c>
      <c r="U33" s="267">
        <f t="shared" si="36"/>
        <v>0</v>
      </c>
      <c r="V33" s="267">
        <f t="shared" si="36"/>
        <v>0</v>
      </c>
      <c r="W33" s="267">
        <f t="shared" si="36"/>
        <v>0</v>
      </c>
      <c r="X33" s="267">
        <f t="shared" si="36"/>
        <v>0</v>
      </c>
      <c r="Y33" s="267">
        <f t="shared" si="36"/>
        <v>0</v>
      </c>
      <c r="Z33" s="268">
        <f t="shared" si="36"/>
        <v>0</v>
      </c>
      <c r="AA33" s="268">
        <f t="shared" si="36"/>
        <v>0</v>
      </c>
      <c r="AB33" s="268">
        <f t="shared" si="36"/>
        <v>0</v>
      </c>
      <c r="AC33" s="268">
        <f t="shared" si="36"/>
        <v>0</v>
      </c>
      <c r="AD33" s="268">
        <f t="shared" si="36"/>
        <v>0</v>
      </c>
      <c r="AE33" s="268">
        <f t="shared" si="36"/>
        <v>0</v>
      </c>
      <c r="AF33" s="269">
        <f t="shared" si="36"/>
        <v>0</v>
      </c>
      <c r="AG33" s="269">
        <f t="shared" si="36"/>
        <v>0</v>
      </c>
      <c r="AH33" s="269">
        <f t="shared" si="36"/>
        <v>0</v>
      </c>
      <c r="AI33" s="269">
        <f t="shared" si="36"/>
        <v>0</v>
      </c>
      <c r="AJ33" s="269">
        <f t="shared" si="36"/>
        <v>0</v>
      </c>
      <c r="AK33" s="269">
        <f t="shared" si="36"/>
        <v>0</v>
      </c>
      <c r="AL33" s="270">
        <f t="shared" si="36"/>
        <v>0</v>
      </c>
      <c r="AM33" s="270">
        <f t="shared" si="36"/>
        <v>0</v>
      </c>
      <c r="AN33" s="270">
        <f t="shared" si="36"/>
        <v>0</v>
      </c>
      <c r="AO33" s="270">
        <f t="shared" si="36"/>
        <v>0</v>
      </c>
      <c r="AP33" s="270">
        <f t="shared" si="36"/>
        <v>0</v>
      </c>
      <c r="AQ33" s="270">
        <f t="shared" si="36"/>
        <v>0</v>
      </c>
      <c r="AR33" s="263">
        <f t="shared" si="36"/>
        <v>0</v>
      </c>
      <c r="AS33" s="263">
        <f t="shared" si="36"/>
        <v>0</v>
      </c>
      <c r="AT33" s="263">
        <f t="shared" si="36"/>
        <v>0</v>
      </c>
      <c r="AU33" s="263">
        <f t="shared" ref="AU33:BZ33" si="37">AT33-($N$20*$A$2)</f>
        <v>0</v>
      </c>
      <c r="AV33" s="263">
        <f t="shared" si="37"/>
        <v>0</v>
      </c>
      <c r="AW33" s="263">
        <f t="shared" si="37"/>
        <v>0</v>
      </c>
      <c r="AX33">
        <f t="shared" si="37"/>
        <v>0</v>
      </c>
      <c r="AY33">
        <f t="shared" si="37"/>
        <v>0</v>
      </c>
      <c r="AZ33">
        <f t="shared" si="37"/>
        <v>0</v>
      </c>
      <c r="BA33">
        <f t="shared" si="37"/>
        <v>0</v>
      </c>
      <c r="BB33">
        <f t="shared" si="37"/>
        <v>0</v>
      </c>
      <c r="BC33">
        <f t="shared" si="37"/>
        <v>0</v>
      </c>
      <c r="BD33">
        <f t="shared" si="37"/>
        <v>0</v>
      </c>
      <c r="BE33">
        <f t="shared" si="37"/>
        <v>0</v>
      </c>
      <c r="BF33">
        <f t="shared" si="37"/>
        <v>0</v>
      </c>
      <c r="BG33">
        <f t="shared" si="37"/>
        <v>0</v>
      </c>
      <c r="BH33">
        <f t="shared" si="37"/>
        <v>0</v>
      </c>
      <c r="BI33" s="263">
        <f t="shared" si="37"/>
        <v>0</v>
      </c>
      <c r="BJ33" s="263">
        <f t="shared" si="37"/>
        <v>0</v>
      </c>
      <c r="BK33" s="263">
        <f t="shared" si="37"/>
        <v>0</v>
      </c>
      <c r="BL33" s="263">
        <f t="shared" si="37"/>
        <v>0</v>
      </c>
      <c r="BM33" s="263">
        <f t="shared" si="37"/>
        <v>0</v>
      </c>
      <c r="BN33" s="263">
        <f t="shared" si="37"/>
        <v>0</v>
      </c>
      <c r="BO33" s="263">
        <f t="shared" si="37"/>
        <v>0</v>
      </c>
      <c r="BP33" s="263">
        <f t="shared" si="37"/>
        <v>0</v>
      </c>
      <c r="BQ33" s="263">
        <f t="shared" si="37"/>
        <v>0</v>
      </c>
      <c r="BR33" s="263">
        <f t="shared" si="37"/>
        <v>0</v>
      </c>
      <c r="BS33" s="263">
        <f t="shared" si="37"/>
        <v>0</v>
      </c>
      <c r="BT33" s="263">
        <f t="shared" si="37"/>
        <v>0</v>
      </c>
      <c r="BU33" s="263">
        <f t="shared" si="37"/>
        <v>0</v>
      </c>
      <c r="BV33" s="263">
        <f t="shared" si="37"/>
        <v>0</v>
      </c>
      <c r="BW33" s="263">
        <f t="shared" si="37"/>
        <v>0</v>
      </c>
      <c r="BX33" s="263">
        <f t="shared" si="37"/>
        <v>0</v>
      </c>
      <c r="BY33" s="263">
        <f t="shared" si="37"/>
        <v>0</v>
      </c>
      <c r="BZ33" s="263">
        <f t="shared" si="37"/>
        <v>0</v>
      </c>
      <c r="CA33" s="263">
        <f t="shared" ref="CA33:CW33" si="38">BZ33-($N$20*$A$2)</f>
        <v>0</v>
      </c>
      <c r="CB33" s="263">
        <f t="shared" si="38"/>
        <v>0</v>
      </c>
      <c r="CC33" s="263">
        <f t="shared" si="38"/>
        <v>0</v>
      </c>
      <c r="CD33" s="263">
        <f t="shared" si="38"/>
        <v>0</v>
      </c>
      <c r="CE33" s="263">
        <f t="shared" si="38"/>
        <v>0</v>
      </c>
      <c r="CF33" s="263">
        <f t="shared" si="38"/>
        <v>0</v>
      </c>
      <c r="CG33" s="263">
        <f t="shared" si="38"/>
        <v>0</v>
      </c>
      <c r="CH33" s="263">
        <f t="shared" si="38"/>
        <v>0</v>
      </c>
      <c r="CI33" s="263">
        <f t="shared" si="38"/>
        <v>0</v>
      </c>
      <c r="CJ33" s="263">
        <f t="shared" si="38"/>
        <v>0</v>
      </c>
      <c r="CK33" s="263">
        <f t="shared" si="38"/>
        <v>0</v>
      </c>
      <c r="CL33" s="263">
        <f t="shared" si="38"/>
        <v>0</v>
      </c>
      <c r="CM33" s="263">
        <f t="shared" si="38"/>
        <v>0</v>
      </c>
      <c r="CN33" s="263">
        <f t="shared" si="38"/>
        <v>0</v>
      </c>
      <c r="CO33" s="263">
        <f t="shared" si="38"/>
        <v>0</v>
      </c>
      <c r="CP33" s="263">
        <f t="shared" si="38"/>
        <v>0</v>
      </c>
      <c r="CQ33" s="263">
        <f t="shared" si="38"/>
        <v>0</v>
      </c>
      <c r="CR33" s="263">
        <f t="shared" si="38"/>
        <v>0</v>
      </c>
      <c r="CS33" s="263">
        <f t="shared" si="38"/>
        <v>0</v>
      </c>
      <c r="CT33" s="263">
        <f t="shared" si="38"/>
        <v>0</v>
      </c>
      <c r="CU33" s="263">
        <f t="shared" si="38"/>
        <v>0</v>
      </c>
      <c r="CV33" s="263">
        <f t="shared" si="38"/>
        <v>0</v>
      </c>
      <c r="CW33" s="263">
        <f t="shared" si="38"/>
        <v>0</v>
      </c>
    </row>
    <row r="34" spans="1:101" x14ac:dyDescent="0.25">
      <c r="A34" t="s">
        <v>172</v>
      </c>
      <c r="C34" s="263"/>
      <c r="D34" s="263"/>
      <c r="E34" s="263"/>
      <c r="F34" s="263"/>
      <c r="G34" s="263"/>
      <c r="H34" s="263"/>
      <c r="I34" s="263"/>
      <c r="J34" s="263"/>
      <c r="K34" s="263"/>
      <c r="L34" s="263"/>
      <c r="M34" s="263"/>
      <c r="N34" s="271"/>
      <c r="O34" s="272">
        <f>O20-(O20*$A$2)</f>
        <v>0</v>
      </c>
      <c r="P34" s="272">
        <f t="shared" ref="P34:AU34" si="39">O34-($O$20*$A$2)</f>
        <v>0</v>
      </c>
      <c r="Q34" s="272">
        <f t="shared" si="39"/>
        <v>0</v>
      </c>
      <c r="R34" s="272">
        <f t="shared" si="39"/>
        <v>0</v>
      </c>
      <c r="S34" s="272">
        <f t="shared" si="39"/>
        <v>0</v>
      </c>
      <c r="T34" s="273">
        <f t="shared" si="39"/>
        <v>0</v>
      </c>
      <c r="U34" s="274">
        <f t="shared" si="39"/>
        <v>0</v>
      </c>
      <c r="V34" s="274">
        <f t="shared" si="39"/>
        <v>0</v>
      </c>
      <c r="W34" s="274">
        <f t="shared" si="39"/>
        <v>0</v>
      </c>
      <c r="X34" s="274">
        <f t="shared" si="39"/>
        <v>0</v>
      </c>
      <c r="Y34" s="274">
        <f t="shared" si="39"/>
        <v>0</v>
      </c>
      <c r="Z34" s="275">
        <f t="shared" si="39"/>
        <v>0</v>
      </c>
      <c r="AA34" s="275">
        <f t="shared" si="39"/>
        <v>0</v>
      </c>
      <c r="AB34" s="275">
        <f t="shared" si="39"/>
        <v>0</v>
      </c>
      <c r="AC34" s="275">
        <f t="shared" si="39"/>
        <v>0</v>
      </c>
      <c r="AD34" s="275">
        <f t="shared" si="39"/>
        <v>0</v>
      </c>
      <c r="AE34" s="275">
        <f t="shared" si="39"/>
        <v>0</v>
      </c>
      <c r="AF34" s="276">
        <f t="shared" si="39"/>
        <v>0</v>
      </c>
      <c r="AG34" s="276">
        <f t="shared" si="39"/>
        <v>0</v>
      </c>
      <c r="AH34" s="276">
        <f t="shared" si="39"/>
        <v>0</v>
      </c>
      <c r="AI34" s="276">
        <f t="shared" si="39"/>
        <v>0</v>
      </c>
      <c r="AJ34" s="276">
        <f t="shared" si="39"/>
        <v>0</v>
      </c>
      <c r="AK34" s="276">
        <f t="shared" si="39"/>
        <v>0</v>
      </c>
      <c r="AL34" s="277">
        <f t="shared" si="39"/>
        <v>0</v>
      </c>
      <c r="AM34" s="277">
        <f t="shared" si="39"/>
        <v>0</v>
      </c>
      <c r="AN34" s="277">
        <f t="shared" si="39"/>
        <v>0</v>
      </c>
      <c r="AO34" s="277">
        <f t="shared" si="39"/>
        <v>0</v>
      </c>
      <c r="AP34" s="277">
        <f t="shared" si="39"/>
        <v>0</v>
      </c>
      <c r="AQ34" s="277">
        <f t="shared" si="39"/>
        <v>0</v>
      </c>
      <c r="AR34" s="263">
        <f t="shared" si="39"/>
        <v>0</v>
      </c>
      <c r="AS34" s="263">
        <f t="shared" si="39"/>
        <v>0</v>
      </c>
      <c r="AT34" s="263">
        <f t="shared" si="39"/>
        <v>0</v>
      </c>
      <c r="AU34" s="263">
        <f t="shared" si="39"/>
        <v>0</v>
      </c>
      <c r="AV34" s="263">
        <f t="shared" ref="AV34:CA34" si="40">AU34-($O$20*$A$2)</f>
        <v>0</v>
      </c>
      <c r="AW34" s="263">
        <f t="shared" si="40"/>
        <v>0</v>
      </c>
      <c r="AX34">
        <f t="shared" si="40"/>
        <v>0</v>
      </c>
      <c r="AY34">
        <f t="shared" si="40"/>
        <v>0</v>
      </c>
      <c r="AZ34">
        <f t="shared" si="40"/>
        <v>0</v>
      </c>
      <c r="BA34">
        <f t="shared" si="40"/>
        <v>0</v>
      </c>
      <c r="BB34">
        <f t="shared" si="40"/>
        <v>0</v>
      </c>
      <c r="BC34">
        <f t="shared" si="40"/>
        <v>0</v>
      </c>
      <c r="BD34">
        <f t="shared" si="40"/>
        <v>0</v>
      </c>
      <c r="BE34">
        <f t="shared" si="40"/>
        <v>0</v>
      </c>
      <c r="BF34">
        <f t="shared" si="40"/>
        <v>0</v>
      </c>
      <c r="BG34">
        <f t="shared" si="40"/>
        <v>0</v>
      </c>
      <c r="BH34">
        <f t="shared" si="40"/>
        <v>0</v>
      </c>
      <c r="BI34" s="263">
        <f t="shared" si="40"/>
        <v>0</v>
      </c>
      <c r="BJ34" s="263">
        <f t="shared" si="40"/>
        <v>0</v>
      </c>
      <c r="BK34" s="263">
        <f t="shared" si="40"/>
        <v>0</v>
      </c>
      <c r="BL34" s="263">
        <f t="shared" si="40"/>
        <v>0</v>
      </c>
      <c r="BM34" s="263">
        <f t="shared" si="40"/>
        <v>0</v>
      </c>
      <c r="BN34" s="263">
        <f t="shared" si="40"/>
        <v>0</v>
      </c>
      <c r="BO34" s="263">
        <f t="shared" si="40"/>
        <v>0</v>
      </c>
      <c r="BP34" s="263">
        <f t="shared" si="40"/>
        <v>0</v>
      </c>
      <c r="BQ34" s="263">
        <f t="shared" si="40"/>
        <v>0</v>
      </c>
      <c r="BR34" s="263">
        <f t="shared" si="40"/>
        <v>0</v>
      </c>
      <c r="BS34" s="263">
        <f t="shared" si="40"/>
        <v>0</v>
      </c>
      <c r="BT34" s="263">
        <f t="shared" si="40"/>
        <v>0</v>
      </c>
      <c r="BU34" s="263">
        <f t="shared" si="40"/>
        <v>0</v>
      </c>
      <c r="BV34" s="263">
        <f t="shared" si="40"/>
        <v>0</v>
      </c>
      <c r="BW34" s="263">
        <f t="shared" si="40"/>
        <v>0</v>
      </c>
      <c r="BX34" s="263">
        <f t="shared" si="40"/>
        <v>0</v>
      </c>
      <c r="BY34" s="263">
        <f t="shared" si="40"/>
        <v>0</v>
      </c>
      <c r="BZ34" s="263">
        <f t="shared" si="40"/>
        <v>0</v>
      </c>
      <c r="CA34" s="263">
        <f t="shared" si="40"/>
        <v>0</v>
      </c>
      <c r="CB34" s="263">
        <f t="shared" ref="CB34:CW34" si="41">CA34-($O$20*$A$2)</f>
        <v>0</v>
      </c>
      <c r="CC34" s="263">
        <f t="shared" si="41"/>
        <v>0</v>
      </c>
      <c r="CD34" s="263">
        <f t="shared" si="41"/>
        <v>0</v>
      </c>
      <c r="CE34" s="263">
        <f t="shared" si="41"/>
        <v>0</v>
      </c>
      <c r="CF34" s="263">
        <f t="shared" si="41"/>
        <v>0</v>
      </c>
      <c r="CG34" s="263">
        <f t="shared" si="41"/>
        <v>0</v>
      </c>
      <c r="CH34" s="263">
        <f t="shared" si="41"/>
        <v>0</v>
      </c>
      <c r="CI34" s="263">
        <f t="shared" si="41"/>
        <v>0</v>
      </c>
      <c r="CJ34" s="263">
        <f t="shared" si="41"/>
        <v>0</v>
      </c>
      <c r="CK34" s="263">
        <f t="shared" si="41"/>
        <v>0</v>
      </c>
      <c r="CL34" s="263">
        <f t="shared" si="41"/>
        <v>0</v>
      </c>
      <c r="CM34" s="263">
        <f t="shared" si="41"/>
        <v>0</v>
      </c>
      <c r="CN34" s="263">
        <f t="shared" si="41"/>
        <v>0</v>
      </c>
      <c r="CO34" s="263">
        <f t="shared" si="41"/>
        <v>0</v>
      </c>
      <c r="CP34" s="263">
        <f t="shared" si="41"/>
        <v>0</v>
      </c>
      <c r="CQ34" s="263">
        <f t="shared" si="41"/>
        <v>0</v>
      </c>
      <c r="CR34" s="263">
        <f t="shared" si="41"/>
        <v>0</v>
      </c>
      <c r="CS34" s="263">
        <f t="shared" si="41"/>
        <v>0</v>
      </c>
      <c r="CT34" s="263">
        <f t="shared" si="41"/>
        <v>0</v>
      </c>
      <c r="CU34" s="263">
        <f t="shared" si="41"/>
        <v>0</v>
      </c>
      <c r="CV34" s="263">
        <f t="shared" si="41"/>
        <v>0</v>
      </c>
      <c r="CW34" s="263">
        <f t="shared" si="41"/>
        <v>0</v>
      </c>
    </row>
    <row r="35" spans="1:101" x14ac:dyDescent="0.25">
      <c r="A35" t="s">
        <v>173</v>
      </c>
      <c r="C35" s="263"/>
      <c r="D35" s="263"/>
      <c r="E35" s="263"/>
      <c r="F35" s="263"/>
      <c r="G35" s="263"/>
      <c r="H35" s="263"/>
      <c r="I35" s="263"/>
      <c r="J35" s="263"/>
      <c r="K35" s="263"/>
      <c r="L35" s="263"/>
      <c r="M35" s="263"/>
      <c r="N35" s="271"/>
      <c r="O35" s="278"/>
      <c r="P35" s="279">
        <f>P20-(P20*$A$2)</f>
        <v>0</v>
      </c>
      <c r="Q35" s="279">
        <f t="shared" ref="Q35:AV35" si="42">P35-($P$20*$A$2)</f>
        <v>0</v>
      </c>
      <c r="R35" s="279">
        <f t="shared" si="42"/>
        <v>0</v>
      </c>
      <c r="S35" s="279">
        <f t="shared" si="42"/>
        <v>0</v>
      </c>
      <c r="T35" s="280">
        <f t="shared" si="42"/>
        <v>0</v>
      </c>
      <c r="U35" s="281">
        <f t="shared" si="42"/>
        <v>0</v>
      </c>
      <c r="V35" s="281">
        <f t="shared" si="42"/>
        <v>0</v>
      </c>
      <c r="W35" s="281">
        <f t="shared" si="42"/>
        <v>0</v>
      </c>
      <c r="X35" s="281">
        <f t="shared" si="42"/>
        <v>0</v>
      </c>
      <c r="Y35" s="281">
        <f t="shared" si="42"/>
        <v>0</v>
      </c>
      <c r="Z35" s="282">
        <f t="shared" si="42"/>
        <v>0</v>
      </c>
      <c r="AA35" s="282">
        <f t="shared" si="42"/>
        <v>0</v>
      </c>
      <c r="AB35" s="282">
        <f t="shared" si="42"/>
        <v>0</v>
      </c>
      <c r="AC35" s="282">
        <f t="shared" si="42"/>
        <v>0</v>
      </c>
      <c r="AD35" s="282">
        <f t="shared" si="42"/>
        <v>0</v>
      </c>
      <c r="AE35" s="282">
        <f t="shared" si="42"/>
        <v>0</v>
      </c>
      <c r="AF35" s="283">
        <f t="shared" si="42"/>
        <v>0</v>
      </c>
      <c r="AG35" s="283">
        <f t="shared" si="42"/>
        <v>0</v>
      </c>
      <c r="AH35" s="283">
        <f t="shared" si="42"/>
        <v>0</v>
      </c>
      <c r="AI35" s="283">
        <f t="shared" si="42"/>
        <v>0</v>
      </c>
      <c r="AJ35" s="283">
        <f t="shared" si="42"/>
        <v>0</v>
      </c>
      <c r="AK35" s="283">
        <f t="shared" si="42"/>
        <v>0</v>
      </c>
      <c r="AL35" s="284">
        <f t="shared" si="42"/>
        <v>0</v>
      </c>
      <c r="AM35" s="284">
        <f t="shared" si="42"/>
        <v>0</v>
      </c>
      <c r="AN35" s="284">
        <f t="shared" si="42"/>
        <v>0</v>
      </c>
      <c r="AO35" s="284">
        <f t="shared" si="42"/>
        <v>0</v>
      </c>
      <c r="AP35" s="284">
        <f t="shared" si="42"/>
        <v>0</v>
      </c>
      <c r="AQ35" s="284">
        <f t="shared" si="42"/>
        <v>0</v>
      </c>
      <c r="AR35" s="263">
        <f t="shared" si="42"/>
        <v>0</v>
      </c>
      <c r="AS35" s="263">
        <f t="shared" si="42"/>
        <v>0</v>
      </c>
      <c r="AT35" s="263">
        <f t="shared" si="42"/>
        <v>0</v>
      </c>
      <c r="AU35" s="263">
        <f t="shared" si="42"/>
        <v>0</v>
      </c>
      <c r="AV35" s="263">
        <f t="shared" si="42"/>
        <v>0</v>
      </c>
      <c r="AW35" s="263">
        <f t="shared" ref="AW35:CB35" si="43">AV35-($P$20*$A$2)</f>
        <v>0</v>
      </c>
      <c r="AX35">
        <f t="shared" si="43"/>
        <v>0</v>
      </c>
      <c r="AY35">
        <f t="shared" si="43"/>
        <v>0</v>
      </c>
      <c r="AZ35">
        <f t="shared" si="43"/>
        <v>0</v>
      </c>
      <c r="BA35">
        <f t="shared" si="43"/>
        <v>0</v>
      </c>
      <c r="BB35">
        <f t="shared" si="43"/>
        <v>0</v>
      </c>
      <c r="BC35">
        <f t="shared" si="43"/>
        <v>0</v>
      </c>
      <c r="BD35">
        <f t="shared" si="43"/>
        <v>0</v>
      </c>
      <c r="BE35">
        <f t="shared" si="43"/>
        <v>0</v>
      </c>
      <c r="BF35">
        <f t="shared" si="43"/>
        <v>0</v>
      </c>
      <c r="BG35">
        <f t="shared" si="43"/>
        <v>0</v>
      </c>
      <c r="BH35">
        <f t="shared" si="43"/>
        <v>0</v>
      </c>
      <c r="BI35" s="263">
        <f t="shared" si="43"/>
        <v>0</v>
      </c>
      <c r="BJ35" s="263">
        <f t="shared" si="43"/>
        <v>0</v>
      </c>
      <c r="BK35" s="263">
        <f t="shared" si="43"/>
        <v>0</v>
      </c>
      <c r="BL35" s="263">
        <f t="shared" si="43"/>
        <v>0</v>
      </c>
      <c r="BM35" s="263">
        <f t="shared" si="43"/>
        <v>0</v>
      </c>
      <c r="BN35" s="263">
        <f t="shared" si="43"/>
        <v>0</v>
      </c>
      <c r="BO35" s="263">
        <f t="shared" si="43"/>
        <v>0</v>
      </c>
      <c r="BP35" s="263">
        <f t="shared" si="43"/>
        <v>0</v>
      </c>
      <c r="BQ35" s="263">
        <f t="shared" si="43"/>
        <v>0</v>
      </c>
      <c r="BR35" s="263">
        <f t="shared" si="43"/>
        <v>0</v>
      </c>
      <c r="BS35" s="263">
        <f t="shared" si="43"/>
        <v>0</v>
      </c>
      <c r="BT35" s="263">
        <f t="shared" si="43"/>
        <v>0</v>
      </c>
      <c r="BU35" s="263">
        <f t="shared" si="43"/>
        <v>0</v>
      </c>
      <c r="BV35" s="263">
        <f t="shared" si="43"/>
        <v>0</v>
      </c>
      <c r="BW35" s="263">
        <f t="shared" si="43"/>
        <v>0</v>
      </c>
      <c r="BX35" s="263">
        <f t="shared" si="43"/>
        <v>0</v>
      </c>
      <c r="BY35" s="263">
        <f t="shared" si="43"/>
        <v>0</v>
      </c>
      <c r="BZ35" s="263">
        <f t="shared" si="43"/>
        <v>0</v>
      </c>
      <c r="CA35" s="263">
        <f t="shared" si="43"/>
        <v>0</v>
      </c>
      <c r="CB35" s="263">
        <f t="shared" si="43"/>
        <v>0</v>
      </c>
      <c r="CC35" s="263">
        <f t="shared" ref="CC35:CW35" si="44">CB35-($P$20*$A$2)</f>
        <v>0</v>
      </c>
      <c r="CD35" s="263">
        <f t="shared" si="44"/>
        <v>0</v>
      </c>
      <c r="CE35" s="263">
        <f t="shared" si="44"/>
        <v>0</v>
      </c>
      <c r="CF35" s="263">
        <f t="shared" si="44"/>
        <v>0</v>
      </c>
      <c r="CG35" s="263">
        <f t="shared" si="44"/>
        <v>0</v>
      </c>
      <c r="CH35" s="263">
        <f t="shared" si="44"/>
        <v>0</v>
      </c>
      <c r="CI35" s="263">
        <f t="shared" si="44"/>
        <v>0</v>
      </c>
      <c r="CJ35" s="263">
        <f t="shared" si="44"/>
        <v>0</v>
      </c>
      <c r="CK35" s="263">
        <f t="shared" si="44"/>
        <v>0</v>
      </c>
      <c r="CL35" s="263">
        <f t="shared" si="44"/>
        <v>0</v>
      </c>
      <c r="CM35" s="263">
        <f t="shared" si="44"/>
        <v>0</v>
      </c>
      <c r="CN35" s="263">
        <f t="shared" si="44"/>
        <v>0</v>
      </c>
      <c r="CO35" s="263">
        <f t="shared" si="44"/>
        <v>0</v>
      </c>
      <c r="CP35" s="263">
        <f t="shared" si="44"/>
        <v>0</v>
      </c>
      <c r="CQ35" s="263">
        <f t="shared" si="44"/>
        <v>0</v>
      </c>
      <c r="CR35" s="263">
        <f t="shared" si="44"/>
        <v>0</v>
      </c>
      <c r="CS35" s="263">
        <f t="shared" si="44"/>
        <v>0</v>
      </c>
      <c r="CT35" s="263">
        <f t="shared" si="44"/>
        <v>0</v>
      </c>
      <c r="CU35" s="263">
        <f t="shared" si="44"/>
        <v>0</v>
      </c>
      <c r="CV35" s="263">
        <f t="shared" si="44"/>
        <v>0</v>
      </c>
      <c r="CW35" s="263">
        <f t="shared" si="44"/>
        <v>0</v>
      </c>
    </row>
    <row r="36" spans="1:101" x14ac:dyDescent="0.25">
      <c r="A36" t="s">
        <v>174</v>
      </c>
      <c r="C36" s="263"/>
      <c r="D36" s="263"/>
      <c r="E36" s="263"/>
      <c r="F36" s="263"/>
      <c r="G36" s="263"/>
      <c r="H36" s="263"/>
      <c r="I36" s="263"/>
      <c r="J36" s="263"/>
      <c r="K36" s="263"/>
      <c r="L36" s="263"/>
      <c r="M36" s="263"/>
      <c r="N36" s="271"/>
      <c r="O36" s="278"/>
      <c r="P36" s="278"/>
      <c r="Q36" s="285">
        <f>Q20-(Q20*$A$2)</f>
        <v>0</v>
      </c>
      <c r="R36" s="285">
        <f t="shared" ref="R36:AW36" si="45">Q36-($Q$20*$A$2)</f>
        <v>0</v>
      </c>
      <c r="S36" s="285">
        <f t="shared" si="45"/>
        <v>0</v>
      </c>
      <c r="T36" s="286">
        <f t="shared" si="45"/>
        <v>0</v>
      </c>
      <c r="U36" s="287">
        <f t="shared" si="45"/>
        <v>0</v>
      </c>
      <c r="V36" s="287">
        <f t="shared" si="45"/>
        <v>0</v>
      </c>
      <c r="W36" s="287">
        <f t="shared" si="45"/>
        <v>0</v>
      </c>
      <c r="X36" s="287">
        <f t="shared" si="45"/>
        <v>0</v>
      </c>
      <c r="Y36" s="287">
        <f t="shared" si="45"/>
        <v>0</v>
      </c>
      <c r="Z36" s="288">
        <f t="shared" si="45"/>
        <v>0</v>
      </c>
      <c r="AA36" s="288">
        <f t="shared" si="45"/>
        <v>0</v>
      </c>
      <c r="AB36" s="288">
        <f t="shared" si="45"/>
        <v>0</v>
      </c>
      <c r="AC36" s="288">
        <f t="shared" si="45"/>
        <v>0</v>
      </c>
      <c r="AD36" s="288">
        <f t="shared" si="45"/>
        <v>0</v>
      </c>
      <c r="AE36" s="288">
        <f t="shared" si="45"/>
        <v>0</v>
      </c>
      <c r="AF36" s="289">
        <f t="shared" si="45"/>
        <v>0</v>
      </c>
      <c r="AG36" s="289">
        <f t="shared" si="45"/>
        <v>0</v>
      </c>
      <c r="AH36" s="289">
        <f t="shared" si="45"/>
        <v>0</v>
      </c>
      <c r="AI36" s="289">
        <f t="shared" si="45"/>
        <v>0</v>
      </c>
      <c r="AJ36" s="289">
        <f t="shared" si="45"/>
        <v>0</v>
      </c>
      <c r="AK36" s="289">
        <f t="shared" si="45"/>
        <v>0</v>
      </c>
      <c r="AL36" s="290">
        <f t="shared" si="45"/>
        <v>0</v>
      </c>
      <c r="AM36" s="290">
        <f t="shared" si="45"/>
        <v>0</v>
      </c>
      <c r="AN36" s="290">
        <f t="shared" si="45"/>
        <v>0</v>
      </c>
      <c r="AO36" s="290">
        <f t="shared" si="45"/>
        <v>0</v>
      </c>
      <c r="AP36" s="290">
        <f t="shared" si="45"/>
        <v>0</v>
      </c>
      <c r="AQ36" s="290">
        <f t="shared" si="45"/>
        <v>0</v>
      </c>
      <c r="AR36" s="263">
        <f t="shared" si="45"/>
        <v>0</v>
      </c>
      <c r="AS36" s="263">
        <f t="shared" si="45"/>
        <v>0</v>
      </c>
      <c r="AT36" s="263">
        <f t="shared" si="45"/>
        <v>0</v>
      </c>
      <c r="AU36" s="263">
        <f t="shared" si="45"/>
        <v>0</v>
      </c>
      <c r="AV36" s="263">
        <f t="shared" si="45"/>
        <v>0</v>
      </c>
      <c r="AW36" s="263">
        <f t="shared" si="45"/>
        <v>0</v>
      </c>
      <c r="AX36">
        <f t="shared" ref="AX36:CC36" si="46">AW36-($Q$20*$A$2)</f>
        <v>0</v>
      </c>
      <c r="AY36">
        <f t="shared" si="46"/>
        <v>0</v>
      </c>
      <c r="AZ36">
        <f t="shared" si="46"/>
        <v>0</v>
      </c>
      <c r="BA36">
        <f t="shared" si="46"/>
        <v>0</v>
      </c>
      <c r="BB36">
        <f t="shared" si="46"/>
        <v>0</v>
      </c>
      <c r="BC36">
        <f t="shared" si="46"/>
        <v>0</v>
      </c>
      <c r="BD36">
        <f t="shared" si="46"/>
        <v>0</v>
      </c>
      <c r="BE36">
        <f t="shared" si="46"/>
        <v>0</v>
      </c>
      <c r="BF36">
        <f t="shared" si="46"/>
        <v>0</v>
      </c>
      <c r="BG36">
        <f t="shared" si="46"/>
        <v>0</v>
      </c>
      <c r="BH36">
        <f t="shared" si="46"/>
        <v>0</v>
      </c>
      <c r="BI36" s="263">
        <f t="shared" si="46"/>
        <v>0</v>
      </c>
      <c r="BJ36" s="263">
        <f t="shared" si="46"/>
        <v>0</v>
      </c>
      <c r="BK36" s="263">
        <f t="shared" si="46"/>
        <v>0</v>
      </c>
      <c r="BL36" s="263">
        <f t="shared" si="46"/>
        <v>0</v>
      </c>
      <c r="BM36" s="263">
        <f t="shared" si="46"/>
        <v>0</v>
      </c>
      <c r="BN36" s="263">
        <f t="shared" si="46"/>
        <v>0</v>
      </c>
      <c r="BO36" s="263">
        <f t="shared" si="46"/>
        <v>0</v>
      </c>
      <c r="BP36" s="263">
        <f t="shared" si="46"/>
        <v>0</v>
      </c>
      <c r="BQ36" s="263">
        <f t="shared" si="46"/>
        <v>0</v>
      </c>
      <c r="BR36" s="263">
        <f t="shared" si="46"/>
        <v>0</v>
      </c>
      <c r="BS36" s="263">
        <f t="shared" si="46"/>
        <v>0</v>
      </c>
      <c r="BT36" s="263">
        <f t="shared" si="46"/>
        <v>0</v>
      </c>
      <c r="BU36" s="263">
        <f t="shared" si="46"/>
        <v>0</v>
      </c>
      <c r="BV36" s="263">
        <f t="shared" si="46"/>
        <v>0</v>
      </c>
      <c r="BW36" s="263">
        <f t="shared" si="46"/>
        <v>0</v>
      </c>
      <c r="BX36" s="263">
        <f t="shared" si="46"/>
        <v>0</v>
      </c>
      <c r="BY36" s="263">
        <f t="shared" si="46"/>
        <v>0</v>
      </c>
      <c r="BZ36" s="263">
        <f t="shared" si="46"/>
        <v>0</v>
      </c>
      <c r="CA36" s="263">
        <f t="shared" si="46"/>
        <v>0</v>
      </c>
      <c r="CB36" s="263">
        <f t="shared" si="46"/>
        <v>0</v>
      </c>
      <c r="CC36" s="263">
        <f t="shared" si="46"/>
        <v>0</v>
      </c>
      <c r="CD36" s="263">
        <f t="shared" ref="CD36:CW36" si="47">CC36-($Q$20*$A$2)</f>
        <v>0</v>
      </c>
      <c r="CE36" s="263">
        <f t="shared" si="47"/>
        <v>0</v>
      </c>
      <c r="CF36" s="263">
        <f t="shared" si="47"/>
        <v>0</v>
      </c>
      <c r="CG36" s="263">
        <f t="shared" si="47"/>
        <v>0</v>
      </c>
      <c r="CH36" s="263">
        <f t="shared" si="47"/>
        <v>0</v>
      </c>
      <c r="CI36" s="263">
        <f t="shared" si="47"/>
        <v>0</v>
      </c>
      <c r="CJ36" s="263">
        <f t="shared" si="47"/>
        <v>0</v>
      </c>
      <c r="CK36" s="263">
        <f t="shared" si="47"/>
        <v>0</v>
      </c>
      <c r="CL36" s="263">
        <f t="shared" si="47"/>
        <v>0</v>
      </c>
      <c r="CM36" s="263">
        <f t="shared" si="47"/>
        <v>0</v>
      </c>
      <c r="CN36" s="263">
        <f t="shared" si="47"/>
        <v>0</v>
      </c>
      <c r="CO36" s="263">
        <f t="shared" si="47"/>
        <v>0</v>
      </c>
      <c r="CP36" s="263">
        <f t="shared" si="47"/>
        <v>0</v>
      </c>
      <c r="CQ36" s="263">
        <f t="shared" si="47"/>
        <v>0</v>
      </c>
      <c r="CR36" s="263">
        <f t="shared" si="47"/>
        <v>0</v>
      </c>
      <c r="CS36" s="263">
        <f t="shared" si="47"/>
        <v>0</v>
      </c>
      <c r="CT36" s="263">
        <f t="shared" si="47"/>
        <v>0</v>
      </c>
      <c r="CU36" s="263">
        <f t="shared" si="47"/>
        <v>0</v>
      </c>
      <c r="CV36" s="263">
        <f t="shared" si="47"/>
        <v>0</v>
      </c>
      <c r="CW36" s="263">
        <f t="shared" si="47"/>
        <v>0</v>
      </c>
    </row>
    <row r="37" spans="1:101" x14ac:dyDescent="0.25">
      <c r="A37" t="s">
        <v>175</v>
      </c>
      <c r="C37" s="263"/>
      <c r="D37" s="263"/>
      <c r="E37" s="263"/>
      <c r="F37" s="263"/>
      <c r="G37" s="263"/>
      <c r="H37" s="263"/>
      <c r="I37" s="263"/>
      <c r="J37" s="263"/>
      <c r="K37" s="263"/>
      <c r="L37" s="263"/>
      <c r="M37" s="263"/>
      <c r="N37" s="271"/>
      <c r="O37" s="278"/>
      <c r="P37" s="278"/>
      <c r="Q37" s="278"/>
      <c r="R37" s="291">
        <f>R20-(R20*$A$2)</f>
        <v>0</v>
      </c>
      <c r="S37" s="291">
        <f t="shared" ref="S37:AX37" si="48">R37-($R$20*$A$2)</f>
        <v>0</v>
      </c>
      <c r="T37" s="292">
        <f t="shared" si="48"/>
        <v>0</v>
      </c>
      <c r="U37" s="293">
        <f t="shared" si="48"/>
        <v>0</v>
      </c>
      <c r="V37" s="293">
        <f t="shared" si="48"/>
        <v>0</v>
      </c>
      <c r="W37" s="293">
        <f t="shared" si="48"/>
        <v>0</v>
      </c>
      <c r="X37" s="293">
        <f t="shared" si="48"/>
        <v>0</v>
      </c>
      <c r="Y37" s="293">
        <f t="shared" si="48"/>
        <v>0</v>
      </c>
      <c r="Z37" s="294">
        <f t="shared" si="48"/>
        <v>0</v>
      </c>
      <c r="AA37" s="294">
        <f t="shared" si="48"/>
        <v>0</v>
      </c>
      <c r="AB37" s="294">
        <f t="shared" si="48"/>
        <v>0</v>
      </c>
      <c r="AC37" s="294">
        <f t="shared" si="48"/>
        <v>0</v>
      </c>
      <c r="AD37" s="294">
        <f t="shared" si="48"/>
        <v>0</v>
      </c>
      <c r="AE37" s="294">
        <f t="shared" si="48"/>
        <v>0</v>
      </c>
      <c r="AF37" s="295">
        <f t="shared" si="48"/>
        <v>0</v>
      </c>
      <c r="AG37" s="295">
        <f t="shared" si="48"/>
        <v>0</v>
      </c>
      <c r="AH37" s="295">
        <f t="shared" si="48"/>
        <v>0</v>
      </c>
      <c r="AI37" s="295">
        <f t="shared" si="48"/>
        <v>0</v>
      </c>
      <c r="AJ37" s="295">
        <f t="shared" si="48"/>
        <v>0</v>
      </c>
      <c r="AK37" s="295">
        <f t="shared" si="48"/>
        <v>0</v>
      </c>
      <c r="AL37" s="296">
        <f t="shared" si="48"/>
        <v>0</v>
      </c>
      <c r="AM37" s="296">
        <f t="shared" si="48"/>
        <v>0</v>
      </c>
      <c r="AN37" s="296">
        <f t="shared" si="48"/>
        <v>0</v>
      </c>
      <c r="AO37" s="296">
        <f t="shared" si="48"/>
        <v>0</v>
      </c>
      <c r="AP37" s="296">
        <f t="shared" si="48"/>
        <v>0</v>
      </c>
      <c r="AQ37" s="296">
        <f t="shared" si="48"/>
        <v>0</v>
      </c>
      <c r="AR37" s="263">
        <f t="shared" si="48"/>
        <v>0</v>
      </c>
      <c r="AS37" s="263">
        <f t="shared" si="48"/>
        <v>0</v>
      </c>
      <c r="AT37" s="263">
        <f t="shared" si="48"/>
        <v>0</v>
      </c>
      <c r="AU37" s="263">
        <f t="shared" si="48"/>
        <v>0</v>
      </c>
      <c r="AV37" s="263">
        <f t="shared" si="48"/>
        <v>0</v>
      </c>
      <c r="AW37" s="263">
        <f t="shared" si="48"/>
        <v>0</v>
      </c>
      <c r="AX37">
        <f t="shared" si="48"/>
        <v>0</v>
      </c>
      <c r="AY37">
        <f t="shared" ref="AY37:CD37" si="49">AX37-($R$20*$A$2)</f>
        <v>0</v>
      </c>
      <c r="AZ37">
        <f t="shared" si="49"/>
        <v>0</v>
      </c>
      <c r="BA37">
        <f t="shared" si="49"/>
        <v>0</v>
      </c>
      <c r="BB37">
        <f t="shared" si="49"/>
        <v>0</v>
      </c>
      <c r="BC37">
        <f t="shared" si="49"/>
        <v>0</v>
      </c>
      <c r="BD37">
        <f t="shared" si="49"/>
        <v>0</v>
      </c>
      <c r="BE37">
        <f t="shared" si="49"/>
        <v>0</v>
      </c>
      <c r="BF37">
        <f t="shared" si="49"/>
        <v>0</v>
      </c>
      <c r="BG37">
        <f t="shared" si="49"/>
        <v>0</v>
      </c>
      <c r="BH37">
        <f t="shared" si="49"/>
        <v>0</v>
      </c>
      <c r="BI37" s="263">
        <f t="shared" si="49"/>
        <v>0</v>
      </c>
      <c r="BJ37" s="263">
        <f t="shared" si="49"/>
        <v>0</v>
      </c>
      <c r="BK37" s="263">
        <f t="shared" si="49"/>
        <v>0</v>
      </c>
      <c r="BL37" s="263">
        <f t="shared" si="49"/>
        <v>0</v>
      </c>
      <c r="BM37" s="263">
        <f t="shared" si="49"/>
        <v>0</v>
      </c>
      <c r="BN37" s="263">
        <f t="shared" si="49"/>
        <v>0</v>
      </c>
      <c r="BO37" s="263">
        <f t="shared" si="49"/>
        <v>0</v>
      </c>
      <c r="BP37" s="263">
        <f t="shared" si="49"/>
        <v>0</v>
      </c>
      <c r="BQ37" s="263">
        <f t="shared" si="49"/>
        <v>0</v>
      </c>
      <c r="BR37" s="263">
        <f t="shared" si="49"/>
        <v>0</v>
      </c>
      <c r="BS37" s="263">
        <f t="shared" si="49"/>
        <v>0</v>
      </c>
      <c r="BT37" s="263">
        <f t="shared" si="49"/>
        <v>0</v>
      </c>
      <c r="BU37" s="263">
        <f t="shared" si="49"/>
        <v>0</v>
      </c>
      <c r="BV37" s="263">
        <f t="shared" si="49"/>
        <v>0</v>
      </c>
      <c r="BW37" s="263">
        <f t="shared" si="49"/>
        <v>0</v>
      </c>
      <c r="BX37" s="263">
        <f t="shared" si="49"/>
        <v>0</v>
      </c>
      <c r="BY37" s="263">
        <f t="shared" si="49"/>
        <v>0</v>
      </c>
      <c r="BZ37" s="263">
        <f t="shared" si="49"/>
        <v>0</v>
      </c>
      <c r="CA37" s="263">
        <f t="shared" si="49"/>
        <v>0</v>
      </c>
      <c r="CB37" s="263">
        <f t="shared" si="49"/>
        <v>0</v>
      </c>
      <c r="CC37" s="263">
        <f t="shared" si="49"/>
        <v>0</v>
      </c>
      <c r="CD37" s="263">
        <f t="shared" si="49"/>
        <v>0</v>
      </c>
      <c r="CE37" s="263">
        <f t="shared" ref="CE37:CW37" si="50">CD37-($R$20*$A$2)</f>
        <v>0</v>
      </c>
      <c r="CF37" s="263">
        <f t="shared" si="50"/>
        <v>0</v>
      </c>
      <c r="CG37" s="263">
        <f t="shared" si="50"/>
        <v>0</v>
      </c>
      <c r="CH37" s="263">
        <f t="shared" si="50"/>
        <v>0</v>
      </c>
      <c r="CI37" s="263">
        <f t="shared" si="50"/>
        <v>0</v>
      </c>
      <c r="CJ37" s="263">
        <f t="shared" si="50"/>
        <v>0</v>
      </c>
      <c r="CK37" s="263">
        <f t="shared" si="50"/>
        <v>0</v>
      </c>
      <c r="CL37" s="263">
        <f t="shared" si="50"/>
        <v>0</v>
      </c>
      <c r="CM37" s="263">
        <f t="shared" si="50"/>
        <v>0</v>
      </c>
      <c r="CN37" s="263">
        <f t="shared" si="50"/>
        <v>0</v>
      </c>
      <c r="CO37" s="263">
        <f t="shared" si="50"/>
        <v>0</v>
      </c>
      <c r="CP37" s="263">
        <f t="shared" si="50"/>
        <v>0</v>
      </c>
      <c r="CQ37" s="263">
        <f t="shared" si="50"/>
        <v>0</v>
      </c>
      <c r="CR37" s="263">
        <f t="shared" si="50"/>
        <v>0</v>
      </c>
      <c r="CS37" s="263">
        <f t="shared" si="50"/>
        <v>0</v>
      </c>
      <c r="CT37" s="263">
        <f t="shared" si="50"/>
        <v>0</v>
      </c>
      <c r="CU37" s="263">
        <f t="shared" si="50"/>
        <v>0</v>
      </c>
      <c r="CV37" s="263">
        <f t="shared" si="50"/>
        <v>0</v>
      </c>
      <c r="CW37" s="263">
        <f t="shared" si="50"/>
        <v>0</v>
      </c>
    </row>
    <row r="38" spans="1:101" x14ac:dyDescent="0.25">
      <c r="A38" t="s">
        <v>176</v>
      </c>
      <c r="C38" s="263"/>
      <c r="D38" s="263"/>
      <c r="E38" s="263"/>
      <c r="F38" s="263"/>
      <c r="G38" s="263"/>
      <c r="H38" s="263"/>
      <c r="I38" s="263"/>
      <c r="J38" s="263"/>
      <c r="K38" s="263"/>
      <c r="L38" s="263"/>
      <c r="M38" s="263"/>
      <c r="N38" s="271"/>
      <c r="O38" s="278"/>
      <c r="P38" s="278"/>
      <c r="Q38" s="278"/>
      <c r="R38" s="278"/>
      <c r="S38" s="297">
        <f>S20-(S20*$A$2)</f>
        <v>0</v>
      </c>
      <c r="T38" s="298">
        <f t="shared" ref="T38:AY38" si="51">S38-($S$20*$A$2)</f>
        <v>0</v>
      </c>
      <c r="U38" s="299">
        <f t="shared" si="51"/>
        <v>0</v>
      </c>
      <c r="V38" s="299">
        <f t="shared" si="51"/>
        <v>0</v>
      </c>
      <c r="W38" s="299">
        <f t="shared" si="51"/>
        <v>0</v>
      </c>
      <c r="X38" s="299">
        <f t="shared" si="51"/>
        <v>0</v>
      </c>
      <c r="Y38" s="299">
        <f t="shared" si="51"/>
        <v>0</v>
      </c>
      <c r="Z38" s="300">
        <f t="shared" si="51"/>
        <v>0</v>
      </c>
      <c r="AA38" s="300">
        <f t="shared" si="51"/>
        <v>0</v>
      </c>
      <c r="AB38" s="300">
        <f t="shared" si="51"/>
        <v>0</v>
      </c>
      <c r="AC38" s="300">
        <f t="shared" si="51"/>
        <v>0</v>
      </c>
      <c r="AD38" s="300">
        <f t="shared" si="51"/>
        <v>0</v>
      </c>
      <c r="AE38" s="300">
        <f t="shared" si="51"/>
        <v>0</v>
      </c>
      <c r="AF38" s="301">
        <f t="shared" si="51"/>
        <v>0</v>
      </c>
      <c r="AG38" s="301">
        <f t="shared" si="51"/>
        <v>0</v>
      </c>
      <c r="AH38" s="301">
        <f t="shared" si="51"/>
        <v>0</v>
      </c>
      <c r="AI38" s="301">
        <f t="shared" si="51"/>
        <v>0</v>
      </c>
      <c r="AJ38" s="301">
        <f t="shared" si="51"/>
        <v>0</v>
      </c>
      <c r="AK38" s="301">
        <f t="shared" si="51"/>
        <v>0</v>
      </c>
      <c r="AL38" s="302">
        <f t="shared" si="51"/>
        <v>0</v>
      </c>
      <c r="AM38" s="302">
        <f t="shared" si="51"/>
        <v>0</v>
      </c>
      <c r="AN38" s="302">
        <f t="shared" si="51"/>
        <v>0</v>
      </c>
      <c r="AO38" s="302">
        <f t="shared" si="51"/>
        <v>0</v>
      </c>
      <c r="AP38" s="302">
        <f t="shared" si="51"/>
        <v>0</v>
      </c>
      <c r="AQ38" s="302">
        <f t="shared" si="51"/>
        <v>0</v>
      </c>
      <c r="AR38" s="263">
        <f t="shared" si="51"/>
        <v>0</v>
      </c>
      <c r="AS38" s="263">
        <f t="shared" si="51"/>
        <v>0</v>
      </c>
      <c r="AT38" s="263">
        <f t="shared" si="51"/>
        <v>0</v>
      </c>
      <c r="AU38" s="263">
        <f t="shared" si="51"/>
        <v>0</v>
      </c>
      <c r="AV38" s="263">
        <f t="shared" si="51"/>
        <v>0</v>
      </c>
      <c r="AW38" s="263">
        <f t="shared" si="51"/>
        <v>0</v>
      </c>
      <c r="AX38">
        <f t="shared" si="51"/>
        <v>0</v>
      </c>
      <c r="AY38">
        <f t="shared" si="51"/>
        <v>0</v>
      </c>
      <c r="AZ38">
        <f t="shared" ref="AZ38:CE38" si="52">AY38-($S$20*$A$2)</f>
        <v>0</v>
      </c>
      <c r="BA38">
        <f t="shared" si="52"/>
        <v>0</v>
      </c>
      <c r="BB38">
        <f t="shared" si="52"/>
        <v>0</v>
      </c>
      <c r="BC38">
        <f t="shared" si="52"/>
        <v>0</v>
      </c>
      <c r="BD38">
        <f t="shared" si="52"/>
        <v>0</v>
      </c>
      <c r="BE38">
        <f t="shared" si="52"/>
        <v>0</v>
      </c>
      <c r="BF38">
        <f t="shared" si="52"/>
        <v>0</v>
      </c>
      <c r="BG38">
        <f t="shared" si="52"/>
        <v>0</v>
      </c>
      <c r="BH38">
        <f t="shared" si="52"/>
        <v>0</v>
      </c>
      <c r="BI38" s="263">
        <f t="shared" si="52"/>
        <v>0</v>
      </c>
      <c r="BJ38" s="263">
        <f t="shared" si="52"/>
        <v>0</v>
      </c>
      <c r="BK38" s="263">
        <f t="shared" si="52"/>
        <v>0</v>
      </c>
      <c r="BL38" s="263">
        <f t="shared" si="52"/>
        <v>0</v>
      </c>
      <c r="BM38" s="263">
        <f t="shared" si="52"/>
        <v>0</v>
      </c>
      <c r="BN38" s="263">
        <f t="shared" si="52"/>
        <v>0</v>
      </c>
      <c r="BO38" s="263">
        <f t="shared" si="52"/>
        <v>0</v>
      </c>
      <c r="BP38" s="263">
        <f t="shared" si="52"/>
        <v>0</v>
      </c>
      <c r="BQ38" s="263">
        <f t="shared" si="52"/>
        <v>0</v>
      </c>
      <c r="BR38" s="263">
        <f t="shared" si="52"/>
        <v>0</v>
      </c>
      <c r="BS38" s="263">
        <f t="shared" si="52"/>
        <v>0</v>
      </c>
      <c r="BT38" s="263">
        <f t="shared" si="52"/>
        <v>0</v>
      </c>
      <c r="BU38" s="263">
        <f t="shared" si="52"/>
        <v>0</v>
      </c>
      <c r="BV38" s="263">
        <f t="shared" si="52"/>
        <v>0</v>
      </c>
      <c r="BW38" s="263">
        <f t="shared" si="52"/>
        <v>0</v>
      </c>
      <c r="BX38" s="263">
        <f t="shared" si="52"/>
        <v>0</v>
      </c>
      <c r="BY38" s="263">
        <f t="shared" si="52"/>
        <v>0</v>
      </c>
      <c r="BZ38" s="263">
        <f t="shared" si="52"/>
        <v>0</v>
      </c>
      <c r="CA38" s="263">
        <f t="shared" si="52"/>
        <v>0</v>
      </c>
      <c r="CB38" s="263">
        <f t="shared" si="52"/>
        <v>0</v>
      </c>
      <c r="CC38" s="263">
        <f t="shared" si="52"/>
        <v>0</v>
      </c>
      <c r="CD38" s="263">
        <f t="shared" si="52"/>
        <v>0</v>
      </c>
      <c r="CE38" s="263">
        <f t="shared" si="52"/>
        <v>0</v>
      </c>
      <c r="CF38" s="263">
        <f t="shared" ref="CF38:CW38" si="53">CE38-($S$20*$A$2)</f>
        <v>0</v>
      </c>
      <c r="CG38" s="263">
        <f t="shared" si="53"/>
        <v>0</v>
      </c>
      <c r="CH38" s="263">
        <f t="shared" si="53"/>
        <v>0</v>
      </c>
      <c r="CI38" s="263">
        <f t="shared" si="53"/>
        <v>0</v>
      </c>
      <c r="CJ38" s="263">
        <f t="shared" si="53"/>
        <v>0</v>
      </c>
      <c r="CK38" s="263">
        <f t="shared" si="53"/>
        <v>0</v>
      </c>
      <c r="CL38" s="263">
        <f t="shared" si="53"/>
        <v>0</v>
      </c>
      <c r="CM38" s="263">
        <f t="shared" si="53"/>
        <v>0</v>
      </c>
      <c r="CN38" s="263">
        <f t="shared" si="53"/>
        <v>0</v>
      </c>
      <c r="CO38" s="263">
        <f t="shared" si="53"/>
        <v>0</v>
      </c>
      <c r="CP38" s="263">
        <f t="shared" si="53"/>
        <v>0</v>
      </c>
      <c r="CQ38" s="263">
        <f t="shared" si="53"/>
        <v>0</v>
      </c>
      <c r="CR38" s="263">
        <f t="shared" si="53"/>
        <v>0</v>
      </c>
      <c r="CS38" s="263">
        <f t="shared" si="53"/>
        <v>0</v>
      </c>
      <c r="CT38" s="263">
        <f t="shared" si="53"/>
        <v>0</v>
      </c>
      <c r="CU38" s="263">
        <f t="shared" si="53"/>
        <v>0</v>
      </c>
      <c r="CV38" s="263">
        <f t="shared" si="53"/>
        <v>0</v>
      </c>
      <c r="CW38" s="263">
        <f t="shared" si="53"/>
        <v>0</v>
      </c>
    </row>
    <row r="39" spans="1:101" x14ac:dyDescent="0.25">
      <c r="A39" t="s">
        <v>177</v>
      </c>
      <c r="C39" s="263"/>
      <c r="D39" s="263"/>
      <c r="E39" s="263"/>
      <c r="F39" s="263"/>
      <c r="G39" s="263"/>
      <c r="H39" s="263"/>
      <c r="I39" s="263"/>
      <c r="J39" s="263"/>
      <c r="K39" s="263"/>
      <c r="L39" s="263"/>
      <c r="M39" s="263"/>
      <c r="N39" s="263"/>
      <c r="O39" s="263"/>
      <c r="P39" s="263"/>
      <c r="Q39" s="263"/>
      <c r="R39" s="263"/>
      <c r="S39" s="263"/>
      <c r="T39" s="265">
        <f>T20-(T20*$A$2)</f>
        <v>0</v>
      </c>
      <c r="U39" s="265">
        <f t="shared" ref="U39:AZ39" si="54">T39-($T$20*$A$2)</f>
        <v>0</v>
      </c>
      <c r="V39" s="265">
        <f t="shared" si="54"/>
        <v>0</v>
      </c>
      <c r="W39" s="265">
        <f t="shared" si="54"/>
        <v>0</v>
      </c>
      <c r="X39" s="265">
        <f t="shared" si="54"/>
        <v>0</v>
      </c>
      <c r="Y39" s="265">
        <f t="shared" si="54"/>
        <v>0</v>
      </c>
      <c r="Z39" s="266">
        <f t="shared" si="54"/>
        <v>0</v>
      </c>
      <c r="AA39" s="267">
        <f t="shared" si="54"/>
        <v>0</v>
      </c>
      <c r="AB39" s="267">
        <f t="shared" si="54"/>
        <v>0</v>
      </c>
      <c r="AC39" s="267">
        <f t="shared" si="54"/>
        <v>0</v>
      </c>
      <c r="AD39" s="267">
        <f t="shared" si="54"/>
        <v>0</v>
      </c>
      <c r="AE39" s="267">
        <f t="shared" si="54"/>
        <v>0</v>
      </c>
      <c r="AF39" s="268">
        <f t="shared" si="54"/>
        <v>0</v>
      </c>
      <c r="AG39" s="268">
        <f t="shared" si="54"/>
        <v>0</v>
      </c>
      <c r="AH39" s="268">
        <f t="shared" si="54"/>
        <v>0</v>
      </c>
      <c r="AI39" s="268">
        <f t="shared" si="54"/>
        <v>0</v>
      </c>
      <c r="AJ39" s="268">
        <f t="shared" si="54"/>
        <v>0</v>
      </c>
      <c r="AK39" s="268">
        <f t="shared" si="54"/>
        <v>0</v>
      </c>
      <c r="AL39" s="269">
        <f t="shared" si="54"/>
        <v>0</v>
      </c>
      <c r="AM39" s="269">
        <f t="shared" si="54"/>
        <v>0</v>
      </c>
      <c r="AN39" s="269">
        <f t="shared" si="54"/>
        <v>0</v>
      </c>
      <c r="AO39" s="269">
        <f t="shared" si="54"/>
        <v>0</v>
      </c>
      <c r="AP39" s="269">
        <f t="shared" si="54"/>
        <v>0</v>
      </c>
      <c r="AQ39" s="269">
        <f t="shared" si="54"/>
        <v>0</v>
      </c>
      <c r="AR39" s="270">
        <f t="shared" si="54"/>
        <v>0</v>
      </c>
      <c r="AS39" s="270">
        <f t="shared" si="54"/>
        <v>0</v>
      </c>
      <c r="AT39" s="270">
        <f t="shared" si="54"/>
        <v>0</v>
      </c>
      <c r="AU39" s="270">
        <f t="shared" si="54"/>
        <v>0</v>
      </c>
      <c r="AV39" s="270">
        <f t="shared" si="54"/>
        <v>0</v>
      </c>
      <c r="AW39" s="270">
        <f t="shared" si="54"/>
        <v>0</v>
      </c>
      <c r="AX39">
        <f t="shared" si="54"/>
        <v>0</v>
      </c>
      <c r="AY39">
        <f t="shared" si="54"/>
        <v>0</v>
      </c>
      <c r="AZ39">
        <f t="shared" si="54"/>
        <v>0</v>
      </c>
      <c r="BA39">
        <f t="shared" ref="BA39:CF39" si="55">AZ39-($T$20*$A$2)</f>
        <v>0</v>
      </c>
      <c r="BB39">
        <f t="shared" si="55"/>
        <v>0</v>
      </c>
      <c r="BC39">
        <f t="shared" si="55"/>
        <v>0</v>
      </c>
      <c r="BD39">
        <f t="shared" si="55"/>
        <v>0</v>
      </c>
      <c r="BE39">
        <f t="shared" si="55"/>
        <v>0</v>
      </c>
      <c r="BF39">
        <f t="shared" si="55"/>
        <v>0</v>
      </c>
      <c r="BG39">
        <f t="shared" si="55"/>
        <v>0</v>
      </c>
      <c r="BH39">
        <f t="shared" si="55"/>
        <v>0</v>
      </c>
      <c r="BI39" s="263">
        <f t="shared" si="55"/>
        <v>0</v>
      </c>
      <c r="BJ39" s="263">
        <f t="shared" si="55"/>
        <v>0</v>
      </c>
      <c r="BK39" s="263">
        <f t="shared" si="55"/>
        <v>0</v>
      </c>
      <c r="BL39" s="263">
        <f t="shared" si="55"/>
        <v>0</v>
      </c>
      <c r="BM39" s="263">
        <f t="shared" si="55"/>
        <v>0</v>
      </c>
      <c r="BN39" s="263">
        <f t="shared" si="55"/>
        <v>0</v>
      </c>
      <c r="BO39" s="263">
        <f t="shared" si="55"/>
        <v>0</v>
      </c>
      <c r="BP39" s="263">
        <f t="shared" si="55"/>
        <v>0</v>
      </c>
      <c r="BQ39" s="263">
        <f t="shared" si="55"/>
        <v>0</v>
      </c>
      <c r="BR39" s="263">
        <f t="shared" si="55"/>
        <v>0</v>
      </c>
      <c r="BS39" s="263">
        <f t="shared" si="55"/>
        <v>0</v>
      </c>
      <c r="BT39" s="263">
        <f t="shared" si="55"/>
        <v>0</v>
      </c>
      <c r="BU39" s="263">
        <f t="shared" si="55"/>
        <v>0</v>
      </c>
      <c r="BV39" s="263">
        <f t="shared" si="55"/>
        <v>0</v>
      </c>
      <c r="BW39" s="263">
        <f t="shared" si="55"/>
        <v>0</v>
      </c>
      <c r="BX39" s="263">
        <f t="shared" si="55"/>
        <v>0</v>
      </c>
      <c r="BY39" s="263">
        <f t="shared" si="55"/>
        <v>0</v>
      </c>
      <c r="BZ39" s="263">
        <f t="shared" si="55"/>
        <v>0</v>
      </c>
      <c r="CA39" s="263">
        <f t="shared" si="55"/>
        <v>0</v>
      </c>
      <c r="CB39" s="263">
        <f t="shared" si="55"/>
        <v>0</v>
      </c>
      <c r="CC39" s="263">
        <f t="shared" si="55"/>
        <v>0</v>
      </c>
      <c r="CD39" s="263">
        <f t="shared" si="55"/>
        <v>0</v>
      </c>
      <c r="CE39" s="263">
        <f t="shared" si="55"/>
        <v>0</v>
      </c>
      <c r="CF39" s="263">
        <f t="shared" si="55"/>
        <v>0</v>
      </c>
      <c r="CG39" s="263">
        <f t="shared" ref="CG39:CW39" si="56">CF39-($T$20*$A$2)</f>
        <v>0</v>
      </c>
      <c r="CH39" s="263">
        <f t="shared" si="56"/>
        <v>0</v>
      </c>
      <c r="CI39" s="263">
        <f t="shared" si="56"/>
        <v>0</v>
      </c>
      <c r="CJ39" s="263">
        <f t="shared" si="56"/>
        <v>0</v>
      </c>
      <c r="CK39" s="263">
        <f t="shared" si="56"/>
        <v>0</v>
      </c>
      <c r="CL39" s="263">
        <f t="shared" si="56"/>
        <v>0</v>
      </c>
      <c r="CM39" s="263">
        <f t="shared" si="56"/>
        <v>0</v>
      </c>
      <c r="CN39" s="263">
        <f t="shared" si="56"/>
        <v>0</v>
      </c>
      <c r="CO39" s="263">
        <f t="shared" si="56"/>
        <v>0</v>
      </c>
      <c r="CP39" s="263">
        <f t="shared" si="56"/>
        <v>0</v>
      </c>
      <c r="CQ39" s="263">
        <f t="shared" si="56"/>
        <v>0</v>
      </c>
      <c r="CR39" s="263">
        <f t="shared" si="56"/>
        <v>0</v>
      </c>
      <c r="CS39" s="263">
        <f t="shared" si="56"/>
        <v>0</v>
      </c>
      <c r="CT39" s="263">
        <f t="shared" si="56"/>
        <v>0</v>
      </c>
      <c r="CU39" s="263">
        <f t="shared" si="56"/>
        <v>0</v>
      </c>
      <c r="CV39" s="263">
        <f t="shared" si="56"/>
        <v>0</v>
      </c>
      <c r="CW39" s="263">
        <f t="shared" si="56"/>
        <v>0</v>
      </c>
    </row>
    <row r="40" spans="1:101" x14ac:dyDescent="0.25">
      <c r="A40" t="s">
        <v>178</v>
      </c>
      <c r="C40" s="263"/>
      <c r="D40" s="263"/>
      <c r="E40" s="263"/>
      <c r="F40" s="263"/>
      <c r="G40" s="263"/>
      <c r="H40" s="263"/>
      <c r="I40" s="263"/>
      <c r="J40" s="263"/>
      <c r="K40" s="263"/>
      <c r="L40" s="263"/>
      <c r="M40" s="263"/>
      <c r="N40" s="263"/>
      <c r="O40" s="263"/>
      <c r="P40" s="263"/>
      <c r="Q40" s="263"/>
      <c r="R40" s="263"/>
      <c r="S40" s="263"/>
      <c r="T40" s="271"/>
      <c r="U40" s="272">
        <f>U20-(U20*$A$2)</f>
        <v>0</v>
      </c>
      <c r="V40" s="272">
        <f t="shared" ref="V40:BA40" si="57">U40-($U$20*$A$2)</f>
        <v>0</v>
      </c>
      <c r="W40" s="272">
        <f t="shared" si="57"/>
        <v>0</v>
      </c>
      <c r="X40" s="272">
        <f t="shared" si="57"/>
        <v>0</v>
      </c>
      <c r="Y40" s="272">
        <f t="shared" si="57"/>
        <v>0</v>
      </c>
      <c r="Z40" s="273">
        <f t="shared" si="57"/>
        <v>0</v>
      </c>
      <c r="AA40" s="274">
        <f t="shared" si="57"/>
        <v>0</v>
      </c>
      <c r="AB40" s="274">
        <f t="shared" si="57"/>
        <v>0</v>
      </c>
      <c r="AC40" s="274">
        <f t="shared" si="57"/>
        <v>0</v>
      </c>
      <c r="AD40" s="274">
        <f t="shared" si="57"/>
        <v>0</v>
      </c>
      <c r="AE40" s="274">
        <f t="shared" si="57"/>
        <v>0</v>
      </c>
      <c r="AF40" s="275">
        <f t="shared" si="57"/>
        <v>0</v>
      </c>
      <c r="AG40" s="275">
        <f t="shared" si="57"/>
        <v>0</v>
      </c>
      <c r="AH40" s="275">
        <f t="shared" si="57"/>
        <v>0</v>
      </c>
      <c r="AI40" s="275">
        <f t="shared" si="57"/>
        <v>0</v>
      </c>
      <c r="AJ40" s="275">
        <f t="shared" si="57"/>
        <v>0</v>
      </c>
      <c r="AK40" s="275">
        <f t="shared" si="57"/>
        <v>0</v>
      </c>
      <c r="AL40" s="276">
        <f t="shared" si="57"/>
        <v>0</v>
      </c>
      <c r="AM40" s="276">
        <f t="shared" si="57"/>
        <v>0</v>
      </c>
      <c r="AN40" s="276">
        <f t="shared" si="57"/>
        <v>0</v>
      </c>
      <c r="AO40" s="276">
        <f t="shared" si="57"/>
        <v>0</v>
      </c>
      <c r="AP40" s="276">
        <f t="shared" si="57"/>
        <v>0</v>
      </c>
      <c r="AQ40" s="276">
        <f t="shared" si="57"/>
        <v>0</v>
      </c>
      <c r="AR40" s="277">
        <f t="shared" si="57"/>
        <v>0</v>
      </c>
      <c r="AS40" s="277">
        <f t="shared" si="57"/>
        <v>0</v>
      </c>
      <c r="AT40" s="277">
        <f t="shared" si="57"/>
        <v>0</v>
      </c>
      <c r="AU40" s="277">
        <f t="shared" si="57"/>
        <v>0</v>
      </c>
      <c r="AV40" s="277">
        <f t="shared" si="57"/>
        <v>0</v>
      </c>
      <c r="AW40" s="277">
        <f t="shared" si="57"/>
        <v>0</v>
      </c>
      <c r="AX40">
        <f t="shared" si="57"/>
        <v>0</v>
      </c>
      <c r="AY40">
        <f t="shared" si="57"/>
        <v>0</v>
      </c>
      <c r="AZ40">
        <f t="shared" si="57"/>
        <v>0</v>
      </c>
      <c r="BA40">
        <f t="shared" si="57"/>
        <v>0</v>
      </c>
      <c r="BB40">
        <f t="shared" ref="BB40:CG40" si="58">BA40-($U$20*$A$2)</f>
        <v>0</v>
      </c>
      <c r="BC40">
        <f t="shared" si="58"/>
        <v>0</v>
      </c>
      <c r="BD40">
        <f t="shared" si="58"/>
        <v>0</v>
      </c>
      <c r="BE40">
        <f t="shared" si="58"/>
        <v>0</v>
      </c>
      <c r="BF40">
        <f t="shared" si="58"/>
        <v>0</v>
      </c>
      <c r="BG40">
        <f t="shared" si="58"/>
        <v>0</v>
      </c>
      <c r="BH40">
        <f t="shared" si="58"/>
        <v>0</v>
      </c>
      <c r="BI40" s="263">
        <f t="shared" si="58"/>
        <v>0</v>
      </c>
      <c r="BJ40" s="263">
        <f t="shared" si="58"/>
        <v>0</v>
      </c>
      <c r="BK40" s="263">
        <f t="shared" si="58"/>
        <v>0</v>
      </c>
      <c r="BL40" s="263">
        <f t="shared" si="58"/>
        <v>0</v>
      </c>
      <c r="BM40" s="263">
        <f t="shared" si="58"/>
        <v>0</v>
      </c>
      <c r="BN40" s="263">
        <f t="shared" si="58"/>
        <v>0</v>
      </c>
      <c r="BO40" s="263">
        <f t="shared" si="58"/>
        <v>0</v>
      </c>
      <c r="BP40" s="263">
        <f t="shared" si="58"/>
        <v>0</v>
      </c>
      <c r="BQ40" s="263">
        <f t="shared" si="58"/>
        <v>0</v>
      </c>
      <c r="BR40" s="263">
        <f t="shared" si="58"/>
        <v>0</v>
      </c>
      <c r="BS40" s="263">
        <f t="shared" si="58"/>
        <v>0</v>
      </c>
      <c r="BT40" s="263">
        <f t="shared" si="58"/>
        <v>0</v>
      </c>
      <c r="BU40" s="263">
        <f t="shared" si="58"/>
        <v>0</v>
      </c>
      <c r="BV40" s="263">
        <f t="shared" si="58"/>
        <v>0</v>
      </c>
      <c r="BW40" s="263">
        <f t="shared" si="58"/>
        <v>0</v>
      </c>
      <c r="BX40" s="263">
        <f t="shared" si="58"/>
        <v>0</v>
      </c>
      <c r="BY40" s="263">
        <f t="shared" si="58"/>
        <v>0</v>
      </c>
      <c r="BZ40" s="263">
        <f t="shared" si="58"/>
        <v>0</v>
      </c>
      <c r="CA40" s="263">
        <f t="shared" si="58"/>
        <v>0</v>
      </c>
      <c r="CB40" s="263">
        <f t="shared" si="58"/>
        <v>0</v>
      </c>
      <c r="CC40" s="263">
        <f t="shared" si="58"/>
        <v>0</v>
      </c>
      <c r="CD40" s="263">
        <f t="shared" si="58"/>
        <v>0</v>
      </c>
      <c r="CE40" s="263">
        <f t="shared" si="58"/>
        <v>0</v>
      </c>
      <c r="CF40" s="263">
        <f t="shared" si="58"/>
        <v>0</v>
      </c>
      <c r="CG40" s="263">
        <f t="shared" si="58"/>
        <v>0</v>
      </c>
      <c r="CH40" s="263">
        <f t="shared" ref="CH40:CW40" si="59">CG40-($U$20*$A$2)</f>
        <v>0</v>
      </c>
      <c r="CI40" s="263">
        <f t="shared" si="59"/>
        <v>0</v>
      </c>
      <c r="CJ40" s="263">
        <f t="shared" si="59"/>
        <v>0</v>
      </c>
      <c r="CK40" s="263">
        <f t="shared" si="59"/>
        <v>0</v>
      </c>
      <c r="CL40" s="263">
        <f t="shared" si="59"/>
        <v>0</v>
      </c>
      <c r="CM40" s="263">
        <f t="shared" si="59"/>
        <v>0</v>
      </c>
      <c r="CN40" s="263">
        <f t="shared" si="59"/>
        <v>0</v>
      </c>
      <c r="CO40" s="263">
        <f t="shared" si="59"/>
        <v>0</v>
      </c>
      <c r="CP40" s="263">
        <f t="shared" si="59"/>
        <v>0</v>
      </c>
      <c r="CQ40" s="263">
        <f t="shared" si="59"/>
        <v>0</v>
      </c>
      <c r="CR40" s="263">
        <f t="shared" si="59"/>
        <v>0</v>
      </c>
      <c r="CS40" s="263">
        <f t="shared" si="59"/>
        <v>0</v>
      </c>
      <c r="CT40" s="263">
        <f t="shared" si="59"/>
        <v>0</v>
      </c>
      <c r="CU40" s="263">
        <f t="shared" si="59"/>
        <v>0</v>
      </c>
      <c r="CV40" s="263">
        <f t="shared" si="59"/>
        <v>0</v>
      </c>
      <c r="CW40" s="263">
        <f t="shared" si="59"/>
        <v>0</v>
      </c>
    </row>
    <row r="41" spans="1:101" x14ac:dyDescent="0.25">
      <c r="A41" t="s">
        <v>179</v>
      </c>
      <c r="C41" s="263"/>
      <c r="D41" s="263"/>
      <c r="E41" s="263"/>
      <c r="F41" s="263"/>
      <c r="G41" s="263"/>
      <c r="H41" s="263"/>
      <c r="I41" s="263"/>
      <c r="J41" s="263"/>
      <c r="K41" s="263"/>
      <c r="L41" s="263"/>
      <c r="M41" s="263"/>
      <c r="N41" s="263"/>
      <c r="O41" s="263"/>
      <c r="P41" s="263"/>
      <c r="Q41" s="263"/>
      <c r="R41" s="263"/>
      <c r="S41" s="263"/>
      <c r="T41" s="271"/>
      <c r="U41" s="278"/>
      <c r="V41" s="279">
        <f>V20-(V20*$A$2)</f>
        <v>0</v>
      </c>
      <c r="W41" s="279">
        <f t="shared" ref="W41:BB41" si="60">V41-($V$20*$A$2)</f>
        <v>0</v>
      </c>
      <c r="X41" s="279">
        <f t="shared" si="60"/>
        <v>0</v>
      </c>
      <c r="Y41" s="279">
        <f t="shared" si="60"/>
        <v>0</v>
      </c>
      <c r="Z41" s="280">
        <f t="shared" si="60"/>
        <v>0</v>
      </c>
      <c r="AA41" s="281">
        <f t="shared" si="60"/>
        <v>0</v>
      </c>
      <c r="AB41" s="281">
        <f t="shared" si="60"/>
        <v>0</v>
      </c>
      <c r="AC41" s="281">
        <f t="shared" si="60"/>
        <v>0</v>
      </c>
      <c r="AD41" s="281">
        <f t="shared" si="60"/>
        <v>0</v>
      </c>
      <c r="AE41" s="281">
        <f t="shared" si="60"/>
        <v>0</v>
      </c>
      <c r="AF41" s="282">
        <f t="shared" si="60"/>
        <v>0</v>
      </c>
      <c r="AG41" s="282">
        <f t="shared" si="60"/>
        <v>0</v>
      </c>
      <c r="AH41" s="282">
        <f t="shared" si="60"/>
        <v>0</v>
      </c>
      <c r="AI41" s="282">
        <f t="shared" si="60"/>
        <v>0</v>
      </c>
      <c r="AJ41" s="282">
        <f t="shared" si="60"/>
        <v>0</v>
      </c>
      <c r="AK41" s="282">
        <f t="shared" si="60"/>
        <v>0</v>
      </c>
      <c r="AL41" s="283">
        <f t="shared" si="60"/>
        <v>0</v>
      </c>
      <c r="AM41" s="283">
        <f t="shared" si="60"/>
        <v>0</v>
      </c>
      <c r="AN41" s="283">
        <f t="shared" si="60"/>
        <v>0</v>
      </c>
      <c r="AO41" s="283">
        <f t="shared" si="60"/>
        <v>0</v>
      </c>
      <c r="AP41" s="283">
        <f t="shared" si="60"/>
        <v>0</v>
      </c>
      <c r="AQ41" s="283">
        <f t="shared" si="60"/>
        <v>0</v>
      </c>
      <c r="AR41" s="284">
        <f t="shared" si="60"/>
        <v>0</v>
      </c>
      <c r="AS41" s="284">
        <f t="shared" si="60"/>
        <v>0</v>
      </c>
      <c r="AT41" s="284">
        <f t="shared" si="60"/>
        <v>0</v>
      </c>
      <c r="AU41" s="284">
        <f t="shared" si="60"/>
        <v>0</v>
      </c>
      <c r="AV41" s="284">
        <f t="shared" si="60"/>
        <v>0</v>
      </c>
      <c r="AW41" s="284">
        <f t="shared" si="60"/>
        <v>0</v>
      </c>
      <c r="AX41">
        <f t="shared" si="60"/>
        <v>0</v>
      </c>
      <c r="AY41">
        <f t="shared" si="60"/>
        <v>0</v>
      </c>
      <c r="AZ41">
        <f t="shared" si="60"/>
        <v>0</v>
      </c>
      <c r="BA41">
        <f t="shared" si="60"/>
        <v>0</v>
      </c>
      <c r="BB41">
        <f t="shared" si="60"/>
        <v>0</v>
      </c>
      <c r="BC41">
        <f t="shared" ref="BC41:CH41" si="61">BB41-($V$20*$A$2)</f>
        <v>0</v>
      </c>
      <c r="BD41">
        <f t="shared" si="61"/>
        <v>0</v>
      </c>
      <c r="BE41">
        <f t="shared" si="61"/>
        <v>0</v>
      </c>
      <c r="BF41">
        <f t="shared" si="61"/>
        <v>0</v>
      </c>
      <c r="BG41">
        <f t="shared" si="61"/>
        <v>0</v>
      </c>
      <c r="BH41">
        <f t="shared" si="61"/>
        <v>0</v>
      </c>
      <c r="BI41" s="263">
        <f t="shared" si="61"/>
        <v>0</v>
      </c>
      <c r="BJ41" s="263">
        <f t="shared" si="61"/>
        <v>0</v>
      </c>
      <c r="BK41" s="263">
        <f t="shared" si="61"/>
        <v>0</v>
      </c>
      <c r="BL41" s="263">
        <f t="shared" si="61"/>
        <v>0</v>
      </c>
      <c r="BM41" s="263">
        <f t="shared" si="61"/>
        <v>0</v>
      </c>
      <c r="BN41" s="263">
        <f t="shared" si="61"/>
        <v>0</v>
      </c>
      <c r="BO41" s="263">
        <f t="shared" si="61"/>
        <v>0</v>
      </c>
      <c r="BP41" s="263">
        <f t="shared" si="61"/>
        <v>0</v>
      </c>
      <c r="BQ41" s="263">
        <f t="shared" si="61"/>
        <v>0</v>
      </c>
      <c r="BR41" s="263">
        <f t="shared" si="61"/>
        <v>0</v>
      </c>
      <c r="BS41" s="263">
        <f t="shared" si="61"/>
        <v>0</v>
      </c>
      <c r="BT41" s="263">
        <f t="shared" si="61"/>
        <v>0</v>
      </c>
      <c r="BU41" s="263">
        <f t="shared" si="61"/>
        <v>0</v>
      </c>
      <c r="BV41" s="263">
        <f t="shared" si="61"/>
        <v>0</v>
      </c>
      <c r="BW41" s="263">
        <f t="shared" si="61"/>
        <v>0</v>
      </c>
      <c r="BX41" s="263">
        <f t="shared" si="61"/>
        <v>0</v>
      </c>
      <c r="BY41" s="263">
        <f t="shared" si="61"/>
        <v>0</v>
      </c>
      <c r="BZ41" s="263">
        <f t="shared" si="61"/>
        <v>0</v>
      </c>
      <c r="CA41" s="263">
        <f t="shared" si="61"/>
        <v>0</v>
      </c>
      <c r="CB41" s="263">
        <f t="shared" si="61"/>
        <v>0</v>
      </c>
      <c r="CC41" s="263">
        <f t="shared" si="61"/>
        <v>0</v>
      </c>
      <c r="CD41" s="263">
        <f t="shared" si="61"/>
        <v>0</v>
      </c>
      <c r="CE41" s="263">
        <f t="shared" si="61"/>
        <v>0</v>
      </c>
      <c r="CF41" s="263">
        <f t="shared" si="61"/>
        <v>0</v>
      </c>
      <c r="CG41" s="263">
        <f t="shared" si="61"/>
        <v>0</v>
      </c>
      <c r="CH41" s="263">
        <f t="shared" si="61"/>
        <v>0</v>
      </c>
      <c r="CI41" s="263">
        <f t="shared" ref="CI41:CW41" si="62">CH41-($V$20*$A$2)</f>
        <v>0</v>
      </c>
      <c r="CJ41" s="263">
        <f t="shared" si="62"/>
        <v>0</v>
      </c>
      <c r="CK41" s="263">
        <f t="shared" si="62"/>
        <v>0</v>
      </c>
      <c r="CL41" s="263">
        <f t="shared" si="62"/>
        <v>0</v>
      </c>
      <c r="CM41" s="263">
        <f t="shared" si="62"/>
        <v>0</v>
      </c>
      <c r="CN41" s="263">
        <f t="shared" si="62"/>
        <v>0</v>
      </c>
      <c r="CO41" s="263">
        <f t="shared" si="62"/>
        <v>0</v>
      </c>
      <c r="CP41" s="263">
        <f t="shared" si="62"/>
        <v>0</v>
      </c>
      <c r="CQ41" s="263">
        <f t="shared" si="62"/>
        <v>0</v>
      </c>
      <c r="CR41" s="263">
        <f t="shared" si="62"/>
        <v>0</v>
      </c>
      <c r="CS41" s="263">
        <f t="shared" si="62"/>
        <v>0</v>
      </c>
      <c r="CT41" s="263">
        <f t="shared" si="62"/>
        <v>0</v>
      </c>
      <c r="CU41" s="263">
        <f t="shared" si="62"/>
        <v>0</v>
      </c>
      <c r="CV41" s="263">
        <f t="shared" si="62"/>
        <v>0</v>
      </c>
      <c r="CW41" s="263">
        <f t="shared" si="62"/>
        <v>0</v>
      </c>
    </row>
    <row r="42" spans="1:101" x14ac:dyDescent="0.25">
      <c r="A42" t="s">
        <v>180</v>
      </c>
      <c r="C42" s="263"/>
      <c r="D42" s="263"/>
      <c r="E42" s="263"/>
      <c r="F42" s="263"/>
      <c r="G42" s="263"/>
      <c r="H42" s="263"/>
      <c r="I42" s="263"/>
      <c r="J42" s="263"/>
      <c r="K42" s="263"/>
      <c r="L42" s="263"/>
      <c r="M42" s="263"/>
      <c r="N42" s="263"/>
      <c r="O42" s="263"/>
      <c r="P42" s="263"/>
      <c r="Q42" s="263"/>
      <c r="R42" s="263"/>
      <c r="S42" s="263"/>
      <c r="T42" s="271"/>
      <c r="U42" s="278"/>
      <c r="V42" s="278"/>
      <c r="W42" s="285">
        <f>W20-(W20*$A$2)</f>
        <v>0</v>
      </c>
      <c r="X42" s="285">
        <f t="shared" ref="X42:BC42" si="63">W42-($W$20*$A$2)</f>
        <v>0</v>
      </c>
      <c r="Y42" s="285">
        <f t="shared" si="63"/>
        <v>0</v>
      </c>
      <c r="Z42" s="286">
        <f t="shared" si="63"/>
        <v>0</v>
      </c>
      <c r="AA42" s="287">
        <f t="shared" si="63"/>
        <v>0</v>
      </c>
      <c r="AB42" s="287">
        <f t="shared" si="63"/>
        <v>0</v>
      </c>
      <c r="AC42" s="287">
        <f t="shared" si="63"/>
        <v>0</v>
      </c>
      <c r="AD42" s="287">
        <f t="shared" si="63"/>
        <v>0</v>
      </c>
      <c r="AE42" s="287">
        <f t="shared" si="63"/>
        <v>0</v>
      </c>
      <c r="AF42" s="288">
        <f t="shared" si="63"/>
        <v>0</v>
      </c>
      <c r="AG42" s="288">
        <f t="shared" si="63"/>
        <v>0</v>
      </c>
      <c r="AH42" s="288">
        <f t="shared" si="63"/>
        <v>0</v>
      </c>
      <c r="AI42" s="288">
        <f t="shared" si="63"/>
        <v>0</v>
      </c>
      <c r="AJ42" s="288">
        <f t="shared" si="63"/>
        <v>0</v>
      </c>
      <c r="AK42" s="288">
        <f t="shared" si="63"/>
        <v>0</v>
      </c>
      <c r="AL42" s="289">
        <f t="shared" si="63"/>
        <v>0</v>
      </c>
      <c r="AM42" s="289">
        <f t="shared" si="63"/>
        <v>0</v>
      </c>
      <c r="AN42" s="289">
        <f t="shared" si="63"/>
        <v>0</v>
      </c>
      <c r="AO42" s="289">
        <f t="shared" si="63"/>
        <v>0</v>
      </c>
      <c r="AP42" s="289">
        <f t="shared" si="63"/>
        <v>0</v>
      </c>
      <c r="AQ42" s="289">
        <f t="shared" si="63"/>
        <v>0</v>
      </c>
      <c r="AR42" s="290">
        <f t="shared" si="63"/>
        <v>0</v>
      </c>
      <c r="AS42" s="290">
        <f t="shared" si="63"/>
        <v>0</v>
      </c>
      <c r="AT42" s="290">
        <f t="shared" si="63"/>
        <v>0</v>
      </c>
      <c r="AU42" s="290">
        <f t="shared" si="63"/>
        <v>0</v>
      </c>
      <c r="AV42" s="290">
        <f t="shared" si="63"/>
        <v>0</v>
      </c>
      <c r="AW42" s="290">
        <f t="shared" si="63"/>
        <v>0</v>
      </c>
      <c r="AX42">
        <f t="shared" si="63"/>
        <v>0</v>
      </c>
      <c r="AY42">
        <f t="shared" si="63"/>
        <v>0</v>
      </c>
      <c r="AZ42">
        <f t="shared" si="63"/>
        <v>0</v>
      </c>
      <c r="BA42">
        <f t="shared" si="63"/>
        <v>0</v>
      </c>
      <c r="BB42">
        <f t="shared" si="63"/>
        <v>0</v>
      </c>
      <c r="BC42">
        <f t="shared" si="63"/>
        <v>0</v>
      </c>
      <c r="BD42">
        <f t="shared" ref="BD42:CI42" si="64">BC42-($W$20*$A$2)</f>
        <v>0</v>
      </c>
      <c r="BE42">
        <f t="shared" si="64"/>
        <v>0</v>
      </c>
      <c r="BF42">
        <f t="shared" si="64"/>
        <v>0</v>
      </c>
      <c r="BG42">
        <f t="shared" si="64"/>
        <v>0</v>
      </c>
      <c r="BH42">
        <f t="shared" si="64"/>
        <v>0</v>
      </c>
      <c r="BI42" s="263">
        <f t="shared" si="64"/>
        <v>0</v>
      </c>
      <c r="BJ42" s="263">
        <f t="shared" si="64"/>
        <v>0</v>
      </c>
      <c r="BK42" s="263">
        <f t="shared" si="64"/>
        <v>0</v>
      </c>
      <c r="BL42" s="263">
        <f t="shared" si="64"/>
        <v>0</v>
      </c>
      <c r="BM42" s="263">
        <f t="shared" si="64"/>
        <v>0</v>
      </c>
      <c r="BN42" s="263">
        <f t="shared" si="64"/>
        <v>0</v>
      </c>
      <c r="BO42" s="263">
        <f t="shared" si="64"/>
        <v>0</v>
      </c>
      <c r="BP42" s="263">
        <f t="shared" si="64"/>
        <v>0</v>
      </c>
      <c r="BQ42" s="263">
        <f t="shared" si="64"/>
        <v>0</v>
      </c>
      <c r="BR42" s="263">
        <f t="shared" si="64"/>
        <v>0</v>
      </c>
      <c r="BS42" s="263">
        <f t="shared" si="64"/>
        <v>0</v>
      </c>
      <c r="BT42" s="263">
        <f t="shared" si="64"/>
        <v>0</v>
      </c>
      <c r="BU42" s="263">
        <f t="shared" si="64"/>
        <v>0</v>
      </c>
      <c r="BV42" s="263">
        <f t="shared" si="64"/>
        <v>0</v>
      </c>
      <c r="BW42" s="263">
        <f t="shared" si="64"/>
        <v>0</v>
      </c>
      <c r="BX42" s="263">
        <f t="shared" si="64"/>
        <v>0</v>
      </c>
      <c r="BY42" s="263">
        <f t="shared" si="64"/>
        <v>0</v>
      </c>
      <c r="BZ42" s="263">
        <f t="shared" si="64"/>
        <v>0</v>
      </c>
      <c r="CA42" s="263">
        <f t="shared" si="64"/>
        <v>0</v>
      </c>
      <c r="CB42" s="263">
        <f t="shared" si="64"/>
        <v>0</v>
      </c>
      <c r="CC42" s="263">
        <f t="shared" si="64"/>
        <v>0</v>
      </c>
      <c r="CD42" s="263">
        <f t="shared" si="64"/>
        <v>0</v>
      </c>
      <c r="CE42" s="263">
        <f t="shared" si="64"/>
        <v>0</v>
      </c>
      <c r="CF42" s="263">
        <f t="shared" si="64"/>
        <v>0</v>
      </c>
      <c r="CG42" s="263">
        <f t="shared" si="64"/>
        <v>0</v>
      </c>
      <c r="CH42" s="263">
        <f t="shared" si="64"/>
        <v>0</v>
      </c>
      <c r="CI42" s="263">
        <f t="shared" si="64"/>
        <v>0</v>
      </c>
      <c r="CJ42" s="263">
        <f t="shared" ref="CJ42:CW42" si="65">CI42-($W$20*$A$2)</f>
        <v>0</v>
      </c>
      <c r="CK42" s="263">
        <f t="shared" si="65"/>
        <v>0</v>
      </c>
      <c r="CL42" s="263">
        <f t="shared" si="65"/>
        <v>0</v>
      </c>
      <c r="CM42" s="263">
        <f t="shared" si="65"/>
        <v>0</v>
      </c>
      <c r="CN42" s="263">
        <f t="shared" si="65"/>
        <v>0</v>
      </c>
      <c r="CO42" s="263">
        <f t="shared" si="65"/>
        <v>0</v>
      </c>
      <c r="CP42" s="263">
        <f t="shared" si="65"/>
        <v>0</v>
      </c>
      <c r="CQ42" s="263">
        <f t="shared" si="65"/>
        <v>0</v>
      </c>
      <c r="CR42" s="263">
        <f t="shared" si="65"/>
        <v>0</v>
      </c>
      <c r="CS42" s="263">
        <f t="shared" si="65"/>
        <v>0</v>
      </c>
      <c r="CT42" s="263">
        <f t="shared" si="65"/>
        <v>0</v>
      </c>
      <c r="CU42" s="263">
        <f t="shared" si="65"/>
        <v>0</v>
      </c>
      <c r="CV42" s="263">
        <f t="shared" si="65"/>
        <v>0</v>
      </c>
      <c r="CW42" s="263">
        <f t="shared" si="65"/>
        <v>0</v>
      </c>
    </row>
    <row r="43" spans="1:101" x14ac:dyDescent="0.25">
      <c r="A43" t="s">
        <v>181</v>
      </c>
      <c r="C43" s="263"/>
      <c r="D43" s="263"/>
      <c r="E43" s="263"/>
      <c r="F43" s="263"/>
      <c r="G43" s="263"/>
      <c r="H43" s="263"/>
      <c r="I43" s="263"/>
      <c r="J43" s="263"/>
      <c r="K43" s="263"/>
      <c r="L43" s="263"/>
      <c r="M43" s="263"/>
      <c r="N43" s="263"/>
      <c r="O43" s="263"/>
      <c r="P43" s="263"/>
      <c r="Q43" s="263"/>
      <c r="R43" s="263"/>
      <c r="S43" s="263"/>
      <c r="T43" s="271"/>
      <c r="U43" s="278"/>
      <c r="V43" s="278"/>
      <c r="W43" s="278"/>
      <c r="X43" s="291">
        <f>X20-(X20*$A$2)</f>
        <v>0</v>
      </c>
      <c r="Y43" s="291">
        <f t="shared" ref="Y43:BD43" si="66">X43-($X$20*$A$2)</f>
        <v>0</v>
      </c>
      <c r="Z43" s="292">
        <f t="shared" si="66"/>
        <v>0</v>
      </c>
      <c r="AA43" s="293">
        <f t="shared" si="66"/>
        <v>0</v>
      </c>
      <c r="AB43" s="293">
        <f t="shared" si="66"/>
        <v>0</v>
      </c>
      <c r="AC43" s="293">
        <f t="shared" si="66"/>
        <v>0</v>
      </c>
      <c r="AD43" s="293">
        <f t="shared" si="66"/>
        <v>0</v>
      </c>
      <c r="AE43" s="293">
        <f t="shared" si="66"/>
        <v>0</v>
      </c>
      <c r="AF43" s="294">
        <f t="shared" si="66"/>
        <v>0</v>
      </c>
      <c r="AG43" s="294">
        <f t="shared" si="66"/>
        <v>0</v>
      </c>
      <c r="AH43" s="294">
        <f t="shared" si="66"/>
        <v>0</v>
      </c>
      <c r="AI43" s="294">
        <f t="shared" si="66"/>
        <v>0</v>
      </c>
      <c r="AJ43" s="294">
        <f t="shared" si="66"/>
        <v>0</v>
      </c>
      <c r="AK43" s="294">
        <f t="shared" si="66"/>
        <v>0</v>
      </c>
      <c r="AL43" s="295">
        <f t="shared" si="66"/>
        <v>0</v>
      </c>
      <c r="AM43" s="295">
        <f t="shared" si="66"/>
        <v>0</v>
      </c>
      <c r="AN43" s="295">
        <f t="shared" si="66"/>
        <v>0</v>
      </c>
      <c r="AO43" s="295">
        <f t="shared" si="66"/>
        <v>0</v>
      </c>
      <c r="AP43" s="295">
        <f t="shared" si="66"/>
        <v>0</v>
      </c>
      <c r="AQ43" s="295">
        <f t="shared" si="66"/>
        <v>0</v>
      </c>
      <c r="AR43" s="296">
        <f t="shared" si="66"/>
        <v>0</v>
      </c>
      <c r="AS43" s="296">
        <f t="shared" si="66"/>
        <v>0</v>
      </c>
      <c r="AT43" s="296">
        <f t="shared" si="66"/>
        <v>0</v>
      </c>
      <c r="AU43" s="296">
        <f t="shared" si="66"/>
        <v>0</v>
      </c>
      <c r="AV43" s="296">
        <f t="shared" si="66"/>
        <v>0</v>
      </c>
      <c r="AW43" s="296">
        <f t="shared" si="66"/>
        <v>0</v>
      </c>
      <c r="AX43">
        <f t="shared" si="66"/>
        <v>0</v>
      </c>
      <c r="AY43">
        <f t="shared" si="66"/>
        <v>0</v>
      </c>
      <c r="AZ43">
        <f t="shared" si="66"/>
        <v>0</v>
      </c>
      <c r="BA43">
        <f t="shared" si="66"/>
        <v>0</v>
      </c>
      <c r="BB43">
        <f t="shared" si="66"/>
        <v>0</v>
      </c>
      <c r="BC43">
        <f t="shared" si="66"/>
        <v>0</v>
      </c>
      <c r="BD43">
        <f t="shared" si="66"/>
        <v>0</v>
      </c>
      <c r="BE43">
        <f t="shared" ref="BE43:CJ43" si="67">BD43-($X$20*$A$2)</f>
        <v>0</v>
      </c>
      <c r="BF43">
        <f t="shared" si="67"/>
        <v>0</v>
      </c>
      <c r="BG43">
        <f t="shared" si="67"/>
        <v>0</v>
      </c>
      <c r="BH43">
        <f t="shared" si="67"/>
        <v>0</v>
      </c>
      <c r="BI43" s="263">
        <f t="shared" si="67"/>
        <v>0</v>
      </c>
      <c r="BJ43" s="263">
        <f t="shared" si="67"/>
        <v>0</v>
      </c>
      <c r="BK43" s="263">
        <f t="shared" si="67"/>
        <v>0</v>
      </c>
      <c r="BL43" s="263">
        <f t="shared" si="67"/>
        <v>0</v>
      </c>
      <c r="BM43" s="263">
        <f t="shared" si="67"/>
        <v>0</v>
      </c>
      <c r="BN43" s="263">
        <f t="shared" si="67"/>
        <v>0</v>
      </c>
      <c r="BO43" s="263">
        <f t="shared" si="67"/>
        <v>0</v>
      </c>
      <c r="BP43" s="263">
        <f t="shared" si="67"/>
        <v>0</v>
      </c>
      <c r="BQ43" s="263">
        <f t="shared" si="67"/>
        <v>0</v>
      </c>
      <c r="BR43" s="263">
        <f t="shared" si="67"/>
        <v>0</v>
      </c>
      <c r="BS43" s="263">
        <f t="shared" si="67"/>
        <v>0</v>
      </c>
      <c r="BT43" s="263">
        <f t="shared" si="67"/>
        <v>0</v>
      </c>
      <c r="BU43" s="263">
        <f t="shared" si="67"/>
        <v>0</v>
      </c>
      <c r="BV43" s="263">
        <f t="shared" si="67"/>
        <v>0</v>
      </c>
      <c r="BW43" s="263">
        <f t="shared" si="67"/>
        <v>0</v>
      </c>
      <c r="BX43" s="263">
        <f t="shared" si="67"/>
        <v>0</v>
      </c>
      <c r="BY43" s="263">
        <f t="shared" si="67"/>
        <v>0</v>
      </c>
      <c r="BZ43" s="263">
        <f t="shared" si="67"/>
        <v>0</v>
      </c>
      <c r="CA43" s="263">
        <f t="shared" si="67"/>
        <v>0</v>
      </c>
      <c r="CB43" s="263">
        <f t="shared" si="67"/>
        <v>0</v>
      </c>
      <c r="CC43" s="263">
        <f t="shared" si="67"/>
        <v>0</v>
      </c>
      <c r="CD43" s="263">
        <f t="shared" si="67"/>
        <v>0</v>
      </c>
      <c r="CE43" s="263">
        <f t="shared" si="67"/>
        <v>0</v>
      </c>
      <c r="CF43" s="263">
        <f t="shared" si="67"/>
        <v>0</v>
      </c>
      <c r="CG43" s="263">
        <f t="shared" si="67"/>
        <v>0</v>
      </c>
      <c r="CH43" s="263">
        <f t="shared" si="67"/>
        <v>0</v>
      </c>
      <c r="CI43" s="263">
        <f t="shared" si="67"/>
        <v>0</v>
      </c>
      <c r="CJ43" s="263">
        <f t="shared" si="67"/>
        <v>0</v>
      </c>
      <c r="CK43" s="263">
        <f t="shared" ref="CK43:CW43" si="68">CJ43-($X$20*$A$2)</f>
        <v>0</v>
      </c>
      <c r="CL43" s="263">
        <f t="shared" si="68"/>
        <v>0</v>
      </c>
      <c r="CM43" s="263">
        <f t="shared" si="68"/>
        <v>0</v>
      </c>
      <c r="CN43" s="263">
        <f t="shared" si="68"/>
        <v>0</v>
      </c>
      <c r="CO43" s="263">
        <f t="shared" si="68"/>
        <v>0</v>
      </c>
      <c r="CP43" s="263">
        <f t="shared" si="68"/>
        <v>0</v>
      </c>
      <c r="CQ43" s="263">
        <f t="shared" si="68"/>
        <v>0</v>
      </c>
      <c r="CR43" s="263">
        <f t="shared" si="68"/>
        <v>0</v>
      </c>
      <c r="CS43" s="263">
        <f t="shared" si="68"/>
        <v>0</v>
      </c>
      <c r="CT43" s="263">
        <f t="shared" si="68"/>
        <v>0</v>
      </c>
      <c r="CU43" s="263">
        <f t="shared" si="68"/>
        <v>0</v>
      </c>
      <c r="CV43" s="263">
        <f t="shared" si="68"/>
        <v>0</v>
      </c>
      <c r="CW43" s="263">
        <f t="shared" si="68"/>
        <v>0</v>
      </c>
    </row>
    <row r="44" spans="1:101" x14ac:dyDescent="0.25">
      <c r="A44" t="s">
        <v>182</v>
      </c>
      <c r="C44" s="263"/>
      <c r="D44" s="263"/>
      <c r="E44" s="263"/>
      <c r="F44" s="263"/>
      <c r="G44" s="263"/>
      <c r="H44" s="263"/>
      <c r="I44" s="263"/>
      <c r="J44" s="263"/>
      <c r="K44" s="263"/>
      <c r="L44" s="263"/>
      <c r="M44" s="263"/>
      <c r="N44" s="263"/>
      <c r="O44" s="263"/>
      <c r="P44" s="263"/>
      <c r="Q44" s="263"/>
      <c r="R44" s="263"/>
      <c r="S44" s="263"/>
      <c r="T44" s="271"/>
      <c r="U44" s="278"/>
      <c r="V44" s="278"/>
      <c r="W44" s="278"/>
      <c r="X44" s="278"/>
      <c r="Y44" s="297">
        <f>Y20-(Y20*$A$2)</f>
        <v>0</v>
      </c>
      <c r="Z44" s="298">
        <f t="shared" ref="Z44:BE44" si="69">Y44-($Y$20*$A$2)</f>
        <v>0</v>
      </c>
      <c r="AA44" s="299">
        <f t="shared" si="69"/>
        <v>0</v>
      </c>
      <c r="AB44" s="299">
        <f t="shared" si="69"/>
        <v>0</v>
      </c>
      <c r="AC44" s="299">
        <f t="shared" si="69"/>
        <v>0</v>
      </c>
      <c r="AD44" s="299">
        <f t="shared" si="69"/>
        <v>0</v>
      </c>
      <c r="AE44" s="299">
        <f t="shared" si="69"/>
        <v>0</v>
      </c>
      <c r="AF44" s="300">
        <f t="shared" si="69"/>
        <v>0</v>
      </c>
      <c r="AG44" s="300">
        <f t="shared" si="69"/>
        <v>0</v>
      </c>
      <c r="AH44" s="300">
        <f t="shared" si="69"/>
        <v>0</v>
      </c>
      <c r="AI44" s="300">
        <f t="shared" si="69"/>
        <v>0</v>
      </c>
      <c r="AJ44" s="300">
        <f t="shared" si="69"/>
        <v>0</v>
      </c>
      <c r="AK44" s="300">
        <f t="shared" si="69"/>
        <v>0</v>
      </c>
      <c r="AL44" s="301">
        <f t="shared" si="69"/>
        <v>0</v>
      </c>
      <c r="AM44" s="301">
        <f t="shared" si="69"/>
        <v>0</v>
      </c>
      <c r="AN44" s="301">
        <f t="shared" si="69"/>
        <v>0</v>
      </c>
      <c r="AO44" s="301">
        <f t="shared" si="69"/>
        <v>0</v>
      </c>
      <c r="AP44" s="301">
        <f t="shared" si="69"/>
        <v>0</v>
      </c>
      <c r="AQ44" s="301">
        <f t="shared" si="69"/>
        <v>0</v>
      </c>
      <c r="AR44" s="302">
        <f t="shared" si="69"/>
        <v>0</v>
      </c>
      <c r="AS44" s="302">
        <f t="shared" si="69"/>
        <v>0</v>
      </c>
      <c r="AT44" s="302">
        <f t="shared" si="69"/>
        <v>0</v>
      </c>
      <c r="AU44" s="302">
        <f t="shared" si="69"/>
        <v>0</v>
      </c>
      <c r="AV44" s="302">
        <f t="shared" si="69"/>
        <v>0</v>
      </c>
      <c r="AW44" s="302">
        <f t="shared" si="69"/>
        <v>0</v>
      </c>
      <c r="AX44">
        <f t="shared" si="69"/>
        <v>0</v>
      </c>
      <c r="AY44">
        <f t="shared" si="69"/>
        <v>0</v>
      </c>
      <c r="AZ44">
        <f t="shared" si="69"/>
        <v>0</v>
      </c>
      <c r="BA44">
        <f t="shared" si="69"/>
        <v>0</v>
      </c>
      <c r="BB44">
        <f t="shared" si="69"/>
        <v>0</v>
      </c>
      <c r="BC44">
        <f t="shared" si="69"/>
        <v>0</v>
      </c>
      <c r="BD44">
        <f t="shared" si="69"/>
        <v>0</v>
      </c>
      <c r="BE44">
        <f t="shared" si="69"/>
        <v>0</v>
      </c>
      <c r="BF44">
        <f t="shared" ref="BF44:CK44" si="70">BE44-($Y$20*$A$2)</f>
        <v>0</v>
      </c>
      <c r="BG44">
        <f t="shared" si="70"/>
        <v>0</v>
      </c>
      <c r="BH44">
        <f t="shared" si="70"/>
        <v>0</v>
      </c>
      <c r="BI44" s="263">
        <f t="shared" si="70"/>
        <v>0</v>
      </c>
      <c r="BJ44" s="263">
        <f t="shared" si="70"/>
        <v>0</v>
      </c>
      <c r="BK44" s="263">
        <f t="shared" si="70"/>
        <v>0</v>
      </c>
      <c r="BL44" s="263">
        <f t="shared" si="70"/>
        <v>0</v>
      </c>
      <c r="BM44" s="263">
        <f t="shared" si="70"/>
        <v>0</v>
      </c>
      <c r="BN44" s="263">
        <f t="shared" si="70"/>
        <v>0</v>
      </c>
      <c r="BO44" s="263">
        <f t="shared" si="70"/>
        <v>0</v>
      </c>
      <c r="BP44" s="263">
        <f t="shared" si="70"/>
        <v>0</v>
      </c>
      <c r="BQ44" s="263">
        <f t="shared" si="70"/>
        <v>0</v>
      </c>
      <c r="BR44" s="263">
        <f t="shared" si="70"/>
        <v>0</v>
      </c>
      <c r="BS44" s="263">
        <f t="shared" si="70"/>
        <v>0</v>
      </c>
      <c r="BT44" s="263">
        <f t="shared" si="70"/>
        <v>0</v>
      </c>
      <c r="BU44" s="263">
        <f t="shared" si="70"/>
        <v>0</v>
      </c>
      <c r="BV44" s="263">
        <f t="shared" si="70"/>
        <v>0</v>
      </c>
      <c r="BW44" s="263">
        <f t="shared" si="70"/>
        <v>0</v>
      </c>
      <c r="BX44" s="263">
        <f t="shared" si="70"/>
        <v>0</v>
      </c>
      <c r="BY44" s="263">
        <f t="shared" si="70"/>
        <v>0</v>
      </c>
      <c r="BZ44" s="263">
        <f t="shared" si="70"/>
        <v>0</v>
      </c>
      <c r="CA44" s="263">
        <f t="shared" si="70"/>
        <v>0</v>
      </c>
      <c r="CB44" s="263">
        <f t="shared" si="70"/>
        <v>0</v>
      </c>
      <c r="CC44" s="263">
        <f t="shared" si="70"/>
        <v>0</v>
      </c>
      <c r="CD44" s="263">
        <f t="shared" si="70"/>
        <v>0</v>
      </c>
      <c r="CE44" s="263">
        <f t="shared" si="70"/>
        <v>0</v>
      </c>
      <c r="CF44" s="263">
        <f t="shared" si="70"/>
        <v>0</v>
      </c>
      <c r="CG44" s="263">
        <f t="shared" si="70"/>
        <v>0</v>
      </c>
      <c r="CH44" s="263">
        <f t="shared" si="70"/>
        <v>0</v>
      </c>
      <c r="CI44" s="263">
        <f t="shared" si="70"/>
        <v>0</v>
      </c>
      <c r="CJ44" s="263">
        <f t="shared" si="70"/>
        <v>0</v>
      </c>
      <c r="CK44" s="263">
        <f t="shared" si="70"/>
        <v>0</v>
      </c>
      <c r="CL44" s="263">
        <f t="shared" ref="CL44:CW44" si="71">CK44-($Y$20*$A$2)</f>
        <v>0</v>
      </c>
      <c r="CM44" s="263">
        <f t="shared" si="71"/>
        <v>0</v>
      </c>
      <c r="CN44" s="263">
        <f t="shared" si="71"/>
        <v>0</v>
      </c>
      <c r="CO44" s="263">
        <f t="shared" si="71"/>
        <v>0</v>
      </c>
      <c r="CP44" s="263">
        <f t="shared" si="71"/>
        <v>0</v>
      </c>
      <c r="CQ44" s="263">
        <f t="shared" si="71"/>
        <v>0</v>
      </c>
      <c r="CR44" s="263">
        <f t="shared" si="71"/>
        <v>0</v>
      </c>
      <c r="CS44" s="263">
        <f t="shared" si="71"/>
        <v>0</v>
      </c>
      <c r="CT44" s="263">
        <f t="shared" si="71"/>
        <v>0</v>
      </c>
      <c r="CU44" s="263">
        <f t="shared" si="71"/>
        <v>0</v>
      </c>
      <c r="CV44" s="263">
        <f t="shared" si="71"/>
        <v>0</v>
      </c>
      <c r="CW44" s="263">
        <f t="shared" si="71"/>
        <v>0</v>
      </c>
    </row>
    <row r="45" spans="1:101" x14ac:dyDescent="0.25">
      <c r="A45" t="s">
        <v>183</v>
      </c>
      <c r="C45" s="263"/>
      <c r="D45" s="263"/>
      <c r="E45" s="263"/>
      <c r="F45" s="263"/>
      <c r="G45" s="263"/>
      <c r="H45" s="263"/>
      <c r="I45" s="263"/>
      <c r="J45" s="263"/>
      <c r="K45" s="263"/>
      <c r="L45" s="263"/>
      <c r="M45" s="263"/>
      <c r="N45" s="263"/>
      <c r="O45" s="263"/>
      <c r="P45" s="263"/>
      <c r="Q45" s="263"/>
      <c r="R45" s="263"/>
      <c r="S45" s="263"/>
      <c r="T45" s="263"/>
      <c r="U45" s="263"/>
      <c r="V45" s="263"/>
      <c r="W45" s="263"/>
      <c r="X45" s="263"/>
      <c r="Y45" s="263"/>
      <c r="Z45" s="265">
        <f>Z20-(Z20*$A$2)</f>
        <v>0</v>
      </c>
      <c r="AA45" s="265">
        <f t="shared" ref="AA45:BF45" si="72">Z45-($Z$20*$A$2)</f>
        <v>0</v>
      </c>
      <c r="AB45" s="265">
        <f t="shared" si="72"/>
        <v>0</v>
      </c>
      <c r="AC45" s="265">
        <f t="shared" si="72"/>
        <v>0</v>
      </c>
      <c r="AD45" s="265">
        <f t="shared" si="72"/>
        <v>0</v>
      </c>
      <c r="AE45" s="265">
        <f t="shared" si="72"/>
        <v>0</v>
      </c>
      <c r="AF45" s="266">
        <f t="shared" si="72"/>
        <v>0</v>
      </c>
      <c r="AG45" s="267">
        <f t="shared" si="72"/>
        <v>0</v>
      </c>
      <c r="AH45" s="267">
        <f t="shared" si="72"/>
        <v>0</v>
      </c>
      <c r="AI45" s="267">
        <f t="shared" si="72"/>
        <v>0</v>
      </c>
      <c r="AJ45" s="267">
        <f t="shared" si="72"/>
        <v>0</v>
      </c>
      <c r="AK45" s="267">
        <f t="shared" si="72"/>
        <v>0</v>
      </c>
      <c r="AL45" s="268">
        <f t="shared" si="72"/>
        <v>0</v>
      </c>
      <c r="AM45" s="268">
        <f t="shared" si="72"/>
        <v>0</v>
      </c>
      <c r="AN45" s="268">
        <f t="shared" si="72"/>
        <v>0</v>
      </c>
      <c r="AO45" s="268">
        <f t="shared" si="72"/>
        <v>0</v>
      </c>
      <c r="AP45" s="268">
        <f t="shared" si="72"/>
        <v>0</v>
      </c>
      <c r="AQ45" s="268">
        <f t="shared" si="72"/>
        <v>0</v>
      </c>
      <c r="AR45" s="269">
        <f t="shared" si="72"/>
        <v>0</v>
      </c>
      <c r="AS45" s="269">
        <f t="shared" si="72"/>
        <v>0</v>
      </c>
      <c r="AT45" s="269">
        <f t="shared" si="72"/>
        <v>0</v>
      </c>
      <c r="AU45" s="269">
        <f t="shared" si="72"/>
        <v>0</v>
      </c>
      <c r="AV45" s="269">
        <f t="shared" si="72"/>
        <v>0</v>
      </c>
      <c r="AW45" s="269">
        <f t="shared" si="72"/>
        <v>0</v>
      </c>
      <c r="AX45" s="270">
        <f t="shared" si="72"/>
        <v>0</v>
      </c>
      <c r="AY45" s="270">
        <f t="shared" si="72"/>
        <v>0</v>
      </c>
      <c r="AZ45" s="270">
        <f t="shared" si="72"/>
        <v>0</v>
      </c>
      <c r="BA45" s="270">
        <f t="shared" si="72"/>
        <v>0</v>
      </c>
      <c r="BB45" s="270">
        <f t="shared" si="72"/>
        <v>0</v>
      </c>
      <c r="BC45" s="270">
        <f t="shared" si="72"/>
        <v>0</v>
      </c>
      <c r="BD45">
        <f t="shared" si="72"/>
        <v>0</v>
      </c>
      <c r="BE45">
        <f t="shared" si="72"/>
        <v>0</v>
      </c>
      <c r="BF45">
        <f t="shared" si="72"/>
        <v>0</v>
      </c>
      <c r="BG45">
        <f t="shared" ref="BG45:CL45" si="73">BF45-($Z$20*$A$2)</f>
        <v>0</v>
      </c>
      <c r="BH45">
        <f t="shared" si="73"/>
        <v>0</v>
      </c>
      <c r="BI45" s="263">
        <f t="shared" si="73"/>
        <v>0</v>
      </c>
      <c r="BJ45" s="263">
        <f t="shared" si="73"/>
        <v>0</v>
      </c>
      <c r="BK45" s="263">
        <f t="shared" si="73"/>
        <v>0</v>
      </c>
      <c r="BL45" s="263">
        <f t="shared" si="73"/>
        <v>0</v>
      </c>
      <c r="BM45" s="263">
        <f t="shared" si="73"/>
        <v>0</v>
      </c>
      <c r="BN45" s="263">
        <f t="shared" si="73"/>
        <v>0</v>
      </c>
      <c r="BO45" s="263">
        <f t="shared" si="73"/>
        <v>0</v>
      </c>
      <c r="BP45" s="263">
        <f t="shared" si="73"/>
        <v>0</v>
      </c>
      <c r="BQ45" s="263">
        <f t="shared" si="73"/>
        <v>0</v>
      </c>
      <c r="BR45" s="263">
        <f t="shared" si="73"/>
        <v>0</v>
      </c>
      <c r="BS45" s="263">
        <f t="shared" si="73"/>
        <v>0</v>
      </c>
      <c r="BT45" s="263">
        <f t="shared" si="73"/>
        <v>0</v>
      </c>
      <c r="BU45" s="263">
        <f t="shared" si="73"/>
        <v>0</v>
      </c>
      <c r="BV45" s="263">
        <f t="shared" si="73"/>
        <v>0</v>
      </c>
      <c r="BW45" s="263">
        <f t="shared" si="73"/>
        <v>0</v>
      </c>
      <c r="BX45" s="263">
        <f t="shared" si="73"/>
        <v>0</v>
      </c>
      <c r="BY45" s="263">
        <f t="shared" si="73"/>
        <v>0</v>
      </c>
      <c r="BZ45" s="263">
        <f t="shared" si="73"/>
        <v>0</v>
      </c>
      <c r="CA45" s="263">
        <f t="shared" si="73"/>
        <v>0</v>
      </c>
      <c r="CB45" s="263">
        <f t="shared" si="73"/>
        <v>0</v>
      </c>
      <c r="CC45" s="263">
        <f t="shared" si="73"/>
        <v>0</v>
      </c>
      <c r="CD45" s="263">
        <f t="shared" si="73"/>
        <v>0</v>
      </c>
      <c r="CE45" s="263">
        <f t="shared" si="73"/>
        <v>0</v>
      </c>
      <c r="CF45" s="263">
        <f t="shared" si="73"/>
        <v>0</v>
      </c>
      <c r="CG45" s="263">
        <f t="shared" si="73"/>
        <v>0</v>
      </c>
      <c r="CH45" s="263">
        <f t="shared" si="73"/>
        <v>0</v>
      </c>
      <c r="CI45" s="263">
        <f t="shared" si="73"/>
        <v>0</v>
      </c>
      <c r="CJ45" s="263">
        <f t="shared" si="73"/>
        <v>0</v>
      </c>
      <c r="CK45" s="263">
        <f t="shared" si="73"/>
        <v>0</v>
      </c>
      <c r="CL45" s="263">
        <f t="shared" si="73"/>
        <v>0</v>
      </c>
      <c r="CM45" s="263">
        <f t="shared" ref="CM45:CW45" si="74">CL45-($Z$20*$A$2)</f>
        <v>0</v>
      </c>
      <c r="CN45" s="263">
        <f t="shared" si="74"/>
        <v>0</v>
      </c>
      <c r="CO45" s="263">
        <f t="shared" si="74"/>
        <v>0</v>
      </c>
      <c r="CP45" s="263">
        <f t="shared" si="74"/>
        <v>0</v>
      </c>
      <c r="CQ45" s="263">
        <f t="shared" si="74"/>
        <v>0</v>
      </c>
      <c r="CR45" s="263">
        <f t="shared" si="74"/>
        <v>0</v>
      </c>
      <c r="CS45" s="263">
        <f t="shared" si="74"/>
        <v>0</v>
      </c>
      <c r="CT45" s="263">
        <f t="shared" si="74"/>
        <v>0</v>
      </c>
      <c r="CU45" s="263">
        <f t="shared" si="74"/>
        <v>0</v>
      </c>
      <c r="CV45" s="263">
        <f t="shared" si="74"/>
        <v>0</v>
      </c>
      <c r="CW45" s="263">
        <f t="shared" si="74"/>
        <v>0</v>
      </c>
    </row>
    <row r="46" spans="1:101" x14ac:dyDescent="0.25">
      <c r="A46" t="s">
        <v>184</v>
      </c>
      <c r="C46" s="263"/>
      <c r="D46" s="263"/>
      <c r="E46" s="263"/>
      <c r="F46" s="263"/>
      <c r="G46" s="263"/>
      <c r="H46" s="263"/>
      <c r="I46" s="263"/>
      <c r="J46" s="263"/>
      <c r="K46" s="263"/>
      <c r="L46" s="263"/>
      <c r="M46" s="263"/>
      <c r="N46" s="263"/>
      <c r="O46" s="263"/>
      <c r="P46" s="263"/>
      <c r="Q46" s="263"/>
      <c r="R46" s="263"/>
      <c r="S46" s="263"/>
      <c r="T46" s="263"/>
      <c r="U46" s="263"/>
      <c r="V46" s="263"/>
      <c r="W46" s="263"/>
      <c r="X46" s="263"/>
      <c r="Y46" s="263"/>
      <c r="Z46" s="271"/>
      <c r="AA46" s="272">
        <f>AA20-(AA20*$A$2)</f>
        <v>0</v>
      </c>
      <c r="AB46" s="272">
        <f t="shared" ref="AB46:BG46" si="75">AA46-($AA$20*$A$2)</f>
        <v>0</v>
      </c>
      <c r="AC46" s="272">
        <f t="shared" si="75"/>
        <v>0</v>
      </c>
      <c r="AD46" s="272">
        <f t="shared" si="75"/>
        <v>0</v>
      </c>
      <c r="AE46" s="272">
        <f t="shared" si="75"/>
        <v>0</v>
      </c>
      <c r="AF46" s="273">
        <f t="shared" si="75"/>
        <v>0</v>
      </c>
      <c r="AG46" s="274">
        <f t="shared" si="75"/>
        <v>0</v>
      </c>
      <c r="AH46" s="274">
        <f t="shared" si="75"/>
        <v>0</v>
      </c>
      <c r="AI46" s="274">
        <f t="shared" si="75"/>
        <v>0</v>
      </c>
      <c r="AJ46" s="274">
        <f t="shared" si="75"/>
        <v>0</v>
      </c>
      <c r="AK46" s="274">
        <f t="shared" si="75"/>
        <v>0</v>
      </c>
      <c r="AL46" s="275">
        <f t="shared" si="75"/>
        <v>0</v>
      </c>
      <c r="AM46" s="275">
        <f t="shared" si="75"/>
        <v>0</v>
      </c>
      <c r="AN46" s="275">
        <f t="shared" si="75"/>
        <v>0</v>
      </c>
      <c r="AO46" s="275">
        <f t="shared" si="75"/>
        <v>0</v>
      </c>
      <c r="AP46" s="275">
        <f t="shared" si="75"/>
        <v>0</v>
      </c>
      <c r="AQ46" s="275">
        <f t="shared" si="75"/>
        <v>0</v>
      </c>
      <c r="AR46" s="276">
        <f t="shared" si="75"/>
        <v>0</v>
      </c>
      <c r="AS46" s="276">
        <f t="shared" si="75"/>
        <v>0</v>
      </c>
      <c r="AT46" s="276">
        <f t="shared" si="75"/>
        <v>0</v>
      </c>
      <c r="AU46" s="276">
        <f t="shared" si="75"/>
        <v>0</v>
      </c>
      <c r="AV46" s="276">
        <f t="shared" si="75"/>
        <v>0</v>
      </c>
      <c r="AW46" s="276">
        <f t="shared" si="75"/>
        <v>0</v>
      </c>
      <c r="AX46" s="277">
        <f t="shared" si="75"/>
        <v>0</v>
      </c>
      <c r="AY46" s="277">
        <f t="shared" si="75"/>
        <v>0</v>
      </c>
      <c r="AZ46" s="277">
        <f t="shared" si="75"/>
        <v>0</v>
      </c>
      <c r="BA46" s="277">
        <f t="shared" si="75"/>
        <v>0</v>
      </c>
      <c r="BB46" s="277">
        <f t="shared" si="75"/>
        <v>0</v>
      </c>
      <c r="BC46" s="277">
        <f t="shared" si="75"/>
        <v>0</v>
      </c>
      <c r="BD46">
        <f t="shared" si="75"/>
        <v>0</v>
      </c>
      <c r="BE46">
        <f t="shared" si="75"/>
        <v>0</v>
      </c>
      <c r="BF46">
        <f t="shared" si="75"/>
        <v>0</v>
      </c>
      <c r="BG46">
        <f t="shared" si="75"/>
        <v>0</v>
      </c>
      <c r="BH46">
        <f t="shared" ref="BH46:CM46" si="76">BG46-($AA$20*$A$2)</f>
        <v>0</v>
      </c>
      <c r="BI46" s="263">
        <f t="shared" si="76"/>
        <v>0</v>
      </c>
      <c r="BJ46" s="263">
        <f t="shared" si="76"/>
        <v>0</v>
      </c>
      <c r="BK46" s="263">
        <f t="shared" si="76"/>
        <v>0</v>
      </c>
      <c r="BL46" s="263">
        <f t="shared" si="76"/>
        <v>0</v>
      </c>
      <c r="BM46" s="263">
        <f t="shared" si="76"/>
        <v>0</v>
      </c>
      <c r="BN46" s="263">
        <f t="shared" si="76"/>
        <v>0</v>
      </c>
      <c r="BO46" s="263">
        <f t="shared" si="76"/>
        <v>0</v>
      </c>
      <c r="BP46" s="263">
        <f t="shared" si="76"/>
        <v>0</v>
      </c>
      <c r="BQ46" s="263">
        <f t="shared" si="76"/>
        <v>0</v>
      </c>
      <c r="BR46" s="263">
        <f t="shared" si="76"/>
        <v>0</v>
      </c>
      <c r="BS46" s="263">
        <f t="shared" si="76"/>
        <v>0</v>
      </c>
      <c r="BT46" s="263">
        <f t="shared" si="76"/>
        <v>0</v>
      </c>
      <c r="BU46" s="263">
        <f t="shared" si="76"/>
        <v>0</v>
      </c>
      <c r="BV46" s="263">
        <f t="shared" si="76"/>
        <v>0</v>
      </c>
      <c r="BW46" s="263">
        <f t="shared" si="76"/>
        <v>0</v>
      </c>
      <c r="BX46" s="263">
        <f t="shared" si="76"/>
        <v>0</v>
      </c>
      <c r="BY46" s="263">
        <f t="shared" si="76"/>
        <v>0</v>
      </c>
      <c r="BZ46" s="263">
        <f t="shared" si="76"/>
        <v>0</v>
      </c>
      <c r="CA46" s="263">
        <f t="shared" si="76"/>
        <v>0</v>
      </c>
      <c r="CB46" s="263">
        <f t="shared" si="76"/>
        <v>0</v>
      </c>
      <c r="CC46" s="263">
        <f t="shared" si="76"/>
        <v>0</v>
      </c>
      <c r="CD46" s="263">
        <f t="shared" si="76"/>
        <v>0</v>
      </c>
      <c r="CE46" s="263">
        <f t="shared" si="76"/>
        <v>0</v>
      </c>
      <c r="CF46" s="263">
        <f t="shared" si="76"/>
        <v>0</v>
      </c>
      <c r="CG46" s="263">
        <f t="shared" si="76"/>
        <v>0</v>
      </c>
      <c r="CH46" s="263">
        <f t="shared" si="76"/>
        <v>0</v>
      </c>
      <c r="CI46" s="263">
        <f t="shared" si="76"/>
        <v>0</v>
      </c>
      <c r="CJ46" s="263">
        <f t="shared" si="76"/>
        <v>0</v>
      </c>
      <c r="CK46" s="263">
        <f t="shared" si="76"/>
        <v>0</v>
      </c>
      <c r="CL46" s="263">
        <f t="shared" si="76"/>
        <v>0</v>
      </c>
      <c r="CM46" s="263">
        <f t="shared" si="76"/>
        <v>0</v>
      </c>
      <c r="CN46" s="263">
        <f t="shared" ref="CN46:CW46" si="77">CM46-($AA$20*$A$2)</f>
        <v>0</v>
      </c>
      <c r="CO46" s="263">
        <f t="shared" si="77"/>
        <v>0</v>
      </c>
      <c r="CP46" s="263">
        <f t="shared" si="77"/>
        <v>0</v>
      </c>
      <c r="CQ46" s="263">
        <f t="shared" si="77"/>
        <v>0</v>
      </c>
      <c r="CR46" s="263">
        <f t="shared" si="77"/>
        <v>0</v>
      </c>
      <c r="CS46" s="263">
        <f t="shared" si="77"/>
        <v>0</v>
      </c>
      <c r="CT46" s="263">
        <f t="shared" si="77"/>
        <v>0</v>
      </c>
      <c r="CU46" s="263">
        <f t="shared" si="77"/>
        <v>0</v>
      </c>
      <c r="CV46" s="263">
        <f t="shared" si="77"/>
        <v>0</v>
      </c>
      <c r="CW46" s="263">
        <f t="shared" si="77"/>
        <v>0</v>
      </c>
    </row>
    <row r="47" spans="1:101" x14ac:dyDescent="0.25">
      <c r="A47" t="s">
        <v>185</v>
      </c>
      <c r="C47" s="263"/>
      <c r="D47" s="263"/>
      <c r="E47" s="263"/>
      <c r="F47" s="263"/>
      <c r="G47" s="263"/>
      <c r="H47" s="263"/>
      <c r="I47" s="263"/>
      <c r="J47" s="263"/>
      <c r="K47" s="263"/>
      <c r="L47" s="263"/>
      <c r="M47" s="263"/>
      <c r="N47" s="263"/>
      <c r="O47" s="263"/>
      <c r="P47" s="263"/>
      <c r="Q47" s="263"/>
      <c r="R47" s="263"/>
      <c r="S47" s="263"/>
      <c r="T47" s="263"/>
      <c r="U47" s="263"/>
      <c r="V47" s="263"/>
      <c r="W47" s="263"/>
      <c r="X47" s="263"/>
      <c r="Y47" s="263"/>
      <c r="Z47" s="271"/>
      <c r="AA47" s="278"/>
      <c r="AB47" s="279">
        <f>AB20-(AB20*$A$2)</f>
        <v>0</v>
      </c>
      <c r="AC47" s="279">
        <f t="shared" ref="AC47:BH47" si="78">AB47-($AB$20*$A$2)</f>
        <v>0</v>
      </c>
      <c r="AD47" s="279">
        <f t="shared" si="78"/>
        <v>0</v>
      </c>
      <c r="AE47" s="279">
        <f t="shared" si="78"/>
        <v>0</v>
      </c>
      <c r="AF47" s="280">
        <f t="shared" si="78"/>
        <v>0</v>
      </c>
      <c r="AG47" s="281">
        <f t="shared" si="78"/>
        <v>0</v>
      </c>
      <c r="AH47" s="281">
        <f t="shared" si="78"/>
        <v>0</v>
      </c>
      <c r="AI47" s="281">
        <f t="shared" si="78"/>
        <v>0</v>
      </c>
      <c r="AJ47" s="281">
        <f t="shared" si="78"/>
        <v>0</v>
      </c>
      <c r="AK47" s="281">
        <f t="shared" si="78"/>
        <v>0</v>
      </c>
      <c r="AL47" s="282">
        <f t="shared" si="78"/>
        <v>0</v>
      </c>
      <c r="AM47" s="282">
        <f t="shared" si="78"/>
        <v>0</v>
      </c>
      <c r="AN47" s="282">
        <f t="shared" si="78"/>
        <v>0</v>
      </c>
      <c r="AO47" s="282">
        <f t="shared" si="78"/>
        <v>0</v>
      </c>
      <c r="AP47" s="282">
        <f t="shared" si="78"/>
        <v>0</v>
      </c>
      <c r="AQ47" s="282">
        <f t="shared" si="78"/>
        <v>0</v>
      </c>
      <c r="AR47" s="283">
        <f t="shared" si="78"/>
        <v>0</v>
      </c>
      <c r="AS47" s="283">
        <f t="shared" si="78"/>
        <v>0</v>
      </c>
      <c r="AT47" s="283">
        <f t="shared" si="78"/>
        <v>0</v>
      </c>
      <c r="AU47" s="283">
        <f t="shared" si="78"/>
        <v>0</v>
      </c>
      <c r="AV47" s="283">
        <f t="shared" si="78"/>
        <v>0</v>
      </c>
      <c r="AW47" s="283">
        <f t="shared" si="78"/>
        <v>0</v>
      </c>
      <c r="AX47" s="284">
        <f t="shared" si="78"/>
        <v>0</v>
      </c>
      <c r="AY47" s="284">
        <f t="shared" si="78"/>
        <v>0</v>
      </c>
      <c r="AZ47" s="284">
        <f t="shared" si="78"/>
        <v>0</v>
      </c>
      <c r="BA47" s="284">
        <f t="shared" si="78"/>
        <v>0</v>
      </c>
      <c r="BB47" s="284">
        <f t="shared" si="78"/>
        <v>0</v>
      </c>
      <c r="BC47" s="284">
        <f t="shared" si="78"/>
        <v>0</v>
      </c>
      <c r="BD47">
        <f t="shared" si="78"/>
        <v>0</v>
      </c>
      <c r="BE47">
        <f t="shared" si="78"/>
        <v>0</v>
      </c>
      <c r="BF47">
        <f t="shared" si="78"/>
        <v>0</v>
      </c>
      <c r="BG47">
        <f t="shared" si="78"/>
        <v>0</v>
      </c>
      <c r="BH47">
        <f t="shared" si="78"/>
        <v>0</v>
      </c>
      <c r="BI47" s="263">
        <f t="shared" ref="BI47:CN47" si="79">BH47-($AB$20*$A$2)</f>
        <v>0</v>
      </c>
      <c r="BJ47" s="263">
        <f t="shared" si="79"/>
        <v>0</v>
      </c>
      <c r="BK47" s="263">
        <f t="shared" si="79"/>
        <v>0</v>
      </c>
      <c r="BL47" s="263">
        <f t="shared" si="79"/>
        <v>0</v>
      </c>
      <c r="BM47" s="263">
        <f t="shared" si="79"/>
        <v>0</v>
      </c>
      <c r="BN47" s="263">
        <f t="shared" si="79"/>
        <v>0</v>
      </c>
      <c r="BO47" s="263">
        <f t="shared" si="79"/>
        <v>0</v>
      </c>
      <c r="BP47" s="263">
        <f t="shared" si="79"/>
        <v>0</v>
      </c>
      <c r="BQ47" s="263">
        <f t="shared" si="79"/>
        <v>0</v>
      </c>
      <c r="BR47" s="263">
        <f t="shared" si="79"/>
        <v>0</v>
      </c>
      <c r="BS47" s="263">
        <f t="shared" si="79"/>
        <v>0</v>
      </c>
      <c r="BT47" s="263">
        <f t="shared" si="79"/>
        <v>0</v>
      </c>
      <c r="BU47" s="263">
        <f t="shared" si="79"/>
        <v>0</v>
      </c>
      <c r="BV47" s="263">
        <f t="shared" si="79"/>
        <v>0</v>
      </c>
      <c r="BW47" s="263">
        <f t="shared" si="79"/>
        <v>0</v>
      </c>
      <c r="BX47" s="263">
        <f t="shared" si="79"/>
        <v>0</v>
      </c>
      <c r="BY47" s="263">
        <f t="shared" si="79"/>
        <v>0</v>
      </c>
      <c r="BZ47" s="263">
        <f t="shared" si="79"/>
        <v>0</v>
      </c>
      <c r="CA47" s="263">
        <f t="shared" si="79"/>
        <v>0</v>
      </c>
      <c r="CB47" s="263">
        <f t="shared" si="79"/>
        <v>0</v>
      </c>
      <c r="CC47" s="263">
        <f t="shared" si="79"/>
        <v>0</v>
      </c>
      <c r="CD47" s="263">
        <f t="shared" si="79"/>
        <v>0</v>
      </c>
      <c r="CE47" s="263">
        <f t="shared" si="79"/>
        <v>0</v>
      </c>
      <c r="CF47" s="263">
        <f t="shared" si="79"/>
        <v>0</v>
      </c>
      <c r="CG47" s="263">
        <f t="shared" si="79"/>
        <v>0</v>
      </c>
      <c r="CH47" s="263">
        <f t="shared" si="79"/>
        <v>0</v>
      </c>
      <c r="CI47" s="263">
        <f t="shared" si="79"/>
        <v>0</v>
      </c>
      <c r="CJ47" s="263">
        <f t="shared" si="79"/>
        <v>0</v>
      </c>
      <c r="CK47" s="263">
        <f t="shared" si="79"/>
        <v>0</v>
      </c>
      <c r="CL47" s="263">
        <f t="shared" si="79"/>
        <v>0</v>
      </c>
      <c r="CM47" s="263">
        <f t="shared" si="79"/>
        <v>0</v>
      </c>
      <c r="CN47" s="263">
        <f t="shared" si="79"/>
        <v>0</v>
      </c>
      <c r="CO47" s="263">
        <f t="shared" ref="CO47:CW47" si="80">CN47-($AB$20*$A$2)</f>
        <v>0</v>
      </c>
      <c r="CP47" s="263">
        <f t="shared" si="80"/>
        <v>0</v>
      </c>
      <c r="CQ47" s="263">
        <f t="shared" si="80"/>
        <v>0</v>
      </c>
      <c r="CR47" s="263">
        <f t="shared" si="80"/>
        <v>0</v>
      </c>
      <c r="CS47" s="263">
        <f t="shared" si="80"/>
        <v>0</v>
      </c>
      <c r="CT47" s="263">
        <f t="shared" si="80"/>
        <v>0</v>
      </c>
      <c r="CU47" s="263">
        <f t="shared" si="80"/>
        <v>0</v>
      </c>
      <c r="CV47" s="263">
        <f t="shared" si="80"/>
        <v>0</v>
      </c>
      <c r="CW47" s="263">
        <f t="shared" si="80"/>
        <v>0</v>
      </c>
    </row>
    <row r="48" spans="1:101" x14ac:dyDescent="0.25">
      <c r="A48" t="s">
        <v>186</v>
      </c>
      <c r="C48" s="263"/>
      <c r="D48" s="263"/>
      <c r="E48" s="263"/>
      <c r="F48" s="263"/>
      <c r="G48" s="263"/>
      <c r="H48" s="263"/>
      <c r="I48" s="263"/>
      <c r="J48" s="263"/>
      <c r="K48" s="263"/>
      <c r="L48" s="263"/>
      <c r="M48" s="263"/>
      <c r="N48" s="263"/>
      <c r="O48" s="263"/>
      <c r="P48" s="263"/>
      <c r="Q48" s="263"/>
      <c r="R48" s="263"/>
      <c r="S48" s="263"/>
      <c r="T48" s="263"/>
      <c r="U48" s="263"/>
      <c r="V48" s="263"/>
      <c r="W48" s="263"/>
      <c r="X48" s="263"/>
      <c r="Y48" s="263"/>
      <c r="Z48" s="271"/>
      <c r="AA48" s="278"/>
      <c r="AB48" s="278"/>
      <c r="AC48" s="285">
        <f>AC20-(AC20*$A$2)</f>
        <v>0</v>
      </c>
      <c r="AD48" s="285">
        <f t="shared" ref="AD48:BI48" si="81">AC48-($AC$20*$A$2)</f>
        <v>0</v>
      </c>
      <c r="AE48" s="285">
        <f t="shared" si="81"/>
        <v>0</v>
      </c>
      <c r="AF48" s="286">
        <f t="shared" si="81"/>
        <v>0</v>
      </c>
      <c r="AG48" s="287">
        <f t="shared" si="81"/>
        <v>0</v>
      </c>
      <c r="AH48" s="287">
        <f t="shared" si="81"/>
        <v>0</v>
      </c>
      <c r="AI48" s="287">
        <f t="shared" si="81"/>
        <v>0</v>
      </c>
      <c r="AJ48" s="287">
        <f t="shared" si="81"/>
        <v>0</v>
      </c>
      <c r="AK48" s="287">
        <f t="shared" si="81"/>
        <v>0</v>
      </c>
      <c r="AL48" s="288">
        <f t="shared" si="81"/>
        <v>0</v>
      </c>
      <c r="AM48" s="288">
        <f t="shared" si="81"/>
        <v>0</v>
      </c>
      <c r="AN48" s="288">
        <f t="shared" si="81"/>
        <v>0</v>
      </c>
      <c r="AO48" s="288">
        <f t="shared" si="81"/>
        <v>0</v>
      </c>
      <c r="AP48" s="288">
        <f t="shared" si="81"/>
        <v>0</v>
      </c>
      <c r="AQ48" s="288">
        <f t="shared" si="81"/>
        <v>0</v>
      </c>
      <c r="AR48" s="289">
        <f t="shared" si="81"/>
        <v>0</v>
      </c>
      <c r="AS48" s="289">
        <f t="shared" si="81"/>
        <v>0</v>
      </c>
      <c r="AT48" s="289">
        <f t="shared" si="81"/>
        <v>0</v>
      </c>
      <c r="AU48" s="289">
        <f t="shared" si="81"/>
        <v>0</v>
      </c>
      <c r="AV48" s="289">
        <f t="shared" si="81"/>
        <v>0</v>
      </c>
      <c r="AW48" s="289">
        <f t="shared" si="81"/>
        <v>0</v>
      </c>
      <c r="AX48" s="290">
        <f t="shared" si="81"/>
        <v>0</v>
      </c>
      <c r="AY48" s="290">
        <f t="shared" si="81"/>
        <v>0</v>
      </c>
      <c r="AZ48" s="290">
        <f t="shared" si="81"/>
        <v>0</v>
      </c>
      <c r="BA48" s="290">
        <f t="shared" si="81"/>
        <v>0</v>
      </c>
      <c r="BB48" s="290">
        <f t="shared" si="81"/>
        <v>0</v>
      </c>
      <c r="BC48" s="290">
        <f t="shared" si="81"/>
        <v>0</v>
      </c>
      <c r="BD48">
        <f t="shared" si="81"/>
        <v>0</v>
      </c>
      <c r="BE48">
        <f t="shared" si="81"/>
        <v>0</v>
      </c>
      <c r="BF48">
        <f t="shared" si="81"/>
        <v>0</v>
      </c>
      <c r="BG48">
        <f t="shared" si="81"/>
        <v>0</v>
      </c>
      <c r="BH48">
        <f t="shared" si="81"/>
        <v>0</v>
      </c>
      <c r="BI48" s="263">
        <f t="shared" si="81"/>
        <v>0</v>
      </c>
      <c r="BJ48" s="263">
        <f t="shared" ref="BJ48:CO48" si="82">BI48-($AC$20*$A$2)</f>
        <v>0</v>
      </c>
      <c r="BK48" s="263">
        <f t="shared" si="82"/>
        <v>0</v>
      </c>
      <c r="BL48" s="263">
        <f t="shared" si="82"/>
        <v>0</v>
      </c>
      <c r="BM48" s="263">
        <f t="shared" si="82"/>
        <v>0</v>
      </c>
      <c r="BN48" s="263">
        <f t="shared" si="82"/>
        <v>0</v>
      </c>
      <c r="BO48" s="263">
        <f t="shared" si="82"/>
        <v>0</v>
      </c>
      <c r="BP48" s="263">
        <f t="shared" si="82"/>
        <v>0</v>
      </c>
      <c r="BQ48" s="263">
        <f t="shared" si="82"/>
        <v>0</v>
      </c>
      <c r="BR48" s="263">
        <f t="shared" si="82"/>
        <v>0</v>
      </c>
      <c r="BS48" s="263">
        <f t="shared" si="82"/>
        <v>0</v>
      </c>
      <c r="BT48" s="263">
        <f t="shared" si="82"/>
        <v>0</v>
      </c>
      <c r="BU48" s="263">
        <f t="shared" si="82"/>
        <v>0</v>
      </c>
      <c r="BV48" s="263">
        <f t="shared" si="82"/>
        <v>0</v>
      </c>
      <c r="BW48" s="263">
        <f t="shared" si="82"/>
        <v>0</v>
      </c>
      <c r="BX48" s="263">
        <f t="shared" si="82"/>
        <v>0</v>
      </c>
      <c r="BY48" s="263">
        <f t="shared" si="82"/>
        <v>0</v>
      </c>
      <c r="BZ48" s="263">
        <f t="shared" si="82"/>
        <v>0</v>
      </c>
      <c r="CA48" s="263">
        <f t="shared" si="82"/>
        <v>0</v>
      </c>
      <c r="CB48" s="263">
        <f t="shared" si="82"/>
        <v>0</v>
      </c>
      <c r="CC48" s="263">
        <f t="shared" si="82"/>
        <v>0</v>
      </c>
      <c r="CD48" s="263">
        <f t="shared" si="82"/>
        <v>0</v>
      </c>
      <c r="CE48" s="263">
        <f t="shared" si="82"/>
        <v>0</v>
      </c>
      <c r="CF48" s="263">
        <f t="shared" si="82"/>
        <v>0</v>
      </c>
      <c r="CG48" s="263">
        <f t="shared" si="82"/>
        <v>0</v>
      </c>
      <c r="CH48" s="263">
        <f t="shared" si="82"/>
        <v>0</v>
      </c>
      <c r="CI48" s="263">
        <f t="shared" si="82"/>
        <v>0</v>
      </c>
      <c r="CJ48" s="263">
        <f t="shared" si="82"/>
        <v>0</v>
      </c>
      <c r="CK48" s="263">
        <f t="shared" si="82"/>
        <v>0</v>
      </c>
      <c r="CL48" s="263">
        <f t="shared" si="82"/>
        <v>0</v>
      </c>
      <c r="CM48" s="263">
        <f t="shared" si="82"/>
        <v>0</v>
      </c>
      <c r="CN48" s="263">
        <f t="shared" si="82"/>
        <v>0</v>
      </c>
      <c r="CO48" s="263">
        <f t="shared" si="82"/>
        <v>0</v>
      </c>
      <c r="CP48" s="263">
        <f t="shared" ref="CP48:CW48" si="83">CO48-($AC$20*$A$2)</f>
        <v>0</v>
      </c>
      <c r="CQ48" s="263">
        <f t="shared" si="83"/>
        <v>0</v>
      </c>
      <c r="CR48" s="263">
        <f t="shared" si="83"/>
        <v>0</v>
      </c>
      <c r="CS48" s="263">
        <f t="shared" si="83"/>
        <v>0</v>
      </c>
      <c r="CT48" s="263">
        <f t="shared" si="83"/>
        <v>0</v>
      </c>
      <c r="CU48" s="263">
        <f t="shared" si="83"/>
        <v>0</v>
      </c>
      <c r="CV48" s="263">
        <f t="shared" si="83"/>
        <v>0</v>
      </c>
      <c r="CW48" s="263">
        <f t="shared" si="83"/>
        <v>0</v>
      </c>
    </row>
    <row r="49" spans="1:101" x14ac:dyDescent="0.25">
      <c r="A49" t="s">
        <v>187</v>
      </c>
      <c r="C49" s="263"/>
      <c r="D49" s="263"/>
      <c r="E49" s="263"/>
      <c r="F49" s="263"/>
      <c r="G49" s="263"/>
      <c r="H49" s="263"/>
      <c r="I49" s="263"/>
      <c r="J49" s="263"/>
      <c r="K49" s="263"/>
      <c r="L49" s="263"/>
      <c r="M49" s="263"/>
      <c r="N49" s="263"/>
      <c r="O49" s="263"/>
      <c r="P49" s="263"/>
      <c r="Q49" s="263"/>
      <c r="R49" s="263"/>
      <c r="S49" s="263"/>
      <c r="T49" s="263"/>
      <c r="U49" s="263"/>
      <c r="V49" s="263"/>
      <c r="W49" s="263"/>
      <c r="X49" s="263"/>
      <c r="Y49" s="263"/>
      <c r="Z49" s="271"/>
      <c r="AA49" s="278"/>
      <c r="AB49" s="278"/>
      <c r="AC49" s="278"/>
      <c r="AD49" s="291">
        <f>AD20-(AD20*$A$2)</f>
        <v>0</v>
      </c>
      <c r="AE49" s="291">
        <f t="shared" ref="AE49:BJ49" si="84">AD49-($AD$20*$A$2)</f>
        <v>0</v>
      </c>
      <c r="AF49" s="292">
        <f t="shared" si="84"/>
        <v>0</v>
      </c>
      <c r="AG49" s="293">
        <f t="shared" si="84"/>
        <v>0</v>
      </c>
      <c r="AH49" s="293">
        <f t="shared" si="84"/>
        <v>0</v>
      </c>
      <c r="AI49" s="293">
        <f t="shared" si="84"/>
        <v>0</v>
      </c>
      <c r="AJ49" s="293">
        <f t="shared" si="84"/>
        <v>0</v>
      </c>
      <c r="AK49" s="293">
        <f t="shared" si="84"/>
        <v>0</v>
      </c>
      <c r="AL49" s="294">
        <f t="shared" si="84"/>
        <v>0</v>
      </c>
      <c r="AM49" s="294">
        <f t="shared" si="84"/>
        <v>0</v>
      </c>
      <c r="AN49" s="294">
        <f t="shared" si="84"/>
        <v>0</v>
      </c>
      <c r="AO49" s="294">
        <f t="shared" si="84"/>
        <v>0</v>
      </c>
      <c r="AP49" s="294">
        <f t="shared" si="84"/>
        <v>0</v>
      </c>
      <c r="AQ49" s="294">
        <f t="shared" si="84"/>
        <v>0</v>
      </c>
      <c r="AR49" s="295">
        <f t="shared" si="84"/>
        <v>0</v>
      </c>
      <c r="AS49" s="295">
        <f t="shared" si="84"/>
        <v>0</v>
      </c>
      <c r="AT49" s="295">
        <f t="shared" si="84"/>
        <v>0</v>
      </c>
      <c r="AU49" s="295">
        <f t="shared" si="84"/>
        <v>0</v>
      </c>
      <c r="AV49" s="295">
        <f t="shared" si="84"/>
        <v>0</v>
      </c>
      <c r="AW49" s="295">
        <f t="shared" si="84"/>
        <v>0</v>
      </c>
      <c r="AX49" s="296">
        <f t="shared" si="84"/>
        <v>0</v>
      </c>
      <c r="AY49" s="296">
        <f t="shared" si="84"/>
        <v>0</v>
      </c>
      <c r="AZ49" s="296">
        <f t="shared" si="84"/>
        <v>0</v>
      </c>
      <c r="BA49" s="296">
        <f t="shared" si="84"/>
        <v>0</v>
      </c>
      <c r="BB49" s="296">
        <f t="shared" si="84"/>
        <v>0</v>
      </c>
      <c r="BC49" s="296">
        <f t="shared" si="84"/>
        <v>0</v>
      </c>
      <c r="BD49">
        <f t="shared" si="84"/>
        <v>0</v>
      </c>
      <c r="BE49">
        <f t="shared" si="84"/>
        <v>0</v>
      </c>
      <c r="BF49">
        <f t="shared" si="84"/>
        <v>0</v>
      </c>
      <c r="BG49">
        <f t="shared" si="84"/>
        <v>0</v>
      </c>
      <c r="BH49">
        <f t="shared" si="84"/>
        <v>0</v>
      </c>
      <c r="BI49" s="263">
        <f t="shared" si="84"/>
        <v>0</v>
      </c>
      <c r="BJ49" s="263">
        <f t="shared" si="84"/>
        <v>0</v>
      </c>
      <c r="BK49" s="263">
        <f t="shared" ref="BK49:CP49" si="85">BJ49-($AD$20*$A$2)</f>
        <v>0</v>
      </c>
      <c r="BL49" s="263">
        <f t="shared" si="85"/>
        <v>0</v>
      </c>
      <c r="BM49" s="263">
        <f t="shared" si="85"/>
        <v>0</v>
      </c>
      <c r="BN49" s="263">
        <f t="shared" si="85"/>
        <v>0</v>
      </c>
      <c r="BO49" s="263">
        <f t="shared" si="85"/>
        <v>0</v>
      </c>
      <c r="BP49" s="263">
        <f t="shared" si="85"/>
        <v>0</v>
      </c>
      <c r="BQ49" s="263">
        <f t="shared" si="85"/>
        <v>0</v>
      </c>
      <c r="BR49" s="263">
        <f t="shared" si="85"/>
        <v>0</v>
      </c>
      <c r="BS49" s="263">
        <f t="shared" si="85"/>
        <v>0</v>
      </c>
      <c r="BT49" s="263">
        <f t="shared" si="85"/>
        <v>0</v>
      </c>
      <c r="BU49" s="263">
        <f t="shared" si="85"/>
        <v>0</v>
      </c>
      <c r="BV49" s="263">
        <f t="shared" si="85"/>
        <v>0</v>
      </c>
      <c r="BW49" s="263">
        <f t="shared" si="85"/>
        <v>0</v>
      </c>
      <c r="BX49" s="263">
        <f t="shared" si="85"/>
        <v>0</v>
      </c>
      <c r="BY49" s="263">
        <f t="shared" si="85"/>
        <v>0</v>
      </c>
      <c r="BZ49" s="263">
        <f t="shared" si="85"/>
        <v>0</v>
      </c>
      <c r="CA49" s="263">
        <f t="shared" si="85"/>
        <v>0</v>
      </c>
      <c r="CB49" s="263">
        <f t="shared" si="85"/>
        <v>0</v>
      </c>
      <c r="CC49" s="263">
        <f t="shared" si="85"/>
        <v>0</v>
      </c>
      <c r="CD49" s="263">
        <f t="shared" si="85"/>
        <v>0</v>
      </c>
      <c r="CE49" s="263">
        <f t="shared" si="85"/>
        <v>0</v>
      </c>
      <c r="CF49" s="263">
        <f t="shared" si="85"/>
        <v>0</v>
      </c>
      <c r="CG49" s="263">
        <f t="shared" si="85"/>
        <v>0</v>
      </c>
      <c r="CH49" s="263">
        <f t="shared" si="85"/>
        <v>0</v>
      </c>
      <c r="CI49" s="263">
        <f t="shared" si="85"/>
        <v>0</v>
      </c>
      <c r="CJ49" s="263">
        <f t="shared" si="85"/>
        <v>0</v>
      </c>
      <c r="CK49" s="263">
        <f t="shared" si="85"/>
        <v>0</v>
      </c>
      <c r="CL49" s="263">
        <f t="shared" si="85"/>
        <v>0</v>
      </c>
      <c r="CM49" s="263">
        <f t="shared" si="85"/>
        <v>0</v>
      </c>
      <c r="CN49" s="263">
        <f t="shared" si="85"/>
        <v>0</v>
      </c>
      <c r="CO49" s="263">
        <f t="shared" si="85"/>
        <v>0</v>
      </c>
      <c r="CP49" s="263">
        <f t="shared" si="85"/>
        <v>0</v>
      </c>
      <c r="CQ49" s="263">
        <f t="shared" ref="CQ49:CW49" si="86">CP49-($AD$20*$A$2)</f>
        <v>0</v>
      </c>
      <c r="CR49" s="263">
        <f t="shared" si="86"/>
        <v>0</v>
      </c>
      <c r="CS49" s="263">
        <f t="shared" si="86"/>
        <v>0</v>
      </c>
      <c r="CT49" s="263">
        <f t="shared" si="86"/>
        <v>0</v>
      </c>
      <c r="CU49" s="263">
        <f t="shared" si="86"/>
        <v>0</v>
      </c>
      <c r="CV49" s="263">
        <f t="shared" si="86"/>
        <v>0</v>
      </c>
      <c r="CW49" s="263">
        <f t="shared" si="86"/>
        <v>0</v>
      </c>
    </row>
    <row r="50" spans="1:101" x14ac:dyDescent="0.25">
      <c r="A50" t="s">
        <v>188</v>
      </c>
      <c r="C50" s="263"/>
      <c r="D50" s="263"/>
      <c r="E50" s="263"/>
      <c r="F50" s="263"/>
      <c r="G50" s="263"/>
      <c r="H50" s="263"/>
      <c r="I50" s="263"/>
      <c r="J50" s="263"/>
      <c r="K50" s="263"/>
      <c r="L50" s="263"/>
      <c r="M50" s="263"/>
      <c r="N50" s="263"/>
      <c r="O50" s="263"/>
      <c r="P50" s="263"/>
      <c r="Q50" s="263"/>
      <c r="R50" s="263"/>
      <c r="S50" s="263"/>
      <c r="T50" s="263"/>
      <c r="U50" s="263"/>
      <c r="V50" s="263"/>
      <c r="W50" s="263"/>
      <c r="X50" s="263"/>
      <c r="Y50" s="263"/>
      <c r="Z50" s="271"/>
      <c r="AA50" s="278"/>
      <c r="AB50" s="278"/>
      <c r="AC50" s="278"/>
      <c r="AD50" s="278"/>
      <c r="AE50" s="297">
        <f>AE$20-(AE$20*$A$2)</f>
        <v>0</v>
      </c>
      <c r="AF50" s="298">
        <f>AE50-(AE$20*$A$2)</f>
        <v>0</v>
      </c>
      <c r="AG50" s="299">
        <f t="shared" ref="AG50:BL50" si="87">AF50-($AE$20*$A$2)</f>
        <v>0</v>
      </c>
      <c r="AH50" s="299">
        <f t="shared" si="87"/>
        <v>0</v>
      </c>
      <c r="AI50" s="299">
        <f t="shared" si="87"/>
        <v>0</v>
      </c>
      <c r="AJ50" s="299">
        <f t="shared" si="87"/>
        <v>0</v>
      </c>
      <c r="AK50" s="299">
        <f t="shared" si="87"/>
        <v>0</v>
      </c>
      <c r="AL50" s="300">
        <f t="shared" si="87"/>
        <v>0</v>
      </c>
      <c r="AM50" s="300">
        <f t="shared" si="87"/>
        <v>0</v>
      </c>
      <c r="AN50" s="300">
        <f t="shared" si="87"/>
        <v>0</v>
      </c>
      <c r="AO50" s="300">
        <f t="shared" si="87"/>
        <v>0</v>
      </c>
      <c r="AP50" s="300">
        <f t="shared" si="87"/>
        <v>0</v>
      </c>
      <c r="AQ50" s="300">
        <f t="shared" si="87"/>
        <v>0</v>
      </c>
      <c r="AR50" s="301">
        <f t="shared" si="87"/>
        <v>0</v>
      </c>
      <c r="AS50" s="301">
        <f t="shared" si="87"/>
        <v>0</v>
      </c>
      <c r="AT50" s="301">
        <f t="shared" si="87"/>
        <v>0</v>
      </c>
      <c r="AU50" s="301">
        <f t="shared" si="87"/>
        <v>0</v>
      </c>
      <c r="AV50" s="301">
        <f t="shared" si="87"/>
        <v>0</v>
      </c>
      <c r="AW50" s="301">
        <f t="shared" si="87"/>
        <v>0</v>
      </c>
      <c r="AX50" s="302">
        <f t="shared" si="87"/>
        <v>0</v>
      </c>
      <c r="AY50" s="302">
        <f t="shared" si="87"/>
        <v>0</v>
      </c>
      <c r="AZ50" s="302">
        <f t="shared" si="87"/>
        <v>0</v>
      </c>
      <c r="BA50" s="302">
        <f t="shared" si="87"/>
        <v>0</v>
      </c>
      <c r="BB50" s="302">
        <f t="shared" si="87"/>
        <v>0</v>
      </c>
      <c r="BC50" s="302">
        <f t="shared" si="87"/>
        <v>0</v>
      </c>
      <c r="BD50">
        <f t="shared" si="87"/>
        <v>0</v>
      </c>
      <c r="BE50">
        <f t="shared" si="87"/>
        <v>0</v>
      </c>
      <c r="BF50">
        <f t="shared" si="87"/>
        <v>0</v>
      </c>
      <c r="BG50">
        <f t="shared" si="87"/>
        <v>0</v>
      </c>
      <c r="BH50">
        <f t="shared" si="87"/>
        <v>0</v>
      </c>
      <c r="BI50" s="263">
        <f t="shared" si="87"/>
        <v>0</v>
      </c>
      <c r="BJ50" s="263">
        <f t="shared" si="87"/>
        <v>0</v>
      </c>
      <c r="BK50" s="263">
        <f t="shared" si="87"/>
        <v>0</v>
      </c>
      <c r="BL50" s="263">
        <f t="shared" si="87"/>
        <v>0</v>
      </c>
      <c r="BM50" s="263">
        <f t="shared" ref="BM50:CW50" si="88">BL50-($AE$20*$A$2)</f>
        <v>0</v>
      </c>
      <c r="BN50" s="263">
        <f t="shared" si="88"/>
        <v>0</v>
      </c>
      <c r="BO50" s="263">
        <f t="shared" si="88"/>
        <v>0</v>
      </c>
      <c r="BP50" s="263">
        <f t="shared" si="88"/>
        <v>0</v>
      </c>
      <c r="BQ50" s="263">
        <f t="shared" si="88"/>
        <v>0</v>
      </c>
      <c r="BR50" s="263">
        <f t="shared" si="88"/>
        <v>0</v>
      </c>
      <c r="BS50" s="263">
        <f t="shared" si="88"/>
        <v>0</v>
      </c>
      <c r="BT50" s="263">
        <f t="shared" si="88"/>
        <v>0</v>
      </c>
      <c r="BU50" s="263">
        <f t="shared" si="88"/>
        <v>0</v>
      </c>
      <c r="BV50" s="263">
        <f t="shared" si="88"/>
        <v>0</v>
      </c>
      <c r="BW50" s="263">
        <f t="shared" si="88"/>
        <v>0</v>
      </c>
      <c r="BX50" s="263">
        <f t="shared" si="88"/>
        <v>0</v>
      </c>
      <c r="BY50" s="263">
        <f t="shared" si="88"/>
        <v>0</v>
      </c>
      <c r="BZ50" s="263">
        <f t="shared" si="88"/>
        <v>0</v>
      </c>
      <c r="CA50" s="263">
        <f t="shared" si="88"/>
        <v>0</v>
      </c>
      <c r="CB50" s="263">
        <f t="shared" si="88"/>
        <v>0</v>
      </c>
      <c r="CC50" s="263">
        <f t="shared" si="88"/>
        <v>0</v>
      </c>
      <c r="CD50" s="263">
        <f t="shared" si="88"/>
        <v>0</v>
      </c>
      <c r="CE50" s="263">
        <f t="shared" si="88"/>
        <v>0</v>
      </c>
      <c r="CF50" s="263">
        <f t="shared" si="88"/>
        <v>0</v>
      </c>
      <c r="CG50" s="263">
        <f t="shared" si="88"/>
        <v>0</v>
      </c>
      <c r="CH50" s="263">
        <f t="shared" si="88"/>
        <v>0</v>
      </c>
      <c r="CI50" s="263">
        <f t="shared" si="88"/>
        <v>0</v>
      </c>
      <c r="CJ50" s="263">
        <f t="shared" si="88"/>
        <v>0</v>
      </c>
      <c r="CK50" s="263">
        <f t="shared" si="88"/>
        <v>0</v>
      </c>
      <c r="CL50" s="263">
        <f t="shared" si="88"/>
        <v>0</v>
      </c>
      <c r="CM50" s="263">
        <f t="shared" si="88"/>
        <v>0</v>
      </c>
      <c r="CN50" s="263">
        <f t="shared" si="88"/>
        <v>0</v>
      </c>
      <c r="CO50" s="263">
        <f t="shared" si="88"/>
        <v>0</v>
      </c>
      <c r="CP50" s="263">
        <f t="shared" si="88"/>
        <v>0</v>
      </c>
      <c r="CQ50" s="263">
        <f t="shared" si="88"/>
        <v>0</v>
      </c>
      <c r="CR50" s="263">
        <f t="shared" si="88"/>
        <v>0</v>
      </c>
      <c r="CS50" s="263">
        <f t="shared" si="88"/>
        <v>0</v>
      </c>
      <c r="CT50" s="263">
        <f t="shared" si="88"/>
        <v>0</v>
      </c>
      <c r="CU50" s="263">
        <f t="shared" si="88"/>
        <v>0</v>
      </c>
      <c r="CV50" s="263">
        <f t="shared" si="88"/>
        <v>0</v>
      </c>
      <c r="CW50" s="263">
        <f t="shared" si="88"/>
        <v>0</v>
      </c>
    </row>
    <row r="51" spans="1:101" x14ac:dyDescent="0.25">
      <c r="A51" t="s">
        <v>189</v>
      </c>
      <c r="C51" s="263"/>
      <c r="D51" s="263"/>
      <c r="E51" s="263"/>
      <c r="F51" s="263"/>
      <c r="G51" s="263"/>
      <c r="H51" s="263"/>
      <c r="I51" s="263"/>
      <c r="J51" s="263"/>
      <c r="K51" s="263"/>
      <c r="L51" s="263"/>
      <c r="M51" s="263"/>
      <c r="N51" s="263"/>
      <c r="O51" s="263"/>
      <c r="P51" s="263"/>
      <c r="Q51" s="263"/>
      <c r="R51" s="263"/>
      <c r="S51" s="263"/>
      <c r="T51" s="263"/>
      <c r="U51" s="263"/>
      <c r="V51" s="263"/>
      <c r="W51" s="263"/>
      <c r="X51" s="263"/>
      <c r="Y51" s="263"/>
      <c r="Z51" s="263"/>
      <c r="AA51" s="263"/>
      <c r="AB51" s="263"/>
      <c r="AC51" s="263"/>
      <c r="AD51" s="263"/>
      <c r="AE51" s="263"/>
      <c r="AF51" s="263">
        <f>AF20-(AF20*$A$2)</f>
        <v>0</v>
      </c>
      <c r="AG51" s="263">
        <f t="shared" ref="AG51:BL51" si="89">AF51-($AF$20*$A$2)</f>
        <v>0</v>
      </c>
      <c r="AH51" s="263">
        <f t="shared" si="89"/>
        <v>0</v>
      </c>
      <c r="AI51" s="263">
        <f t="shared" si="89"/>
        <v>0</v>
      </c>
      <c r="AJ51" s="263">
        <f t="shared" si="89"/>
        <v>0</v>
      </c>
      <c r="AK51" s="263">
        <f t="shared" si="89"/>
        <v>0</v>
      </c>
      <c r="AL51" s="263">
        <f t="shared" si="89"/>
        <v>0</v>
      </c>
      <c r="AM51" s="263">
        <f t="shared" si="89"/>
        <v>0</v>
      </c>
      <c r="AN51" s="263">
        <f t="shared" si="89"/>
        <v>0</v>
      </c>
      <c r="AO51" s="263">
        <f t="shared" si="89"/>
        <v>0</v>
      </c>
      <c r="AP51" s="263">
        <f t="shared" si="89"/>
        <v>0</v>
      </c>
      <c r="AQ51" s="263">
        <f t="shared" si="89"/>
        <v>0</v>
      </c>
      <c r="AR51" s="263">
        <f t="shared" si="89"/>
        <v>0</v>
      </c>
      <c r="AS51" s="263">
        <f t="shared" si="89"/>
        <v>0</v>
      </c>
      <c r="AT51" s="263">
        <f t="shared" si="89"/>
        <v>0</v>
      </c>
      <c r="AU51" s="263">
        <f t="shared" si="89"/>
        <v>0</v>
      </c>
      <c r="AV51" s="263">
        <f t="shared" si="89"/>
        <v>0</v>
      </c>
      <c r="AW51" s="263">
        <f t="shared" si="89"/>
        <v>0</v>
      </c>
      <c r="AX51">
        <f t="shared" si="89"/>
        <v>0</v>
      </c>
      <c r="AY51">
        <f t="shared" si="89"/>
        <v>0</v>
      </c>
      <c r="AZ51">
        <f t="shared" si="89"/>
        <v>0</v>
      </c>
      <c r="BA51">
        <f t="shared" si="89"/>
        <v>0</v>
      </c>
      <c r="BB51">
        <f t="shared" si="89"/>
        <v>0</v>
      </c>
      <c r="BC51">
        <f t="shared" si="89"/>
        <v>0</v>
      </c>
      <c r="BD51">
        <f t="shared" si="89"/>
        <v>0</v>
      </c>
      <c r="BE51">
        <f t="shared" si="89"/>
        <v>0</v>
      </c>
      <c r="BF51">
        <f t="shared" si="89"/>
        <v>0</v>
      </c>
      <c r="BG51">
        <f t="shared" si="89"/>
        <v>0</v>
      </c>
      <c r="BH51">
        <f t="shared" si="89"/>
        <v>0</v>
      </c>
      <c r="BI51" s="263">
        <f t="shared" si="89"/>
        <v>0</v>
      </c>
      <c r="BJ51" s="263">
        <f t="shared" si="89"/>
        <v>0</v>
      </c>
      <c r="BK51" s="263">
        <f t="shared" si="89"/>
        <v>0</v>
      </c>
      <c r="BL51" s="263">
        <f t="shared" si="89"/>
        <v>0</v>
      </c>
      <c r="BM51" s="263">
        <f t="shared" ref="BM51:CW51" si="90">BL51-($AF$20*$A$2)</f>
        <v>0</v>
      </c>
      <c r="BN51" s="263">
        <f t="shared" si="90"/>
        <v>0</v>
      </c>
      <c r="BO51" s="263">
        <f t="shared" si="90"/>
        <v>0</v>
      </c>
      <c r="BP51" s="263">
        <f t="shared" si="90"/>
        <v>0</v>
      </c>
      <c r="BQ51" s="263">
        <f t="shared" si="90"/>
        <v>0</v>
      </c>
      <c r="BR51" s="263">
        <f t="shared" si="90"/>
        <v>0</v>
      </c>
      <c r="BS51" s="263">
        <f t="shared" si="90"/>
        <v>0</v>
      </c>
      <c r="BT51" s="263">
        <f t="shared" si="90"/>
        <v>0</v>
      </c>
      <c r="BU51" s="263">
        <f t="shared" si="90"/>
        <v>0</v>
      </c>
      <c r="BV51" s="263">
        <f t="shared" si="90"/>
        <v>0</v>
      </c>
      <c r="BW51" s="263">
        <f t="shared" si="90"/>
        <v>0</v>
      </c>
      <c r="BX51" s="263">
        <f t="shared" si="90"/>
        <v>0</v>
      </c>
      <c r="BY51" s="263">
        <f t="shared" si="90"/>
        <v>0</v>
      </c>
      <c r="BZ51" s="263">
        <f t="shared" si="90"/>
        <v>0</v>
      </c>
      <c r="CA51" s="263">
        <f t="shared" si="90"/>
        <v>0</v>
      </c>
      <c r="CB51" s="263">
        <f t="shared" si="90"/>
        <v>0</v>
      </c>
      <c r="CC51" s="263">
        <f t="shared" si="90"/>
        <v>0</v>
      </c>
      <c r="CD51" s="263">
        <f t="shared" si="90"/>
        <v>0</v>
      </c>
      <c r="CE51" s="263">
        <f t="shared" si="90"/>
        <v>0</v>
      </c>
      <c r="CF51" s="263">
        <f t="shared" si="90"/>
        <v>0</v>
      </c>
      <c r="CG51" s="263">
        <f t="shared" si="90"/>
        <v>0</v>
      </c>
      <c r="CH51" s="263">
        <f t="shared" si="90"/>
        <v>0</v>
      </c>
      <c r="CI51" s="263">
        <f t="shared" si="90"/>
        <v>0</v>
      </c>
      <c r="CJ51" s="263">
        <f t="shared" si="90"/>
        <v>0</v>
      </c>
      <c r="CK51" s="263">
        <f t="shared" si="90"/>
        <v>0</v>
      </c>
      <c r="CL51" s="263">
        <f t="shared" si="90"/>
        <v>0</v>
      </c>
      <c r="CM51" s="263">
        <f t="shared" si="90"/>
        <v>0</v>
      </c>
      <c r="CN51" s="263">
        <f t="shared" si="90"/>
        <v>0</v>
      </c>
      <c r="CO51" s="263">
        <f t="shared" si="90"/>
        <v>0</v>
      </c>
      <c r="CP51" s="263">
        <f t="shared" si="90"/>
        <v>0</v>
      </c>
      <c r="CQ51" s="263">
        <f t="shared" si="90"/>
        <v>0</v>
      </c>
      <c r="CR51" s="263">
        <f t="shared" si="90"/>
        <v>0</v>
      </c>
      <c r="CS51" s="263">
        <f t="shared" si="90"/>
        <v>0</v>
      </c>
      <c r="CT51" s="263">
        <f t="shared" si="90"/>
        <v>0</v>
      </c>
      <c r="CU51" s="263">
        <f t="shared" si="90"/>
        <v>0</v>
      </c>
      <c r="CV51" s="263">
        <f t="shared" si="90"/>
        <v>0</v>
      </c>
      <c r="CW51" s="263">
        <f t="shared" si="90"/>
        <v>0</v>
      </c>
    </row>
    <row r="52" spans="1:101" x14ac:dyDescent="0.25">
      <c r="A52" t="s">
        <v>190</v>
      </c>
      <c r="C52" s="263"/>
      <c r="D52" s="263"/>
      <c r="E52" s="263"/>
      <c r="F52" s="263"/>
      <c r="G52" s="263"/>
      <c r="H52" s="263"/>
      <c r="I52" s="263"/>
      <c r="J52" s="263"/>
      <c r="K52" s="263"/>
      <c r="L52" s="263"/>
      <c r="M52" s="263"/>
      <c r="N52" s="263"/>
      <c r="O52" s="263"/>
      <c r="P52" s="263"/>
      <c r="Q52" s="263"/>
      <c r="R52" s="263"/>
      <c r="S52" s="263"/>
      <c r="T52" s="263"/>
      <c r="U52" s="263"/>
      <c r="V52" s="263"/>
      <c r="W52" s="263"/>
      <c r="X52" s="263"/>
      <c r="Y52" s="263"/>
      <c r="Z52" s="263"/>
      <c r="AA52" s="263"/>
      <c r="AB52" s="263"/>
      <c r="AC52" s="263"/>
      <c r="AD52" s="263"/>
      <c r="AE52" s="263"/>
      <c r="AF52" s="263"/>
      <c r="AG52" s="263">
        <f>AG20-(AG20*$A$2)</f>
        <v>0</v>
      </c>
      <c r="AH52" s="263">
        <f t="shared" ref="AH52:BM52" si="91">AG52-($AG$20*$A$2)</f>
        <v>0</v>
      </c>
      <c r="AI52" s="263">
        <f t="shared" si="91"/>
        <v>0</v>
      </c>
      <c r="AJ52" s="263">
        <f t="shared" si="91"/>
        <v>0</v>
      </c>
      <c r="AK52" s="263">
        <f t="shared" si="91"/>
        <v>0</v>
      </c>
      <c r="AL52" s="263">
        <f t="shared" si="91"/>
        <v>0</v>
      </c>
      <c r="AM52" s="263">
        <f t="shared" si="91"/>
        <v>0</v>
      </c>
      <c r="AN52" s="263">
        <f t="shared" si="91"/>
        <v>0</v>
      </c>
      <c r="AO52" s="263">
        <f t="shared" si="91"/>
        <v>0</v>
      </c>
      <c r="AP52" s="263">
        <f t="shared" si="91"/>
        <v>0</v>
      </c>
      <c r="AQ52" s="263">
        <f t="shared" si="91"/>
        <v>0</v>
      </c>
      <c r="AR52" s="263">
        <f t="shared" si="91"/>
        <v>0</v>
      </c>
      <c r="AS52" s="263">
        <f t="shared" si="91"/>
        <v>0</v>
      </c>
      <c r="AT52" s="263">
        <f t="shared" si="91"/>
        <v>0</v>
      </c>
      <c r="AU52" s="263">
        <f t="shared" si="91"/>
        <v>0</v>
      </c>
      <c r="AV52" s="263">
        <f t="shared" si="91"/>
        <v>0</v>
      </c>
      <c r="AW52" s="263">
        <f t="shared" si="91"/>
        <v>0</v>
      </c>
      <c r="AX52">
        <f t="shared" si="91"/>
        <v>0</v>
      </c>
      <c r="AY52">
        <f t="shared" si="91"/>
        <v>0</v>
      </c>
      <c r="AZ52">
        <f t="shared" si="91"/>
        <v>0</v>
      </c>
      <c r="BA52">
        <f t="shared" si="91"/>
        <v>0</v>
      </c>
      <c r="BB52">
        <f t="shared" si="91"/>
        <v>0</v>
      </c>
      <c r="BC52">
        <f t="shared" si="91"/>
        <v>0</v>
      </c>
      <c r="BD52">
        <f t="shared" si="91"/>
        <v>0</v>
      </c>
      <c r="BE52">
        <f t="shared" si="91"/>
        <v>0</v>
      </c>
      <c r="BF52">
        <f t="shared" si="91"/>
        <v>0</v>
      </c>
      <c r="BG52">
        <f t="shared" si="91"/>
        <v>0</v>
      </c>
      <c r="BH52">
        <f t="shared" si="91"/>
        <v>0</v>
      </c>
      <c r="BI52" s="263">
        <f t="shared" si="91"/>
        <v>0</v>
      </c>
      <c r="BJ52" s="263">
        <f t="shared" si="91"/>
        <v>0</v>
      </c>
      <c r="BK52" s="263">
        <f t="shared" si="91"/>
        <v>0</v>
      </c>
      <c r="BL52" s="263">
        <f t="shared" si="91"/>
        <v>0</v>
      </c>
      <c r="BM52" s="263">
        <f t="shared" si="91"/>
        <v>0</v>
      </c>
      <c r="BN52" s="263">
        <f t="shared" ref="BN52:CW52" si="92">BM52-($AG$20*$A$2)</f>
        <v>0</v>
      </c>
      <c r="BO52" s="263">
        <f t="shared" si="92"/>
        <v>0</v>
      </c>
      <c r="BP52" s="263">
        <f t="shared" si="92"/>
        <v>0</v>
      </c>
      <c r="BQ52" s="263">
        <f t="shared" si="92"/>
        <v>0</v>
      </c>
      <c r="BR52" s="263">
        <f t="shared" si="92"/>
        <v>0</v>
      </c>
      <c r="BS52" s="263">
        <f t="shared" si="92"/>
        <v>0</v>
      </c>
      <c r="BT52" s="263">
        <f t="shared" si="92"/>
        <v>0</v>
      </c>
      <c r="BU52" s="263">
        <f t="shared" si="92"/>
        <v>0</v>
      </c>
      <c r="BV52" s="263">
        <f t="shared" si="92"/>
        <v>0</v>
      </c>
      <c r="BW52" s="263">
        <f t="shared" si="92"/>
        <v>0</v>
      </c>
      <c r="BX52" s="263">
        <f t="shared" si="92"/>
        <v>0</v>
      </c>
      <c r="BY52" s="263">
        <f t="shared" si="92"/>
        <v>0</v>
      </c>
      <c r="BZ52" s="263">
        <f t="shared" si="92"/>
        <v>0</v>
      </c>
      <c r="CA52" s="263">
        <f t="shared" si="92"/>
        <v>0</v>
      </c>
      <c r="CB52" s="263">
        <f t="shared" si="92"/>
        <v>0</v>
      </c>
      <c r="CC52" s="263">
        <f t="shared" si="92"/>
        <v>0</v>
      </c>
      <c r="CD52" s="263">
        <f t="shared" si="92"/>
        <v>0</v>
      </c>
      <c r="CE52" s="263">
        <f t="shared" si="92"/>
        <v>0</v>
      </c>
      <c r="CF52" s="263">
        <f t="shared" si="92"/>
        <v>0</v>
      </c>
      <c r="CG52" s="263">
        <f t="shared" si="92"/>
        <v>0</v>
      </c>
      <c r="CH52" s="263">
        <f t="shared" si="92"/>
        <v>0</v>
      </c>
      <c r="CI52" s="263">
        <f t="shared" si="92"/>
        <v>0</v>
      </c>
      <c r="CJ52" s="263">
        <f t="shared" si="92"/>
        <v>0</v>
      </c>
      <c r="CK52" s="263">
        <f t="shared" si="92"/>
        <v>0</v>
      </c>
      <c r="CL52" s="263">
        <f t="shared" si="92"/>
        <v>0</v>
      </c>
      <c r="CM52" s="263">
        <f t="shared" si="92"/>
        <v>0</v>
      </c>
      <c r="CN52" s="263">
        <f t="shared" si="92"/>
        <v>0</v>
      </c>
      <c r="CO52" s="263">
        <f t="shared" si="92"/>
        <v>0</v>
      </c>
      <c r="CP52" s="263">
        <f t="shared" si="92"/>
        <v>0</v>
      </c>
      <c r="CQ52" s="263">
        <f t="shared" si="92"/>
        <v>0</v>
      </c>
      <c r="CR52" s="263">
        <f t="shared" si="92"/>
        <v>0</v>
      </c>
      <c r="CS52" s="263">
        <f t="shared" si="92"/>
        <v>0</v>
      </c>
      <c r="CT52" s="263">
        <f t="shared" si="92"/>
        <v>0</v>
      </c>
      <c r="CU52" s="263">
        <f t="shared" si="92"/>
        <v>0</v>
      </c>
      <c r="CV52" s="263">
        <f t="shared" si="92"/>
        <v>0</v>
      </c>
      <c r="CW52" s="263">
        <f t="shared" si="92"/>
        <v>0</v>
      </c>
    </row>
    <row r="53" spans="1:101" x14ac:dyDescent="0.25">
      <c r="A53" t="s">
        <v>191</v>
      </c>
      <c r="C53" s="263"/>
      <c r="D53" s="263"/>
      <c r="E53" s="263"/>
      <c r="F53" s="263"/>
      <c r="G53" s="263"/>
      <c r="H53" s="263"/>
      <c r="I53" s="263"/>
      <c r="J53" s="263"/>
      <c r="K53" s="263"/>
      <c r="L53" s="263"/>
      <c r="M53" s="263"/>
      <c r="N53" s="263"/>
      <c r="O53" s="263"/>
      <c r="P53" s="263"/>
      <c r="Q53" s="263"/>
      <c r="R53" s="263"/>
      <c r="S53" s="263"/>
      <c r="T53" s="263"/>
      <c r="U53" s="263"/>
      <c r="V53" s="263"/>
      <c r="W53" s="263"/>
      <c r="X53" s="263"/>
      <c r="Y53" s="263"/>
      <c r="Z53" s="263"/>
      <c r="AA53" s="263"/>
      <c r="AB53" s="263"/>
      <c r="AC53" s="263"/>
      <c r="AD53" s="263"/>
      <c r="AE53" s="263"/>
      <c r="AF53" s="263"/>
      <c r="AG53" s="263"/>
      <c r="AH53" s="263">
        <f>AH20-(AH20*$A$2)</f>
        <v>0</v>
      </c>
      <c r="AI53" s="263">
        <f t="shared" ref="AI53:BN53" si="93">AH53-($AH$20*$A$2)</f>
        <v>0</v>
      </c>
      <c r="AJ53" s="263">
        <f t="shared" si="93"/>
        <v>0</v>
      </c>
      <c r="AK53" s="263">
        <f t="shared" si="93"/>
        <v>0</v>
      </c>
      <c r="AL53" s="263">
        <f t="shared" si="93"/>
        <v>0</v>
      </c>
      <c r="AM53" s="263">
        <f t="shared" si="93"/>
        <v>0</v>
      </c>
      <c r="AN53" s="263">
        <f t="shared" si="93"/>
        <v>0</v>
      </c>
      <c r="AO53" s="263">
        <f t="shared" si="93"/>
        <v>0</v>
      </c>
      <c r="AP53" s="263">
        <f t="shared" si="93"/>
        <v>0</v>
      </c>
      <c r="AQ53" s="263">
        <f t="shared" si="93"/>
        <v>0</v>
      </c>
      <c r="AR53" s="263">
        <f t="shared" si="93"/>
        <v>0</v>
      </c>
      <c r="AS53" s="263">
        <f t="shared" si="93"/>
        <v>0</v>
      </c>
      <c r="AT53" s="263">
        <f t="shared" si="93"/>
        <v>0</v>
      </c>
      <c r="AU53" s="263">
        <f t="shared" si="93"/>
        <v>0</v>
      </c>
      <c r="AV53" s="263">
        <f t="shared" si="93"/>
        <v>0</v>
      </c>
      <c r="AW53" s="263">
        <f t="shared" si="93"/>
        <v>0</v>
      </c>
      <c r="AX53">
        <f t="shared" si="93"/>
        <v>0</v>
      </c>
      <c r="AY53">
        <f t="shared" si="93"/>
        <v>0</v>
      </c>
      <c r="AZ53">
        <f t="shared" si="93"/>
        <v>0</v>
      </c>
      <c r="BA53">
        <f t="shared" si="93"/>
        <v>0</v>
      </c>
      <c r="BB53">
        <f t="shared" si="93"/>
        <v>0</v>
      </c>
      <c r="BC53">
        <f t="shared" si="93"/>
        <v>0</v>
      </c>
      <c r="BD53">
        <f t="shared" si="93"/>
        <v>0</v>
      </c>
      <c r="BE53">
        <f t="shared" si="93"/>
        <v>0</v>
      </c>
      <c r="BF53">
        <f t="shared" si="93"/>
        <v>0</v>
      </c>
      <c r="BG53">
        <f t="shared" si="93"/>
        <v>0</v>
      </c>
      <c r="BH53">
        <f t="shared" si="93"/>
        <v>0</v>
      </c>
      <c r="BI53" s="263">
        <f t="shared" si="93"/>
        <v>0</v>
      </c>
      <c r="BJ53" s="263">
        <f t="shared" si="93"/>
        <v>0</v>
      </c>
      <c r="BK53" s="263">
        <f t="shared" si="93"/>
        <v>0</v>
      </c>
      <c r="BL53" s="263">
        <f t="shared" si="93"/>
        <v>0</v>
      </c>
      <c r="BM53" s="263">
        <f t="shared" si="93"/>
        <v>0</v>
      </c>
      <c r="BN53" s="263">
        <f t="shared" si="93"/>
        <v>0</v>
      </c>
      <c r="BO53" s="263">
        <f t="shared" ref="BO53:CW53" si="94">BN53-($AH$20*$A$2)</f>
        <v>0</v>
      </c>
      <c r="BP53" s="263">
        <f t="shared" si="94"/>
        <v>0</v>
      </c>
      <c r="BQ53" s="263">
        <f t="shared" si="94"/>
        <v>0</v>
      </c>
      <c r="BR53" s="263">
        <f t="shared" si="94"/>
        <v>0</v>
      </c>
      <c r="BS53" s="263">
        <f t="shared" si="94"/>
        <v>0</v>
      </c>
      <c r="BT53" s="263">
        <f t="shared" si="94"/>
        <v>0</v>
      </c>
      <c r="BU53" s="263">
        <f t="shared" si="94"/>
        <v>0</v>
      </c>
      <c r="BV53" s="263">
        <f t="shared" si="94"/>
        <v>0</v>
      </c>
      <c r="BW53" s="263">
        <f t="shared" si="94"/>
        <v>0</v>
      </c>
      <c r="BX53" s="263">
        <f t="shared" si="94"/>
        <v>0</v>
      </c>
      <c r="BY53" s="263">
        <f t="shared" si="94"/>
        <v>0</v>
      </c>
      <c r="BZ53" s="263">
        <f t="shared" si="94"/>
        <v>0</v>
      </c>
      <c r="CA53" s="263">
        <f t="shared" si="94"/>
        <v>0</v>
      </c>
      <c r="CB53" s="263">
        <f t="shared" si="94"/>
        <v>0</v>
      </c>
      <c r="CC53" s="263">
        <f t="shared" si="94"/>
        <v>0</v>
      </c>
      <c r="CD53" s="263">
        <f t="shared" si="94"/>
        <v>0</v>
      </c>
      <c r="CE53" s="263">
        <f t="shared" si="94"/>
        <v>0</v>
      </c>
      <c r="CF53" s="263">
        <f t="shared" si="94"/>
        <v>0</v>
      </c>
      <c r="CG53" s="263">
        <f t="shared" si="94"/>
        <v>0</v>
      </c>
      <c r="CH53" s="263">
        <f t="shared" si="94"/>
        <v>0</v>
      </c>
      <c r="CI53" s="263">
        <f t="shared" si="94"/>
        <v>0</v>
      </c>
      <c r="CJ53" s="263">
        <f t="shared" si="94"/>
        <v>0</v>
      </c>
      <c r="CK53" s="263">
        <f t="shared" si="94"/>
        <v>0</v>
      </c>
      <c r="CL53" s="263">
        <f t="shared" si="94"/>
        <v>0</v>
      </c>
      <c r="CM53" s="263">
        <f t="shared" si="94"/>
        <v>0</v>
      </c>
      <c r="CN53" s="263">
        <f t="shared" si="94"/>
        <v>0</v>
      </c>
      <c r="CO53" s="263">
        <f t="shared" si="94"/>
        <v>0</v>
      </c>
      <c r="CP53" s="263">
        <f t="shared" si="94"/>
        <v>0</v>
      </c>
      <c r="CQ53" s="263">
        <f t="shared" si="94"/>
        <v>0</v>
      </c>
      <c r="CR53" s="263">
        <f t="shared" si="94"/>
        <v>0</v>
      </c>
      <c r="CS53" s="263">
        <f t="shared" si="94"/>
        <v>0</v>
      </c>
      <c r="CT53" s="263">
        <f t="shared" si="94"/>
        <v>0</v>
      </c>
      <c r="CU53" s="263">
        <f t="shared" si="94"/>
        <v>0</v>
      </c>
      <c r="CV53" s="263">
        <f t="shared" si="94"/>
        <v>0</v>
      </c>
      <c r="CW53" s="263">
        <f t="shared" si="94"/>
        <v>0</v>
      </c>
    </row>
    <row r="54" spans="1:101" x14ac:dyDescent="0.25">
      <c r="A54" t="s">
        <v>192</v>
      </c>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263"/>
      <c r="AH54" s="263"/>
      <c r="AI54" s="263">
        <f>AI20-(AI20*$A$2)</f>
        <v>0</v>
      </c>
      <c r="AJ54" s="263">
        <f t="shared" ref="AJ54:BO54" si="95">AI54-($AI$20*$A$2)</f>
        <v>0</v>
      </c>
      <c r="AK54" s="263">
        <f t="shared" si="95"/>
        <v>0</v>
      </c>
      <c r="AL54" s="263">
        <f t="shared" si="95"/>
        <v>0</v>
      </c>
      <c r="AM54" s="263">
        <f t="shared" si="95"/>
        <v>0</v>
      </c>
      <c r="AN54" s="263">
        <f t="shared" si="95"/>
        <v>0</v>
      </c>
      <c r="AO54" s="263">
        <f t="shared" si="95"/>
        <v>0</v>
      </c>
      <c r="AP54" s="263">
        <f t="shared" si="95"/>
        <v>0</v>
      </c>
      <c r="AQ54" s="263">
        <f t="shared" si="95"/>
        <v>0</v>
      </c>
      <c r="AR54" s="263">
        <f t="shared" si="95"/>
        <v>0</v>
      </c>
      <c r="AS54" s="263">
        <f t="shared" si="95"/>
        <v>0</v>
      </c>
      <c r="AT54" s="263">
        <f t="shared" si="95"/>
        <v>0</v>
      </c>
      <c r="AU54" s="263">
        <f t="shared" si="95"/>
        <v>0</v>
      </c>
      <c r="AV54" s="263">
        <f t="shared" si="95"/>
        <v>0</v>
      </c>
      <c r="AW54" s="263">
        <f t="shared" si="95"/>
        <v>0</v>
      </c>
      <c r="AX54">
        <f t="shared" si="95"/>
        <v>0</v>
      </c>
      <c r="AY54">
        <f t="shared" si="95"/>
        <v>0</v>
      </c>
      <c r="AZ54">
        <f t="shared" si="95"/>
        <v>0</v>
      </c>
      <c r="BA54">
        <f t="shared" si="95"/>
        <v>0</v>
      </c>
      <c r="BB54">
        <f t="shared" si="95"/>
        <v>0</v>
      </c>
      <c r="BC54">
        <f t="shared" si="95"/>
        <v>0</v>
      </c>
      <c r="BD54">
        <f t="shared" si="95"/>
        <v>0</v>
      </c>
      <c r="BE54">
        <f t="shared" si="95"/>
        <v>0</v>
      </c>
      <c r="BF54">
        <f t="shared" si="95"/>
        <v>0</v>
      </c>
      <c r="BG54">
        <f t="shared" si="95"/>
        <v>0</v>
      </c>
      <c r="BH54">
        <f t="shared" si="95"/>
        <v>0</v>
      </c>
      <c r="BI54" s="263">
        <f t="shared" si="95"/>
        <v>0</v>
      </c>
      <c r="BJ54" s="263">
        <f t="shared" si="95"/>
        <v>0</v>
      </c>
      <c r="BK54" s="263">
        <f t="shared" si="95"/>
        <v>0</v>
      </c>
      <c r="BL54" s="263">
        <f t="shared" si="95"/>
        <v>0</v>
      </c>
      <c r="BM54" s="263">
        <f t="shared" si="95"/>
        <v>0</v>
      </c>
      <c r="BN54" s="263">
        <f t="shared" si="95"/>
        <v>0</v>
      </c>
      <c r="BO54" s="263">
        <f t="shared" si="95"/>
        <v>0</v>
      </c>
      <c r="BP54" s="263">
        <f t="shared" ref="BP54:CW54" si="96">BO54-($AI$20*$A$2)</f>
        <v>0</v>
      </c>
      <c r="BQ54" s="263">
        <f t="shared" si="96"/>
        <v>0</v>
      </c>
      <c r="BR54" s="263">
        <f t="shared" si="96"/>
        <v>0</v>
      </c>
      <c r="BS54" s="263">
        <f t="shared" si="96"/>
        <v>0</v>
      </c>
      <c r="BT54" s="263">
        <f t="shared" si="96"/>
        <v>0</v>
      </c>
      <c r="BU54" s="263">
        <f t="shared" si="96"/>
        <v>0</v>
      </c>
      <c r="BV54" s="263">
        <f t="shared" si="96"/>
        <v>0</v>
      </c>
      <c r="BW54" s="263">
        <f t="shared" si="96"/>
        <v>0</v>
      </c>
      <c r="BX54" s="263">
        <f t="shared" si="96"/>
        <v>0</v>
      </c>
      <c r="BY54" s="263">
        <f t="shared" si="96"/>
        <v>0</v>
      </c>
      <c r="BZ54" s="263">
        <f t="shared" si="96"/>
        <v>0</v>
      </c>
      <c r="CA54" s="263">
        <f t="shared" si="96"/>
        <v>0</v>
      </c>
      <c r="CB54" s="263">
        <f t="shared" si="96"/>
        <v>0</v>
      </c>
      <c r="CC54" s="263">
        <f t="shared" si="96"/>
        <v>0</v>
      </c>
      <c r="CD54" s="263">
        <f t="shared" si="96"/>
        <v>0</v>
      </c>
      <c r="CE54" s="263">
        <f t="shared" si="96"/>
        <v>0</v>
      </c>
      <c r="CF54" s="263">
        <f t="shared" si="96"/>
        <v>0</v>
      </c>
      <c r="CG54" s="263">
        <f t="shared" si="96"/>
        <v>0</v>
      </c>
      <c r="CH54" s="263">
        <f t="shared" si="96"/>
        <v>0</v>
      </c>
      <c r="CI54" s="263">
        <f t="shared" si="96"/>
        <v>0</v>
      </c>
      <c r="CJ54" s="263">
        <f t="shared" si="96"/>
        <v>0</v>
      </c>
      <c r="CK54" s="263">
        <f t="shared" si="96"/>
        <v>0</v>
      </c>
      <c r="CL54" s="263">
        <f t="shared" si="96"/>
        <v>0</v>
      </c>
      <c r="CM54" s="263">
        <f t="shared" si="96"/>
        <v>0</v>
      </c>
      <c r="CN54" s="263">
        <f t="shared" si="96"/>
        <v>0</v>
      </c>
      <c r="CO54" s="263">
        <f t="shared" si="96"/>
        <v>0</v>
      </c>
      <c r="CP54" s="263">
        <f t="shared" si="96"/>
        <v>0</v>
      </c>
      <c r="CQ54" s="263">
        <f t="shared" si="96"/>
        <v>0</v>
      </c>
      <c r="CR54" s="263">
        <f t="shared" si="96"/>
        <v>0</v>
      </c>
      <c r="CS54" s="263">
        <f t="shared" si="96"/>
        <v>0</v>
      </c>
      <c r="CT54" s="263">
        <f t="shared" si="96"/>
        <v>0</v>
      </c>
      <c r="CU54" s="263">
        <f t="shared" si="96"/>
        <v>0</v>
      </c>
      <c r="CV54" s="263">
        <f t="shared" si="96"/>
        <v>0</v>
      </c>
      <c r="CW54" s="263">
        <f t="shared" si="96"/>
        <v>0</v>
      </c>
    </row>
    <row r="55" spans="1:101" x14ac:dyDescent="0.25">
      <c r="A55" t="s">
        <v>193</v>
      </c>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3"/>
      <c r="AJ55" s="263">
        <f>AJ20-(AJ20*$A$2)</f>
        <v>0</v>
      </c>
      <c r="AK55" s="263">
        <f t="shared" ref="AK55:BP55" si="97">AJ55-($AJ$20*$A$2)</f>
        <v>0</v>
      </c>
      <c r="AL55" s="263">
        <f t="shared" si="97"/>
        <v>0</v>
      </c>
      <c r="AM55" s="263">
        <f t="shared" si="97"/>
        <v>0</v>
      </c>
      <c r="AN55" s="263">
        <f t="shared" si="97"/>
        <v>0</v>
      </c>
      <c r="AO55" s="263">
        <f t="shared" si="97"/>
        <v>0</v>
      </c>
      <c r="AP55" s="263">
        <f t="shared" si="97"/>
        <v>0</v>
      </c>
      <c r="AQ55" s="263">
        <f t="shared" si="97"/>
        <v>0</v>
      </c>
      <c r="AR55" s="263">
        <f t="shared" si="97"/>
        <v>0</v>
      </c>
      <c r="AS55" s="263">
        <f t="shared" si="97"/>
        <v>0</v>
      </c>
      <c r="AT55" s="263">
        <f t="shared" si="97"/>
        <v>0</v>
      </c>
      <c r="AU55" s="263">
        <f t="shared" si="97"/>
        <v>0</v>
      </c>
      <c r="AV55" s="263">
        <f t="shared" si="97"/>
        <v>0</v>
      </c>
      <c r="AW55" s="263">
        <f t="shared" si="97"/>
        <v>0</v>
      </c>
      <c r="AX55">
        <f t="shared" si="97"/>
        <v>0</v>
      </c>
      <c r="AY55">
        <f t="shared" si="97"/>
        <v>0</v>
      </c>
      <c r="AZ55">
        <f t="shared" si="97"/>
        <v>0</v>
      </c>
      <c r="BA55">
        <f t="shared" si="97"/>
        <v>0</v>
      </c>
      <c r="BB55">
        <f t="shared" si="97"/>
        <v>0</v>
      </c>
      <c r="BC55">
        <f t="shared" si="97"/>
        <v>0</v>
      </c>
      <c r="BD55">
        <f t="shared" si="97"/>
        <v>0</v>
      </c>
      <c r="BE55">
        <f t="shared" si="97"/>
        <v>0</v>
      </c>
      <c r="BF55">
        <f t="shared" si="97"/>
        <v>0</v>
      </c>
      <c r="BG55">
        <f t="shared" si="97"/>
        <v>0</v>
      </c>
      <c r="BH55">
        <f t="shared" si="97"/>
        <v>0</v>
      </c>
      <c r="BI55" s="263">
        <f t="shared" si="97"/>
        <v>0</v>
      </c>
      <c r="BJ55" s="263">
        <f t="shared" si="97"/>
        <v>0</v>
      </c>
      <c r="BK55" s="263">
        <f t="shared" si="97"/>
        <v>0</v>
      </c>
      <c r="BL55" s="263">
        <f t="shared" si="97"/>
        <v>0</v>
      </c>
      <c r="BM55" s="263">
        <f t="shared" si="97"/>
        <v>0</v>
      </c>
      <c r="BN55" s="263">
        <f t="shared" si="97"/>
        <v>0</v>
      </c>
      <c r="BO55" s="263">
        <f t="shared" si="97"/>
        <v>0</v>
      </c>
      <c r="BP55" s="263">
        <f t="shared" si="97"/>
        <v>0</v>
      </c>
      <c r="BQ55" s="263">
        <f t="shared" ref="BQ55:CW55" si="98">BP55-($AJ$20*$A$2)</f>
        <v>0</v>
      </c>
      <c r="BR55" s="263">
        <f t="shared" si="98"/>
        <v>0</v>
      </c>
      <c r="BS55" s="263">
        <f t="shared" si="98"/>
        <v>0</v>
      </c>
      <c r="BT55" s="263">
        <f t="shared" si="98"/>
        <v>0</v>
      </c>
      <c r="BU55" s="263">
        <f t="shared" si="98"/>
        <v>0</v>
      </c>
      <c r="BV55" s="263">
        <f t="shared" si="98"/>
        <v>0</v>
      </c>
      <c r="BW55" s="263">
        <f t="shared" si="98"/>
        <v>0</v>
      </c>
      <c r="BX55" s="263">
        <f t="shared" si="98"/>
        <v>0</v>
      </c>
      <c r="BY55" s="263">
        <f t="shared" si="98"/>
        <v>0</v>
      </c>
      <c r="BZ55" s="263">
        <f t="shared" si="98"/>
        <v>0</v>
      </c>
      <c r="CA55" s="263">
        <f t="shared" si="98"/>
        <v>0</v>
      </c>
      <c r="CB55" s="263">
        <f t="shared" si="98"/>
        <v>0</v>
      </c>
      <c r="CC55" s="263">
        <f t="shared" si="98"/>
        <v>0</v>
      </c>
      <c r="CD55" s="263">
        <f t="shared" si="98"/>
        <v>0</v>
      </c>
      <c r="CE55" s="263">
        <f t="shared" si="98"/>
        <v>0</v>
      </c>
      <c r="CF55" s="263">
        <f t="shared" si="98"/>
        <v>0</v>
      </c>
      <c r="CG55" s="263">
        <f t="shared" si="98"/>
        <v>0</v>
      </c>
      <c r="CH55" s="263">
        <f t="shared" si="98"/>
        <v>0</v>
      </c>
      <c r="CI55" s="263">
        <f t="shared" si="98"/>
        <v>0</v>
      </c>
      <c r="CJ55" s="263">
        <f t="shared" si="98"/>
        <v>0</v>
      </c>
      <c r="CK55" s="263">
        <f t="shared" si="98"/>
        <v>0</v>
      </c>
      <c r="CL55" s="263">
        <f t="shared" si="98"/>
        <v>0</v>
      </c>
      <c r="CM55" s="263">
        <f t="shared" si="98"/>
        <v>0</v>
      </c>
      <c r="CN55" s="263">
        <f t="shared" si="98"/>
        <v>0</v>
      </c>
      <c r="CO55" s="263">
        <f t="shared" si="98"/>
        <v>0</v>
      </c>
      <c r="CP55" s="263">
        <f t="shared" si="98"/>
        <v>0</v>
      </c>
      <c r="CQ55" s="263">
        <f t="shared" si="98"/>
        <v>0</v>
      </c>
      <c r="CR55" s="263">
        <f t="shared" si="98"/>
        <v>0</v>
      </c>
      <c r="CS55" s="263">
        <f t="shared" si="98"/>
        <v>0</v>
      </c>
      <c r="CT55" s="263">
        <f t="shared" si="98"/>
        <v>0</v>
      </c>
      <c r="CU55" s="263">
        <f t="shared" si="98"/>
        <v>0</v>
      </c>
      <c r="CV55" s="263">
        <f t="shared" si="98"/>
        <v>0</v>
      </c>
      <c r="CW55" s="263">
        <f t="shared" si="98"/>
        <v>0</v>
      </c>
    </row>
    <row r="56" spans="1:101" x14ac:dyDescent="0.25">
      <c r="A56" t="s">
        <v>194</v>
      </c>
      <c r="B56" s="263"/>
      <c r="C56" s="263"/>
      <c r="D56" s="263"/>
      <c r="E56" s="263"/>
      <c r="F56" s="263"/>
      <c r="G56" s="263"/>
      <c r="H56" s="263"/>
      <c r="I56" s="263"/>
      <c r="J56" s="263"/>
      <c r="K56" s="263"/>
      <c r="L56" s="263"/>
      <c r="M56" s="263"/>
      <c r="N56" s="263"/>
      <c r="O56" s="263"/>
      <c r="P56" s="263"/>
      <c r="Q56" s="263"/>
      <c r="R56" s="263"/>
      <c r="S56" s="263"/>
      <c r="T56" s="263"/>
      <c r="U56" s="263"/>
      <c r="V56" s="263"/>
      <c r="W56" s="263"/>
      <c r="X56" s="263"/>
      <c r="Y56" s="263"/>
      <c r="Z56" s="263"/>
      <c r="AA56" s="263"/>
      <c r="AB56" s="263"/>
      <c r="AC56" s="263"/>
      <c r="AD56" s="263"/>
      <c r="AE56" s="263"/>
      <c r="AF56" s="263"/>
      <c r="AG56" s="263"/>
      <c r="AH56" s="263"/>
      <c r="AI56" s="263"/>
      <c r="AJ56" s="263"/>
      <c r="AK56" s="263">
        <f>AK20-(AK20*$A$2)</f>
        <v>0</v>
      </c>
      <c r="AL56" s="263">
        <f t="shared" ref="AL56:BQ56" si="99">AK56-($AK$20*$A$2)</f>
        <v>0</v>
      </c>
      <c r="AM56" s="263">
        <f t="shared" si="99"/>
        <v>0</v>
      </c>
      <c r="AN56" s="263">
        <f t="shared" si="99"/>
        <v>0</v>
      </c>
      <c r="AO56" s="263">
        <f t="shared" si="99"/>
        <v>0</v>
      </c>
      <c r="AP56" s="263">
        <f t="shared" si="99"/>
        <v>0</v>
      </c>
      <c r="AQ56" s="263">
        <f t="shared" si="99"/>
        <v>0</v>
      </c>
      <c r="AR56" s="263">
        <f t="shared" si="99"/>
        <v>0</v>
      </c>
      <c r="AS56" s="263">
        <f t="shared" si="99"/>
        <v>0</v>
      </c>
      <c r="AT56" s="263">
        <f t="shared" si="99"/>
        <v>0</v>
      </c>
      <c r="AU56" s="263">
        <f t="shared" si="99"/>
        <v>0</v>
      </c>
      <c r="AV56" s="263">
        <f t="shared" si="99"/>
        <v>0</v>
      </c>
      <c r="AW56" s="263">
        <f t="shared" si="99"/>
        <v>0</v>
      </c>
      <c r="AX56" s="263">
        <f t="shared" si="99"/>
        <v>0</v>
      </c>
      <c r="AY56" s="263">
        <f t="shared" si="99"/>
        <v>0</v>
      </c>
      <c r="AZ56" s="263">
        <f t="shared" si="99"/>
        <v>0</v>
      </c>
      <c r="BA56" s="263">
        <f t="shared" si="99"/>
        <v>0</v>
      </c>
      <c r="BB56" s="263">
        <f t="shared" si="99"/>
        <v>0</v>
      </c>
      <c r="BC56" s="263">
        <f t="shared" si="99"/>
        <v>0</v>
      </c>
      <c r="BD56" s="263">
        <f t="shared" si="99"/>
        <v>0</v>
      </c>
      <c r="BE56" s="263">
        <f t="shared" si="99"/>
        <v>0</v>
      </c>
      <c r="BF56" s="263">
        <f t="shared" si="99"/>
        <v>0</v>
      </c>
      <c r="BG56" s="263">
        <f t="shared" si="99"/>
        <v>0</v>
      </c>
      <c r="BH56" s="263">
        <f t="shared" si="99"/>
        <v>0</v>
      </c>
      <c r="BI56" s="263">
        <f t="shared" si="99"/>
        <v>0</v>
      </c>
      <c r="BJ56" s="263">
        <f t="shared" si="99"/>
        <v>0</v>
      </c>
      <c r="BK56" s="263">
        <f t="shared" si="99"/>
        <v>0</v>
      </c>
      <c r="BL56" s="263">
        <f t="shared" si="99"/>
        <v>0</v>
      </c>
      <c r="BM56" s="263">
        <f t="shared" si="99"/>
        <v>0</v>
      </c>
      <c r="BN56" s="263">
        <f t="shared" si="99"/>
        <v>0</v>
      </c>
      <c r="BO56" s="263">
        <f t="shared" si="99"/>
        <v>0</v>
      </c>
      <c r="BP56" s="263">
        <f t="shared" si="99"/>
        <v>0</v>
      </c>
      <c r="BQ56" s="263">
        <f t="shared" si="99"/>
        <v>0</v>
      </c>
      <c r="BR56" s="263">
        <f t="shared" ref="BR56:CW56" si="100">BQ56-($AK$20*$A$2)</f>
        <v>0</v>
      </c>
      <c r="BS56" s="263">
        <f t="shared" si="100"/>
        <v>0</v>
      </c>
      <c r="BT56" s="263">
        <f t="shared" si="100"/>
        <v>0</v>
      </c>
      <c r="BU56" s="263">
        <f t="shared" si="100"/>
        <v>0</v>
      </c>
      <c r="BV56" s="263">
        <f t="shared" si="100"/>
        <v>0</v>
      </c>
      <c r="BW56" s="263">
        <f t="shared" si="100"/>
        <v>0</v>
      </c>
      <c r="BX56" s="263">
        <f t="shared" si="100"/>
        <v>0</v>
      </c>
      <c r="BY56" s="263">
        <f t="shared" si="100"/>
        <v>0</v>
      </c>
      <c r="BZ56" s="263">
        <f t="shared" si="100"/>
        <v>0</v>
      </c>
      <c r="CA56" s="263">
        <f t="shared" si="100"/>
        <v>0</v>
      </c>
      <c r="CB56" s="263">
        <f t="shared" si="100"/>
        <v>0</v>
      </c>
      <c r="CC56" s="263">
        <f t="shared" si="100"/>
        <v>0</v>
      </c>
      <c r="CD56" s="263">
        <f t="shared" si="100"/>
        <v>0</v>
      </c>
      <c r="CE56" s="263">
        <f t="shared" si="100"/>
        <v>0</v>
      </c>
      <c r="CF56" s="263">
        <f t="shared" si="100"/>
        <v>0</v>
      </c>
      <c r="CG56" s="263">
        <f t="shared" si="100"/>
        <v>0</v>
      </c>
      <c r="CH56" s="263">
        <f t="shared" si="100"/>
        <v>0</v>
      </c>
      <c r="CI56" s="263">
        <f t="shared" si="100"/>
        <v>0</v>
      </c>
      <c r="CJ56" s="263">
        <f t="shared" si="100"/>
        <v>0</v>
      </c>
      <c r="CK56" s="263">
        <f t="shared" si="100"/>
        <v>0</v>
      </c>
      <c r="CL56" s="263">
        <f t="shared" si="100"/>
        <v>0</v>
      </c>
      <c r="CM56" s="263">
        <f t="shared" si="100"/>
        <v>0</v>
      </c>
      <c r="CN56" s="263">
        <f t="shared" si="100"/>
        <v>0</v>
      </c>
      <c r="CO56" s="263">
        <f t="shared" si="100"/>
        <v>0</v>
      </c>
      <c r="CP56" s="263">
        <f t="shared" si="100"/>
        <v>0</v>
      </c>
      <c r="CQ56" s="263">
        <f t="shared" si="100"/>
        <v>0</v>
      </c>
      <c r="CR56" s="263">
        <f t="shared" si="100"/>
        <v>0</v>
      </c>
      <c r="CS56" s="263">
        <f t="shared" si="100"/>
        <v>0</v>
      </c>
      <c r="CT56" s="263">
        <f t="shared" si="100"/>
        <v>0</v>
      </c>
      <c r="CU56" s="263">
        <f t="shared" si="100"/>
        <v>0</v>
      </c>
      <c r="CV56" s="263">
        <f t="shared" si="100"/>
        <v>0</v>
      </c>
      <c r="CW56" s="263">
        <f t="shared" si="100"/>
        <v>0</v>
      </c>
    </row>
    <row r="57" spans="1:101" x14ac:dyDescent="0.25">
      <c r="A57" t="s">
        <v>195</v>
      </c>
      <c r="B57" s="263"/>
      <c r="C57" s="263"/>
      <c r="D57" s="263"/>
      <c r="E57" s="263"/>
      <c r="F57" s="263"/>
      <c r="G57" s="263"/>
      <c r="H57" s="263"/>
      <c r="I57" s="263"/>
      <c r="J57" s="263"/>
      <c r="K57" s="263"/>
      <c r="L57" s="263"/>
      <c r="M57" s="263"/>
      <c r="N57" s="263"/>
      <c r="O57" s="263"/>
      <c r="P57" s="263"/>
      <c r="Q57" s="263"/>
      <c r="R57" s="263"/>
      <c r="S57" s="263"/>
      <c r="T57" s="263"/>
      <c r="U57" s="263"/>
      <c r="V57" s="263"/>
      <c r="W57" s="263"/>
      <c r="X57" s="263"/>
      <c r="Y57" s="263"/>
      <c r="Z57" s="263"/>
      <c r="AA57" s="263"/>
      <c r="AB57" s="263"/>
      <c r="AC57" s="263"/>
      <c r="AD57" s="263"/>
      <c r="AE57" s="263"/>
      <c r="AF57" s="263"/>
      <c r="AG57" s="263"/>
      <c r="AH57" s="263"/>
      <c r="AI57" s="263"/>
      <c r="AJ57" s="263"/>
      <c r="AK57" s="263"/>
      <c r="AL57" s="263">
        <f>AL20-(AL20*$A$2)</f>
        <v>0</v>
      </c>
      <c r="AM57" s="263">
        <f t="shared" ref="AM57:BR57" si="101">AL57-($AL$20*$A$2)</f>
        <v>0</v>
      </c>
      <c r="AN57" s="263">
        <f t="shared" si="101"/>
        <v>0</v>
      </c>
      <c r="AO57" s="263">
        <f t="shared" si="101"/>
        <v>0</v>
      </c>
      <c r="AP57" s="263">
        <f t="shared" si="101"/>
        <v>0</v>
      </c>
      <c r="AQ57" s="263">
        <f t="shared" si="101"/>
        <v>0</v>
      </c>
      <c r="AR57" s="263">
        <f t="shared" si="101"/>
        <v>0</v>
      </c>
      <c r="AS57" s="263">
        <f t="shared" si="101"/>
        <v>0</v>
      </c>
      <c r="AT57" s="263">
        <f t="shared" si="101"/>
        <v>0</v>
      </c>
      <c r="AU57" s="263">
        <f t="shared" si="101"/>
        <v>0</v>
      </c>
      <c r="AV57" s="263">
        <f t="shared" si="101"/>
        <v>0</v>
      </c>
      <c r="AW57" s="263">
        <f t="shared" si="101"/>
        <v>0</v>
      </c>
      <c r="AX57" s="263">
        <f t="shared" si="101"/>
        <v>0</v>
      </c>
      <c r="AY57" s="263">
        <f t="shared" si="101"/>
        <v>0</v>
      </c>
      <c r="AZ57" s="263">
        <f t="shared" si="101"/>
        <v>0</v>
      </c>
      <c r="BA57" s="263">
        <f t="shared" si="101"/>
        <v>0</v>
      </c>
      <c r="BB57" s="263">
        <f t="shared" si="101"/>
        <v>0</v>
      </c>
      <c r="BC57" s="263">
        <f t="shared" si="101"/>
        <v>0</v>
      </c>
      <c r="BD57" s="263">
        <f t="shared" si="101"/>
        <v>0</v>
      </c>
      <c r="BE57" s="263">
        <f t="shared" si="101"/>
        <v>0</v>
      </c>
      <c r="BF57" s="263">
        <f t="shared" si="101"/>
        <v>0</v>
      </c>
      <c r="BG57" s="263">
        <f t="shared" si="101"/>
        <v>0</v>
      </c>
      <c r="BH57" s="263">
        <f t="shared" si="101"/>
        <v>0</v>
      </c>
      <c r="BI57" s="263">
        <f t="shared" si="101"/>
        <v>0</v>
      </c>
      <c r="BJ57" s="263">
        <f t="shared" si="101"/>
        <v>0</v>
      </c>
      <c r="BK57" s="263">
        <f t="shared" si="101"/>
        <v>0</v>
      </c>
      <c r="BL57" s="263">
        <f t="shared" si="101"/>
        <v>0</v>
      </c>
      <c r="BM57" s="263">
        <f t="shared" si="101"/>
        <v>0</v>
      </c>
      <c r="BN57" s="263">
        <f t="shared" si="101"/>
        <v>0</v>
      </c>
      <c r="BO57" s="263">
        <f t="shared" si="101"/>
        <v>0</v>
      </c>
      <c r="BP57" s="263">
        <f t="shared" si="101"/>
        <v>0</v>
      </c>
      <c r="BQ57" s="263">
        <f t="shared" si="101"/>
        <v>0</v>
      </c>
      <c r="BR57" s="263">
        <f t="shared" si="101"/>
        <v>0</v>
      </c>
      <c r="BS57" s="263">
        <f t="shared" ref="BS57:CW57" si="102">BR57-($AL$20*$A$2)</f>
        <v>0</v>
      </c>
      <c r="BT57" s="263">
        <f t="shared" si="102"/>
        <v>0</v>
      </c>
      <c r="BU57" s="263">
        <f t="shared" si="102"/>
        <v>0</v>
      </c>
      <c r="BV57" s="263">
        <f t="shared" si="102"/>
        <v>0</v>
      </c>
      <c r="BW57" s="263">
        <f t="shared" si="102"/>
        <v>0</v>
      </c>
      <c r="BX57" s="263">
        <f t="shared" si="102"/>
        <v>0</v>
      </c>
      <c r="BY57" s="263">
        <f t="shared" si="102"/>
        <v>0</v>
      </c>
      <c r="BZ57" s="263">
        <f t="shared" si="102"/>
        <v>0</v>
      </c>
      <c r="CA57" s="263">
        <f t="shared" si="102"/>
        <v>0</v>
      </c>
      <c r="CB57" s="263">
        <f t="shared" si="102"/>
        <v>0</v>
      </c>
      <c r="CC57" s="263">
        <f t="shared" si="102"/>
        <v>0</v>
      </c>
      <c r="CD57" s="263">
        <f t="shared" si="102"/>
        <v>0</v>
      </c>
      <c r="CE57" s="263">
        <f t="shared" si="102"/>
        <v>0</v>
      </c>
      <c r="CF57" s="263">
        <f t="shared" si="102"/>
        <v>0</v>
      </c>
      <c r="CG57" s="263">
        <f t="shared" si="102"/>
        <v>0</v>
      </c>
      <c r="CH57" s="263">
        <f t="shared" si="102"/>
        <v>0</v>
      </c>
      <c r="CI57" s="263">
        <f t="shared" si="102"/>
        <v>0</v>
      </c>
      <c r="CJ57" s="263">
        <f t="shared" si="102"/>
        <v>0</v>
      </c>
      <c r="CK57" s="263">
        <f t="shared" si="102"/>
        <v>0</v>
      </c>
      <c r="CL57" s="263">
        <f t="shared" si="102"/>
        <v>0</v>
      </c>
      <c r="CM57" s="263">
        <f t="shared" si="102"/>
        <v>0</v>
      </c>
      <c r="CN57" s="263">
        <f t="shared" si="102"/>
        <v>0</v>
      </c>
      <c r="CO57" s="263">
        <f t="shared" si="102"/>
        <v>0</v>
      </c>
      <c r="CP57" s="263">
        <f t="shared" si="102"/>
        <v>0</v>
      </c>
      <c r="CQ57" s="263">
        <f t="shared" si="102"/>
        <v>0</v>
      </c>
      <c r="CR57" s="263">
        <f t="shared" si="102"/>
        <v>0</v>
      </c>
      <c r="CS57" s="263">
        <f t="shared" si="102"/>
        <v>0</v>
      </c>
      <c r="CT57" s="263">
        <f t="shared" si="102"/>
        <v>0</v>
      </c>
      <c r="CU57" s="263">
        <f t="shared" si="102"/>
        <v>0</v>
      </c>
      <c r="CV57" s="263">
        <f t="shared" si="102"/>
        <v>0</v>
      </c>
      <c r="CW57" s="263">
        <f t="shared" si="102"/>
        <v>0</v>
      </c>
    </row>
    <row r="58" spans="1:101" x14ac:dyDescent="0.25">
      <c r="A58" t="s">
        <v>196</v>
      </c>
      <c r="B58" s="263"/>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f>AM20-(AM20*$A$2)</f>
        <v>0</v>
      </c>
      <c r="AN58" s="263">
        <f t="shared" ref="AN58:BS58" si="103">AM58-($AM$20*$A$2)</f>
        <v>0</v>
      </c>
      <c r="AO58" s="263">
        <f t="shared" si="103"/>
        <v>0</v>
      </c>
      <c r="AP58" s="263">
        <f t="shared" si="103"/>
        <v>0</v>
      </c>
      <c r="AQ58" s="263">
        <f t="shared" si="103"/>
        <v>0</v>
      </c>
      <c r="AR58" s="263">
        <f t="shared" si="103"/>
        <v>0</v>
      </c>
      <c r="AS58" s="263">
        <f t="shared" si="103"/>
        <v>0</v>
      </c>
      <c r="AT58" s="263">
        <f t="shared" si="103"/>
        <v>0</v>
      </c>
      <c r="AU58" s="263">
        <f t="shared" si="103"/>
        <v>0</v>
      </c>
      <c r="AV58" s="263">
        <f t="shared" si="103"/>
        <v>0</v>
      </c>
      <c r="AW58" s="263">
        <f t="shared" si="103"/>
        <v>0</v>
      </c>
      <c r="AX58" s="263">
        <f t="shared" si="103"/>
        <v>0</v>
      </c>
      <c r="AY58" s="263">
        <f t="shared" si="103"/>
        <v>0</v>
      </c>
      <c r="AZ58" s="263">
        <f t="shared" si="103"/>
        <v>0</v>
      </c>
      <c r="BA58" s="263">
        <f t="shared" si="103"/>
        <v>0</v>
      </c>
      <c r="BB58" s="263">
        <f t="shared" si="103"/>
        <v>0</v>
      </c>
      <c r="BC58" s="263">
        <f t="shared" si="103"/>
        <v>0</v>
      </c>
      <c r="BD58" s="263">
        <f t="shared" si="103"/>
        <v>0</v>
      </c>
      <c r="BE58" s="263">
        <f t="shared" si="103"/>
        <v>0</v>
      </c>
      <c r="BF58" s="263">
        <f t="shared" si="103"/>
        <v>0</v>
      </c>
      <c r="BG58" s="263">
        <f t="shared" si="103"/>
        <v>0</v>
      </c>
      <c r="BH58" s="263">
        <f t="shared" si="103"/>
        <v>0</v>
      </c>
      <c r="BI58" s="263">
        <f t="shared" si="103"/>
        <v>0</v>
      </c>
      <c r="BJ58" s="263">
        <f t="shared" si="103"/>
        <v>0</v>
      </c>
      <c r="BK58" s="263">
        <f t="shared" si="103"/>
        <v>0</v>
      </c>
      <c r="BL58" s="263">
        <f t="shared" si="103"/>
        <v>0</v>
      </c>
      <c r="BM58" s="263">
        <f t="shared" si="103"/>
        <v>0</v>
      </c>
      <c r="BN58" s="263">
        <f t="shared" si="103"/>
        <v>0</v>
      </c>
      <c r="BO58" s="263">
        <f t="shared" si="103"/>
        <v>0</v>
      </c>
      <c r="BP58" s="263">
        <f t="shared" si="103"/>
        <v>0</v>
      </c>
      <c r="BQ58" s="263">
        <f t="shared" si="103"/>
        <v>0</v>
      </c>
      <c r="BR58" s="263">
        <f t="shared" si="103"/>
        <v>0</v>
      </c>
      <c r="BS58" s="263">
        <f t="shared" si="103"/>
        <v>0</v>
      </c>
      <c r="BT58" s="263">
        <f t="shared" ref="BT58:CW58" si="104">BS58-($AM$20*$A$2)</f>
        <v>0</v>
      </c>
      <c r="BU58" s="263">
        <f t="shared" si="104"/>
        <v>0</v>
      </c>
      <c r="BV58" s="263">
        <f t="shared" si="104"/>
        <v>0</v>
      </c>
      <c r="BW58" s="263">
        <f t="shared" si="104"/>
        <v>0</v>
      </c>
      <c r="BX58" s="263">
        <f t="shared" si="104"/>
        <v>0</v>
      </c>
      <c r="BY58" s="263">
        <f t="shared" si="104"/>
        <v>0</v>
      </c>
      <c r="BZ58" s="263">
        <f t="shared" si="104"/>
        <v>0</v>
      </c>
      <c r="CA58" s="263">
        <f t="shared" si="104"/>
        <v>0</v>
      </c>
      <c r="CB58" s="263">
        <f t="shared" si="104"/>
        <v>0</v>
      </c>
      <c r="CC58" s="263">
        <f t="shared" si="104"/>
        <v>0</v>
      </c>
      <c r="CD58" s="263">
        <f t="shared" si="104"/>
        <v>0</v>
      </c>
      <c r="CE58" s="263">
        <f t="shared" si="104"/>
        <v>0</v>
      </c>
      <c r="CF58" s="263">
        <f t="shared" si="104"/>
        <v>0</v>
      </c>
      <c r="CG58" s="263">
        <f t="shared" si="104"/>
        <v>0</v>
      </c>
      <c r="CH58" s="263">
        <f t="shared" si="104"/>
        <v>0</v>
      </c>
      <c r="CI58" s="263">
        <f t="shared" si="104"/>
        <v>0</v>
      </c>
      <c r="CJ58" s="263">
        <f t="shared" si="104"/>
        <v>0</v>
      </c>
      <c r="CK58" s="263">
        <f t="shared" si="104"/>
        <v>0</v>
      </c>
      <c r="CL58" s="263">
        <f t="shared" si="104"/>
        <v>0</v>
      </c>
      <c r="CM58" s="263">
        <f t="shared" si="104"/>
        <v>0</v>
      </c>
      <c r="CN58" s="263">
        <f t="shared" si="104"/>
        <v>0</v>
      </c>
      <c r="CO58" s="263">
        <f t="shared" si="104"/>
        <v>0</v>
      </c>
      <c r="CP58" s="263">
        <f t="shared" si="104"/>
        <v>0</v>
      </c>
      <c r="CQ58" s="263">
        <f t="shared" si="104"/>
        <v>0</v>
      </c>
      <c r="CR58" s="263">
        <f t="shared" si="104"/>
        <v>0</v>
      </c>
      <c r="CS58" s="263">
        <f t="shared" si="104"/>
        <v>0</v>
      </c>
      <c r="CT58" s="263">
        <f t="shared" si="104"/>
        <v>0</v>
      </c>
      <c r="CU58" s="263">
        <f t="shared" si="104"/>
        <v>0</v>
      </c>
      <c r="CV58" s="263">
        <f t="shared" si="104"/>
        <v>0</v>
      </c>
      <c r="CW58" s="263">
        <f t="shared" si="104"/>
        <v>0</v>
      </c>
    </row>
    <row r="59" spans="1:101" x14ac:dyDescent="0.25">
      <c r="A59" t="s">
        <v>197</v>
      </c>
      <c r="B59" s="263"/>
      <c r="C59" s="263"/>
      <c r="D59" s="263"/>
      <c r="E59" s="263"/>
      <c r="F59" s="263"/>
      <c r="G59" s="263"/>
      <c r="H59" s="263"/>
      <c r="I59" s="263"/>
      <c r="J59" s="263"/>
      <c r="K59" s="263"/>
      <c r="L59" s="263"/>
      <c r="M59" s="263"/>
      <c r="N59" s="263"/>
      <c r="O59" s="263"/>
      <c r="P59" s="263"/>
      <c r="Q59" s="263"/>
      <c r="R59" s="263"/>
      <c r="S59" s="263"/>
      <c r="T59" s="263"/>
      <c r="U59" s="263"/>
      <c r="V59" s="263"/>
      <c r="W59" s="263"/>
      <c r="X59" s="263"/>
      <c r="Y59" s="263"/>
      <c r="Z59" s="263"/>
      <c r="AA59" s="263"/>
      <c r="AB59" s="263"/>
      <c r="AC59" s="263"/>
      <c r="AD59" s="263"/>
      <c r="AE59" s="263"/>
      <c r="AF59" s="263"/>
      <c r="AG59" s="263"/>
      <c r="AH59" s="263"/>
      <c r="AI59" s="263"/>
      <c r="AJ59" s="263"/>
      <c r="AK59" s="263"/>
      <c r="AL59" s="263"/>
      <c r="AM59" s="263"/>
      <c r="AN59" s="263">
        <f>AN20-(AN20*$A$2)</f>
        <v>0</v>
      </c>
      <c r="AO59" s="263">
        <f t="shared" ref="AO59:BT59" si="105">AN59-($AN$20*$A$2)</f>
        <v>0</v>
      </c>
      <c r="AP59" s="263">
        <f t="shared" si="105"/>
        <v>0</v>
      </c>
      <c r="AQ59" s="263">
        <f t="shared" si="105"/>
        <v>0</v>
      </c>
      <c r="AR59" s="263">
        <f t="shared" si="105"/>
        <v>0</v>
      </c>
      <c r="AS59" s="263">
        <f t="shared" si="105"/>
        <v>0</v>
      </c>
      <c r="AT59" s="263">
        <f t="shared" si="105"/>
        <v>0</v>
      </c>
      <c r="AU59" s="263">
        <f t="shared" si="105"/>
        <v>0</v>
      </c>
      <c r="AV59" s="263">
        <f t="shared" si="105"/>
        <v>0</v>
      </c>
      <c r="AW59" s="263">
        <f t="shared" si="105"/>
        <v>0</v>
      </c>
      <c r="AX59" s="263">
        <f t="shared" si="105"/>
        <v>0</v>
      </c>
      <c r="AY59" s="263">
        <f t="shared" si="105"/>
        <v>0</v>
      </c>
      <c r="AZ59" s="263">
        <f t="shared" si="105"/>
        <v>0</v>
      </c>
      <c r="BA59" s="263">
        <f t="shared" si="105"/>
        <v>0</v>
      </c>
      <c r="BB59" s="263">
        <f t="shared" si="105"/>
        <v>0</v>
      </c>
      <c r="BC59" s="263">
        <f t="shared" si="105"/>
        <v>0</v>
      </c>
      <c r="BD59" s="263">
        <f t="shared" si="105"/>
        <v>0</v>
      </c>
      <c r="BE59" s="263">
        <f t="shared" si="105"/>
        <v>0</v>
      </c>
      <c r="BF59" s="263">
        <f t="shared" si="105"/>
        <v>0</v>
      </c>
      <c r="BG59" s="263">
        <f t="shared" si="105"/>
        <v>0</v>
      </c>
      <c r="BH59" s="263">
        <f t="shared" si="105"/>
        <v>0</v>
      </c>
      <c r="BI59" s="263">
        <f t="shared" si="105"/>
        <v>0</v>
      </c>
      <c r="BJ59" s="263">
        <f t="shared" si="105"/>
        <v>0</v>
      </c>
      <c r="BK59" s="263">
        <f t="shared" si="105"/>
        <v>0</v>
      </c>
      <c r="BL59" s="263">
        <f t="shared" si="105"/>
        <v>0</v>
      </c>
      <c r="BM59" s="263">
        <f t="shared" si="105"/>
        <v>0</v>
      </c>
      <c r="BN59" s="263">
        <f t="shared" si="105"/>
        <v>0</v>
      </c>
      <c r="BO59" s="263">
        <f t="shared" si="105"/>
        <v>0</v>
      </c>
      <c r="BP59" s="263">
        <f t="shared" si="105"/>
        <v>0</v>
      </c>
      <c r="BQ59" s="263">
        <f t="shared" si="105"/>
        <v>0</v>
      </c>
      <c r="BR59" s="263">
        <f t="shared" si="105"/>
        <v>0</v>
      </c>
      <c r="BS59" s="263">
        <f t="shared" si="105"/>
        <v>0</v>
      </c>
      <c r="BT59" s="263">
        <f t="shared" si="105"/>
        <v>0</v>
      </c>
      <c r="BU59" s="263">
        <f t="shared" ref="BU59:CW59" si="106">BT59-($AN$20*$A$2)</f>
        <v>0</v>
      </c>
      <c r="BV59" s="263">
        <f t="shared" si="106"/>
        <v>0</v>
      </c>
      <c r="BW59" s="263">
        <f t="shared" si="106"/>
        <v>0</v>
      </c>
      <c r="BX59" s="263">
        <f t="shared" si="106"/>
        <v>0</v>
      </c>
      <c r="BY59" s="263">
        <f t="shared" si="106"/>
        <v>0</v>
      </c>
      <c r="BZ59" s="263">
        <f t="shared" si="106"/>
        <v>0</v>
      </c>
      <c r="CA59" s="263">
        <f t="shared" si="106"/>
        <v>0</v>
      </c>
      <c r="CB59" s="263">
        <f t="shared" si="106"/>
        <v>0</v>
      </c>
      <c r="CC59" s="263">
        <f t="shared" si="106"/>
        <v>0</v>
      </c>
      <c r="CD59" s="263">
        <f t="shared" si="106"/>
        <v>0</v>
      </c>
      <c r="CE59" s="263">
        <f t="shared" si="106"/>
        <v>0</v>
      </c>
      <c r="CF59" s="263">
        <f t="shared" si="106"/>
        <v>0</v>
      </c>
      <c r="CG59" s="263">
        <f t="shared" si="106"/>
        <v>0</v>
      </c>
      <c r="CH59" s="263">
        <f t="shared" si="106"/>
        <v>0</v>
      </c>
      <c r="CI59" s="263">
        <f t="shared" si="106"/>
        <v>0</v>
      </c>
      <c r="CJ59" s="263">
        <f t="shared" si="106"/>
        <v>0</v>
      </c>
      <c r="CK59" s="263">
        <f t="shared" si="106"/>
        <v>0</v>
      </c>
      <c r="CL59" s="263">
        <f t="shared" si="106"/>
        <v>0</v>
      </c>
      <c r="CM59" s="263">
        <f t="shared" si="106"/>
        <v>0</v>
      </c>
      <c r="CN59" s="263">
        <f t="shared" si="106"/>
        <v>0</v>
      </c>
      <c r="CO59" s="263">
        <f t="shared" si="106"/>
        <v>0</v>
      </c>
      <c r="CP59" s="263">
        <f t="shared" si="106"/>
        <v>0</v>
      </c>
      <c r="CQ59" s="263">
        <f t="shared" si="106"/>
        <v>0</v>
      </c>
      <c r="CR59" s="263">
        <f t="shared" si="106"/>
        <v>0</v>
      </c>
      <c r="CS59" s="263">
        <f t="shared" si="106"/>
        <v>0</v>
      </c>
      <c r="CT59" s="263">
        <f t="shared" si="106"/>
        <v>0</v>
      </c>
      <c r="CU59" s="263">
        <f t="shared" si="106"/>
        <v>0</v>
      </c>
      <c r="CV59" s="263">
        <f t="shared" si="106"/>
        <v>0</v>
      </c>
      <c r="CW59" s="263">
        <f t="shared" si="106"/>
        <v>0</v>
      </c>
    </row>
    <row r="60" spans="1:101" x14ac:dyDescent="0.25">
      <c r="A60" t="s">
        <v>198</v>
      </c>
      <c r="B60" s="263"/>
      <c r="C60" s="263"/>
      <c r="D60" s="263"/>
      <c r="E60" s="263"/>
      <c r="F60" s="263"/>
      <c r="G60" s="263"/>
      <c r="H60" s="263"/>
      <c r="I60" s="263"/>
      <c r="J60" s="263"/>
      <c r="K60" s="263"/>
      <c r="L60" s="263"/>
      <c r="M60" s="263"/>
      <c r="N60" s="263"/>
      <c r="O60" s="263"/>
      <c r="P60" s="263"/>
      <c r="Q60" s="263"/>
      <c r="R60" s="263"/>
      <c r="S60" s="263"/>
      <c r="T60" s="263"/>
      <c r="U60" s="263"/>
      <c r="V60" s="263"/>
      <c r="W60" s="263"/>
      <c r="X60" s="263"/>
      <c r="Y60" s="263"/>
      <c r="Z60" s="263"/>
      <c r="AA60" s="263"/>
      <c r="AB60" s="263"/>
      <c r="AC60" s="263"/>
      <c r="AD60" s="263"/>
      <c r="AE60" s="263"/>
      <c r="AF60" s="263"/>
      <c r="AG60" s="263"/>
      <c r="AH60" s="263"/>
      <c r="AI60" s="263"/>
      <c r="AJ60" s="263"/>
      <c r="AK60" s="263"/>
      <c r="AL60" s="263"/>
      <c r="AM60" s="263"/>
      <c r="AN60" s="263"/>
      <c r="AO60" s="263">
        <f>AO20-(AO20*$A$2)</f>
        <v>0</v>
      </c>
      <c r="AP60" s="263">
        <f t="shared" ref="AP60:BU60" si="107">AO60-($AO$20*$A$2)</f>
        <v>0</v>
      </c>
      <c r="AQ60" s="263">
        <f t="shared" si="107"/>
        <v>0</v>
      </c>
      <c r="AR60" s="263">
        <f t="shared" si="107"/>
        <v>0</v>
      </c>
      <c r="AS60" s="263">
        <f t="shared" si="107"/>
        <v>0</v>
      </c>
      <c r="AT60" s="263">
        <f t="shared" si="107"/>
        <v>0</v>
      </c>
      <c r="AU60" s="263">
        <f t="shared" si="107"/>
        <v>0</v>
      </c>
      <c r="AV60" s="263">
        <f t="shared" si="107"/>
        <v>0</v>
      </c>
      <c r="AW60" s="263">
        <f t="shared" si="107"/>
        <v>0</v>
      </c>
      <c r="AX60" s="263">
        <f t="shared" si="107"/>
        <v>0</v>
      </c>
      <c r="AY60" s="263">
        <f t="shared" si="107"/>
        <v>0</v>
      </c>
      <c r="AZ60" s="263">
        <f t="shared" si="107"/>
        <v>0</v>
      </c>
      <c r="BA60" s="263">
        <f t="shared" si="107"/>
        <v>0</v>
      </c>
      <c r="BB60" s="263">
        <f t="shared" si="107"/>
        <v>0</v>
      </c>
      <c r="BC60" s="263">
        <f t="shared" si="107"/>
        <v>0</v>
      </c>
      <c r="BD60" s="263">
        <f t="shared" si="107"/>
        <v>0</v>
      </c>
      <c r="BE60" s="263">
        <f t="shared" si="107"/>
        <v>0</v>
      </c>
      <c r="BF60" s="263">
        <f t="shared" si="107"/>
        <v>0</v>
      </c>
      <c r="BG60" s="263">
        <f t="shared" si="107"/>
        <v>0</v>
      </c>
      <c r="BH60" s="263">
        <f t="shared" si="107"/>
        <v>0</v>
      </c>
      <c r="BI60" s="263">
        <f t="shared" si="107"/>
        <v>0</v>
      </c>
      <c r="BJ60" s="263">
        <f t="shared" si="107"/>
        <v>0</v>
      </c>
      <c r="BK60" s="263">
        <f t="shared" si="107"/>
        <v>0</v>
      </c>
      <c r="BL60" s="263">
        <f t="shared" si="107"/>
        <v>0</v>
      </c>
      <c r="BM60" s="263">
        <f t="shared" si="107"/>
        <v>0</v>
      </c>
      <c r="BN60" s="263">
        <f t="shared" si="107"/>
        <v>0</v>
      </c>
      <c r="BO60" s="263">
        <f t="shared" si="107"/>
        <v>0</v>
      </c>
      <c r="BP60" s="263">
        <f t="shared" si="107"/>
        <v>0</v>
      </c>
      <c r="BQ60" s="263">
        <f t="shared" si="107"/>
        <v>0</v>
      </c>
      <c r="BR60" s="263">
        <f t="shared" si="107"/>
        <v>0</v>
      </c>
      <c r="BS60" s="263">
        <f t="shared" si="107"/>
        <v>0</v>
      </c>
      <c r="BT60" s="263">
        <f t="shared" si="107"/>
        <v>0</v>
      </c>
      <c r="BU60" s="263">
        <f t="shared" si="107"/>
        <v>0</v>
      </c>
      <c r="BV60" s="263">
        <f t="shared" ref="BV60:CW60" si="108">BU60-($AO$20*$A$2)</f>
        <v>0</v>
      </c>
      <c r="BW60" s="263">
        <f t="shared" si="108"/>
        <v>0</v>
      </c>
      <c r="BX60" s="263">
        <f t="shared" si="108"/>
        <v>0</v>
      </c>
      <c r="BY60" s="263">
        <f t="shared" si="108"/>
        <v>0</v>
      </c>
      <c r="BZ60" s="263">
        <f t="shared" si="108"/>
        <v>0</v>
      </c>
      <c r="CA60" s="263">
        <f t="shared" si="108"/>
        <v>0</v>
      </c>
      <c r="CB60" s="263">
        <f t="shared" si="108"/>
        <v>0</v>
      </c>
      <c r="CC60" s="263">
        <f t="shared" si="108"/>
        <v>0</v>
      </c>
      <c r="CD60" s="263">
        <f t="shared" si="108"/>
        <v>0</v>
      </c>
      <c r="CE60" s="263">
        <f t="shared" si="108"/>
        <v>0</v>
      </c>
      <c r="CF60" s="263">
        <f t="shared" si="108"/>
        <v>0</v>
      </c>
      <c r="CG60" s="263">
        <f t="shared" si="108"/>
        <v>0</v>
      </c>
      <c r="CH60" s="263">
        <f t="shared" si="108"/>
        <v>0</v>
      </c>
      <c r="CI60" s="263">
        <f t="shared" si="108"/>
        <v>0</v>
      </c>
      <c r="CJ60" s="263">
        <f t="shared" si="108"/>
        <v>0</v>
      </c>
      <c r="CK60" s="263">
        <f t="shared" si="108"/>
        <v>0</v>
      </c>
      <c r="CL60" s="263">
        <f t="shared" si="108"/>
        <v>0</v>
      </c>
      <c r="CM60" s="263">
        <f t="shared" si="108"/>
        <v>0</v>
      </c>
      <c r="CN60" s="263">
        <f t="shared" si="108"/>
        <v>0</v>
      </c>
      <c r="CO60" s="263">
        <f t="shared" si="108"/>
        <v>0</v>
      </c>
      <c r="CP60" s="263">
        <f t="shared" si="108"/>
        <v>0</v>
      </c>
      <c r="CQ60" s="263">
        <f t="shared" si="108"/>
        <v>0</v>
      </c>
      <c r="CR60" s="263">
        <f t="shared" si="108"/>
        <v>0</v>
      </c>
      <c r="CS60" s="263">
        <f t="shared" si="108"/>
        <v>0</v>
      </c>
      <c r="CT60" s="263">
        <f t="shared" si="108"/>
        <v>0</v>
      </c>
      <c r="CU60" s="263">
        <f t="shared" si="108"/>
        <v>0</v>
      </c>
      <c r="CV60" s="263">
        <f t="shared" si="108"/>
        <v>0</v>
      </c>
      <c r="CW60" s="263">
        <f t="shared" si="108"/>
        <v>0</v>
      </c>
    </row>
    <row r="61" spans="1:101" x14ac:dyDescent="0.25">
      <c r="A61" t="s">
        <v>199</v>
      </c>
      <c r="B61" s="263"/>
      <c r="C61" s="263"/>
      <c r="D61" s="263"/>
      <c r="E61" s="263"/>
      <c r="F61" s="263"/>
      <c r="G61" s="263"/>
      <c r="H61" s="263"/>
      <c r="I61" s="263"/>
      <c r="J61" s="263"/>
      <c r="K61" s="263"/>
      <c r="L61" s="263"/>
      <c r="M61" s="263"/>
      <c r="N61" s="263"/>
      <c r="O61" s="263"/>
      <c r="P61" s="263"/>
      <c r="Q61" s="263"/>
      <c r="R61" s="263"/>
      <c r="S61" s="263"/>
      <c r="T61" s="263"/>
      <c r="U61" s="263"/>
      <c r="V61" s="263"/>
      <c r="W61" s="263"/>
      <c r="X61" s="263"/>
      <c r="Y61" s="263"/>
      <c r="Z61" s="263"/>
      <c r="AA61" s="263"/>
      <c r="AB61" s="263"/>
      <c r="AC61" s="263"/>
      <c r="AD61" s="263"/>
      <c r="AE61" s="263"/>
      <c r="AF61" s="263"/>
      <c r="AG61" s="263"/>
      <c r="AH61" s="263"/>
      <c r="AI61" s="263"/>
      <c r="AJ61" s="263"/>
      <c r="AK61" s="263"/>
      <c r="AL61" s="263"/>
      <c r="AM61" s="263"/>
      <c r="AN61" s="263"/>
      <c r="AO61" s="263"/>
      <c r="AP61" s="263">
        <f>AP20-(AP20*$A$2)</f>
        <v>0</v>
      </c>
      <c r="AQ61" s="263">
        <f t="shared" ref="AQ61:BV61" si="109">AP61-($AP$20*$A$2)</f>
        <v>0</v>
      </c>
      <c r="AR61" s="263">
        <f t="shared" si="109"/>
        <v>0</v>
      </c>
      <c r="AS61" s="263">
        <f t="shared" si="109"/>
        <v>0</v>
      </c>
      <c r="AT61" s="263">
        <f t="shared" si="109"/>
        <v>0</v>
      </c>
      <c r="AU61" s="263">
        <f t="shared" si="109"/>
        <v>0</v>
      </c>
      <c r="AV61" s="263">
        <f t="shared" si="109"/>
        <v>0</v>
      </c>
      <c r="AW61" s="263">
        <f t="shared" si="109"/>
        <v>0</v>
      </c>
      <c r="AX61" s="263">
        <f t="shared" si="109"/>
        <v>0</v>
      </c>
      <c r="AY61" s="263">
        <f t="shared" si="109"/>
        <v>0</v>
      </c>
      <c r="AZ61" s="263">
        <f t="shared" si="109"/>
        <v>0</v>
      </c>
      <c r="BA61" s="263">
        <f t="shared" si="109"/>
        <v>0</v>
      </c>
      <c r="BB61" s="263">
        <f t="shared" si="109"/>
        <v>0</v>
      </c>
      <c r="BC61" s="263">
        <f t="shared" si="109"/>
        <v>0</v>
      </c>
      <c r="BD61" s="263">
        <f t="shared" si="109"/>
        <v>0</v>
      </c>
      <c r="BE61" s="263">
        <f t="shared" si="109"/>
        <v>0</v>
      </c>
      <c r="BF61" s="263">
        <f t="shared" si="109"/>
        <v>0</v>
      </c>
      <c r="BG61" s="263">
        <f t="shared" si="109"/>
        <v>0</v>
      </c>
      <c r="BH61" s="263">
        <f t="shared" si="109"/>
        <v>0</v>
      </c>
      <c r="BI61" s="263">
        <f t="shared" si="109"/>
        <v>0</v>
      </c>
      <c r="BJ61" s="263">
        <f t="shared" si="109"/>
        <v>0</v>
      </c>
      <c r="BK61" s="263">
        <f t="shared" si="109"/>
        <v>0</v>
      </c>
      <c r="BL61" s="263">
        <f t="shared" si="109"/>
        <v>0</v>
      </c>
      <c r="BM61" s="263">
        <f t="shared" si="109"/>
        <v>0</v>
      </c>
      <c r="BN61" s="263">
        <f t="shared" si="109"/>
        <v>0</v>
      </c>
      <c r="BO61" s="263">
        <f t="shared" si="109"/>
        <v>0</v>
      </c>
      <c r="BP61" s="263">
        <f t="shared" si="109"/>
        <v>0</v>
      </c>
      <c r="BQ61" s="263">
        <f t="shared" si="109"/>
        <v>0</v>
      </c>
      <c r="BR61" s="263">
        <f t="shared" si="109"/>
        <v>0</v>
      </c>
      <c r="BS61" s="263">
        <f t="shared" si="109"/>
        <v>0</v>
      </c>
      <c r="BT61" s="263">
        <f t="shared" si="109"/>
        <v>0</v>
      </c>
      <c r="BU61" s="263">
        <f t="shared" si="109"/>
        <v>0</v>
      </c>
      <c r="BV61" s="263">
        <f t="shared" si="109"/>
        <v>0</v>
      </c>
      <c r="BW61" s="263">
        <f t="shared" ref="BW61:CW61" si="110">BV61-($AP$20*$A$2)</f>
        <v>0</v>
      </c>
      <c r="BX61" s="263">
        <f t="shared" si="110"/>
        <v>0</v>
      </c>
      <c r="BY61" s="263">
        <f t="shared" si="110"/>
        <v>0</v>
      </c>
      <c r="BZ61" s="263">
        <f t="shared" si="110"/>
        <v>0</v>
      </c>
      <c r="CA61" s="263">
        <f t="shared" si="110"/>
        <v>0</v>
      </c>
      <c r="CB61" s="263">
        <f t="shared" si="110"/>
        <v>0</v>
      </c>
      <c r="CC61" s="263">
        <f t="shared" si="110"/>
        <v>0</v>
      </c>
      <c r="CD61" s="263">
        <f t="shared" si="110"/>
        <v>0</v>
      </c>
      <c r="CE61" s="263">
        <f t="shared" si="110"/>
        <v>0</v>
      </c>
      <c r="CF61" s="263">
        <f t="shared" si="110"/>
        <v>0</v>
      </c>
      <c r="CG61" s="263">
        <f t="shared" si="110"/>
        <v>0</v>
      </c>
      <c r="CH61" s="263">
        <f t="shared" si="110"/>
        <v>0</v>
      </c>
      <c r="CI61" s="263">
        <f t="shared" si="110"/>
        <v>0</v>
      </c>
      <c r="CJ61" s="263">
        <f t="shared" si="110"/>
        <v>0</v>
      </c>
      <c r="CK61" s="263">
        <f t="shared" si="110"/>
        <v>0</v>
      </c>
      <c r="CL61" s="263">
        <f t="shared" si="110"/>
        <v>0</v>
      </c>
      <c r="CM61" s="263">
        <f t="shared" si="110"/>
        <v>0</v>
      </c>
      <c r="CN61" s="263">
        <f t="shared" si="110"/>
        <v>0</v>
      </c>
      <c r="CO61" s="263">
        <f t="shared" si="110"/>
        <v>0</v>
      </c>
      <c r="CP61" s="263">
        <f t="shared" si="110"/>
        <v>0</v>
      </c>
      <c r="CQ61" s="263">
        <f t="shared" si="110"/>
        <v>0</v>
      </c>
      <c r="CR61" s="263">
        <f t="shared" si="110"/>
        <v>0</v>
      </c>
      <c r="CS61" s="263">
        <f t="shared" si="110"/>
        <v>0</v>
      </c>
      <c r="CT61" s="263">
        <f t="shared" si="110"/>
        <v>0</v>
      </c>
      <c r="CU61" s="263">
        <f t="shared" si="110"/>
        <v>0</v>
      </c>
      <c r="CV61" s="263">
        <f t="shared" si="110"/>
        <v>0</v>
      </c>
      <c r="CW61" s="263">
        <f t="shared" si="110"/>
        <v>0</v>
      </c>
    </row>
    <row r="62" spans="1:101" x14ac:dyDescent="0.25">
      <c r="A62" t="s">
        <v>200</v>
      </c>
      <c r="B62" s="263"/>
      <c r="C62" s="263"/>
      <c r="D62" s="263"/>
      <c r="E62" s="263"/>
      <c r="F62" s="263"/>
      <c r="G62" s="263"/>
      <c r="H62" s="263"/>
      <c r="I62" s="263"/>
      <c r="J62" s="263"/>
      <c r="K62" s="263"/>
      <c r="L62" s="263"/>
      <c r="M62" s="263"/>
      <c r="N62" s="263"/>
      <c r="O62" s="263"/>
      <c r="P62" s="263"/>
      <c r="Q62" s="263"/>
      <c r="R62" s="263"/>
      <c r="S62" s="263"/>
      <c r="T62" s="263"/>
      <c r="U62" s="263"/>
      <c r="V62" s="263"/>
      <c r="W62" s="263"/>
      <c r="X62" s="263"/>
      <c r="Y62" s="263"/>
      <c r="Z62" s="263"/>
      <c r="AA62" s="263"/>
      <c r="AB62" s="263"/>
      <c r="AC62" s="263"/>
      <c r="AD62" s="263"/>
      <c r="AE62" s="263"/>
      <c r="AF62" s="263"/>
      <c r="AG62" s="263"/>
      <c r="AH62" s="263"/>
      <c r="AI62" s="263"/>
      <c r="AJ62" s="263"/>
      <c r="AK62" s="263"/>
      <c r="AL62" s="263"/>
      <c r="AM62" s="263"/>
      <c r="AN62" s="263"/>
      <c r="AO62" s="263"/>
      <c r="AP62" s="263"/>
      <c r="AQ62" s="263">
        <f>AQ20-(AQ20*$A$2)</f>
        <v>0</v>
      </c>
      <c r="AR62" s="263">
        <f t="shared" ref="AR62:BW62" si="111">AQ62-($AQ$20*$A$2)</f>
        <v>0</v>
      </c>
      <c r="AS62" s="263">
        <f t="shared" si="111"/>
        <v>0</v>
      </c>
      <c r="AT62" s="263">
        <f t="shared" si="111"/>
        <v>0</v>
      </c>
      <c r="AU62" s="263">
        <f t="shared" si="111"/>
        <v>0</v>
      </c>
      <c r="AV62" s="263">
        <f t="shared" si="111"/>
        <v>0</v>
      </c>
      <c r="AW62" s="263">
        <f t="shared" si="111"/>
        <v>0</v>
      </c>
      <c r="AX62" s="263">
        <f t="shared" si="111"/>
        <v>0</v>
      </c>
      <c r="AY62" s="263">
        <f t="shared" si="111"/>
        <v>0</v>
      </c>
      <c r="AZ62" s="263">
        <f t="shared" si="111"/>
        <v>0</v>
      </c>
      <c r="BA62" s="263">
        <f t="shared" si="111"/>
        <v>0</v>
      </c>
      <c r="BB62" s="263">
        <f t="shared" si="111"/>
        <v>0</v>
      </c>
      <c r="BC62" s="263">
        <f t="shared" si="111"/>
        <v>0</v>
      </c>
      <c r="BD62" s="263">
        <f t="shared" si="111"/>
        <v>0</v>
      </c>
      <c r="BE62" s="263">
        <f t="shared" si="111"/>
        <v>0</v>
      </c>
      <c r="BF62" s="263">
        <f t="shared" si="111"/>
        <v>0</v>
      </c>
      <c r="BG62" s="263">
        <f t="shared" si="111"/>
        <v>0</v>
      </c>
      <c r="BH62" s="263">
        <f t="shared" si="111"/>
        <v>0</v>
      </c>
      <c r="BI62" s="263">
        <f t="shared" si="111"/>
        <v>0</v>
      </c>
      <c r="BJ62" s="263">
        <f t="shared" si="111"/>
        <v>0</v>
      </c>
      <c r="BK62" s="263">
        <f t="shared" si="111"/>
        <v>0</v>
      </c>
      <c r="BL62" s="263">
        <f t="shared" si="111"/>
        <v>0</v>
      </c>
      <c r="BM62" s="263">
        <f t="shared" si="111"/>
        <v>0</v>
      </c>
      <c r="BN62" s="263">
        <f t="shared" si="111"/>
        <v>0</v>
      </c>
      <c r="BO62" s="263">
        <f t="shared" si="111"/>
        <v>0</v>
      </c>
      <c r="BP62" s="263">
        <f t="shared" si="111"/>
        <v>0</v>
      </c>
      <c r="BQ62" s="263">
        <f t="shared" si="111"/>
        <v>0</v>
      </c>
      <c r="BR62" s="263">
        <f t="shared" si="111"/>
        <v>0</v>
      </c>
      <c r="BS62" s="263">
        <f t="shared" si="111"/>
        <v>0</v>
      </c>
      <c r="BT62" s="263">
        <f t="shared" si="111"/>
        <v>0</v>
      </c>
      <c r="BU62" s="263">
        <f t="shared" si="111"/>
        <v>0</v>
      </c>
      <c r="BV62" s="263">
        <f t="shared" si="111"/>
        <v>0</v>
      </c>
      <c r="BW62" s="263">
        <f t="shared" si="111"/>
        <v>0</v>
      </c>
      <c r="BX62" s="263">
        <f t="shared" ref="BX62:CW62" si="112">BW62-($AQ$20*$A$2)</f>
        <v>0</v>
      </c>
      <c r="BY62" s="263">
        <f t="shared" si="112"/>
        <v>0</v>
      </c>
      <c r="BZ62" s="263">
        <f t="shared" si="112"/>
        <v>0</v>
      </c>
      <c r="CA62" s="263">
        <f t="shared" si="112"/>
        <v>0</v>
      </c>
      <c r="CB62" s="263">
        <f t="shared" si="112"/>
        <v>0</v>
      </c>
      <c r="CC62" s="263">
        <f t="shared" si="112"/>
        <v>0</v>
      </c>
      <c r="CD62" s="263">
        <f t="shared" si="112"/>
        <v>0</v>
      </c>
      <c r="CE62" s="263">
        <f t="shared" si="112"/>
        <v>0</v>
      </c>
      <c r="CF62" s="263">
        <f t="shared" si="112"/>
        <v>0</v>
      </c>
      <c r="CG62" s="263">
        <f t="shared" si="112"/>
        <v>0</v>
      </c>
      <c r="CH62" s="263">
        <f t="shared" si="112"/>
        <v>0</v>
      </c>
      <c r="CI62" s="263">
        <f t="shared" si="112"/>
        <v>0</v>
      </c>
      <c r="CJ62" s="263">
        <f t="shared" si="112"/>
        <v>0</v>
      </c>
      <c r="CK62" s="263">
        <f t="shared" si="112"/>
        <v>0</v>
      </c>
      <c r="CL62" s="263">
        <f t="shared" si="112"/>
        <v>0</v>
      </c>
      <c r="CM62" s="263">
        <f t="shared" si="112"/>
        <v>0</v>
      </c>
      <c r="CN62" s="263">
        <f t="shared" si="112"/>
        <v>0</v>
      </c>
      <c r="CO62" s="263">
        <f t="shared" si="112"/>
        <v>0</v>
      </c>
      <c r="CP62" s="263">
        <f t="shared" si="112"/>
        <v>0</v>
      </c>
      <c r="CQ62" s="263">
        <f t="shared" si="112"/>
        <v>0</v>
      </c>
      <c r="CR62" s="263">
        <f t="shared" si="112"/>
        <v>0</v>
      </c>
      <c r="CS62" s="263">
        <f t="shared" si="112"/>
        <v>0</v>
      </c>
      <c r="CT62" s="263">
        <f t="shared" si="112"/>
        <v>0</v>
      </c>
      <c r="CU62" s="263">
        <f t="shared" si="112"/>
        <v>0</v>
      </c>
      <c r="CV62" s="263">
        <f t="shared" si="112"/>
        <v>0</v>
      </c>
      <c r="CW62" s="263">
        <f t="shared" si="112"/>
        <v>0</v>
      </c>
    </row>
    <row r="63" spans="1:101" x14ac:dyDescent="0.25">
      <c r="A63" t="s">
        <v>201</v>
      </c>
      <c r="B63" s="263"/>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63"/>
      <c r="AR63" s="263">
        <f>AR20-(AR20*$A$2)</f>
        <v>0</v>
      </c>
      <c r="AS63" s="263">
        <f t="shared" ref="AS63:BX63" si="113">AR63-($AR$20*$A$2)</f>
        <v>0</v>
      </c>
      <c r="AT63" s="263">
        <f t="shared" si="113"/>
        <v>0</v>
      </c>
      <c r="AU63" s="263">
        <f t="shared" si="113"/>
        <v>0</v>
      </c>
      <c r="AV63" s="263">
        <f t="shared" si="113"/>
        <v>0</v>
      </c>
      <c r="AW63" s="263">
        <f t="shared" si="113"/>
        <v>0</v>
      </c>
      <c r="AX63" s="263">
        <f t="shared" si="113"/>
        <v>0</v>
      </c>
      <c r="AY63" s="263">
        <f t="shared" si="113"/>
        <v>0</v>
      </c>
      <c r="AZ63" s="263">
        <f t="shared" si="113"/>
        <v>0</v>
      </c>
      <c r="BA63" s="263">
        <f t="shared" si="113"/>
        <v>0</v>
      </c>
      <c r="BB63" s="263">
        <f t="shared" si="113"/>
        <v>0</v>
      </c>
      <c r="BC63" s="263">
        <f t="shared" si="113"/>
        <v>0</v>
      </c>
      <c r="BD63" s="263">
        <f t="shared" si="113"/>
        <v>0</v>
      </c>
      <c r="BE63" s="263">
        <f t="shared" si="113"/>
        <v>0</v>
      </c>
      <c r="BF63" s="263">
        <f t="shared" si="113"/>
        <v>0</v>
      </c>
      <c r="BG63" s="263">
        <f t="shared" si="113"/>
        <v>0</v>
      </c>
      <c r="BH63" s="263">
        <f t="shared" si="113"/>
        <v>0</v>
      </c>
      <c r="BI63" s="263">
        <f t="shared" si="113"/>
        <v>0</v>
      </c>
      <c r="BJ63" s="263">
        <f t="shared" si="113"/>
        <v>0</v>
      </c>
      <c r="BK63" s="263">
        <f t="shared" si="113"/>
        <v>0</v>
      </c>
      <c r="BL63" s="263">
        <f t="shared" si="113"/>
        <v>0</v>
      </c>
      <c r="BM63" s="263">
        <f t="shared" si="113"/>
        <v>0</v>
      </c>
      <c r="BN63" s="263">
        <f t="shared" si="113"/>
        <v>0</v>
      </c>
      <c r="BO63" s="263">
        <f t="shared" si="113"/>
        <v>0</v>
      </c>
      <c r="BP63" s="263">
        <f t="shared" si="113"/>
        <v>0</v>
      </c>
      <c r="BQ63" s="263">
        <f t="shared" si="113"/>
        <v>0</v>
      </c>
      <c r="BR63" s="263">
        <f t="shared" si="113"/>
        <v>0</v>
      </c>
      <c r="BS63" s="263">
        <f t="shared" si="113"/>
        <v>0</v>
      </c>
      <c r="BT63" s="263">
        <f t="shared" si="113"/>
        <v>0</v>
      </c>
      <c r="BU63" s="263">
        <f t="shared" si="113"/>
        <v>0</v>
      </c>
      <c r="BV63" s="263">
        <f t="shared" si="113"/>
        <v>0</v>
      </c>
      <c r="BW63" s="263">
        <f t="shared" si="113"/>
        <v>0</v>
      </c>
      <c r="BX63" s="263">
        <f t="shared" si="113"/>
        <v>0</v>
      </c>
      <c r="BY63" s="263">
        <f t="shared" ref="BY63:CW63" si="114">BX63-($AR$20*$A$2)</f>
        <v>0</v>
      </c>
      <c r="BZ63" s="263">
        <f t="shared" si="114"/>
        <v>0</v>
      </c>
      <c r="CA63" s="263">
        <f t="shared" si="114"/>
        <v>0</v>
      </c>
      <c r="CB63" s="263">
        <f t="shared" si="114"/>
        <v>0</v>
      </c>
      <c r="CC63" s="263">
        <f t="shared" si="114"/>
        <v>0</v>
      </c>
      <c r="CD63" s="263">
        <f t="shared" si="114"/>
        <v>0</v>
      </c>
      <c r="CE63" s="263">
        <f t="shared" si="114"/>
        <v>0</v>
      </c>
      <c r="CF63" s="263">
        <f t="shared" si="114"/>
        <v>0</v>
      </c>
      <c r="CG63" s="263">
        <f t="shared" si="114"/>
        <v>0</v>
      </c>
      <c r="CH63" s="263">
        <f t="shared" si="114"/>
        <v>0</v>
      </c>
      <c r="CI63" s="263">
        <f t="shared" si="114"/>
        <v>0</v>
      </c>
      <c r="CJ63" s="263">
        <f t="shared" si="114"/>
        <v>0</v>
      </c>
      <c r="CK63" s="263">
        <f t="shared" si="114"/>
        <v>0</v>
      </c>
      <c r="CL63" s="263">
        <f t="shared" si="114"/>
        <v>0</v>
      </c>
      <c r="CM63" s="263">
        <f t="shared" si="114"/>
        <v>0</v>
      </c>
      <c r="CN63" s="263">
        <f t="shared" si="114"/>
        <v>0</v>
      </c>
      <c r="CO63" s="263">
        <f t="shared" si="114"/>
        <v>0</v>
      </c>
      <c r="CP63" s="263">
        <f t="shared" si="114"/>
        <v>0</v>
      </c>
      <c r="CQ63" s="263">
        <f t="shared" si="114"/>
        <v>0</v>
      </c>
      <c r="CR63" s="263">
        <f t="shared" si="114"/>
        <v>0</v>
      </c>
      <c r="CS63" s="263">
        <f t="shared" si="114"/>
        <v>0</v>
      </c>
      <c r="CT63" s="263">
        <f t="shared" si="114"/>
        <v>0</v>
      </c>
      <c r="CU63" s="263">
        <f t="shared" si="114"/>
        <v>0</v>
      </c>
      <c r="CV63" s="263">
        <f t="shared" si="114"/>
        <v>0</v>
      </c>
      <c r="CW63" s="263">
        <f t="shared" si="114"/>
        <v>0</v>
      </c>
    </row>
    <row r="64" spans="1:101" x14ac:dyDescent="0.25">
      <c r="A64" t="s">
        <v>202</v>
      </c>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f>AS20-(AS20*$A$2)</f>
        <v>0</v>
      </c>
      <c r="AT64" s="263">
        <f t="shared" ref="AT64:BY64" si="115">AS64-($AS$20*$A$2)</f>
        <v>0</v>
      </c>
      <c r="AU64" s="263">
        <f t="shared" si="115"/>
        <v>0</v>
      </c>
      <c r="AV64" s="263">
        <f t="shared" si="115"/>
        <v>0</v>
      </c>
      <c r="AW64" s="263">
        <f t="shared" si="115"/>
        <v>0</v>
      </c>
      <c r="AX64" s="263">
        <f t="shared" si="115"/>
        <v>0</v>
      </c>
      <c r="AY64" s="263">
        <f t="shared" si="115"/>
        <v>0</v>
      </c>
      <c r="AZ64" s="263">
        <f t="shared" si="115"/>
        <v>0</v>
      </c>
      <c r="BA64" s="263">
        <f t="shared" si="115"/>
        <v>0</v>
      </c>
      <c r="BB64" s="263">
        <f t="shared" si="115"/>
        <v>0</v>
      </c>
      <c r="BC64" s="263">
        <f t="shared" si="115"/>
        <v>0</v>
      </c>
      <c r="BD64" s="263">
        <f t="shared" si="115"/>
        <v>0</v>
      </c>
      <c r="BE64" s="263">
        <f t="shared" si="115"/>
        <v>0</v>
      </c>
      <c r="BF64" s="263">
        <f t="shared" si="115"/>
        <v>0</v>
      </c>
      <c r="BG64" s="263">
        <f t="shared" si="115"/>
        <v>0</v>
      </c>
      <c r="BH64" s="263">
        <f t="shared" si="115"/>
        <v>0</v>
      </c>
      <c r="BI64" s="263">
        <f t="shared" si="115"/>
        <v>0</v>
      </c>
      <c r="BJ64" s="263">
        <f t="shared" si="115"/>
        <v>0</v>
      </c>
      <c r="BK64" s="263">
        <f t="shared" si="115"/>
        <v>0</v>
      </c>
      <c r="BL64" s="263">
        <f t="shared" si="115"/>
        <v>0</v>
      </c>
      <c r="BM64" s="263">
        <f t="shared" si="115"/>
        <v>0</v>
      </c>
      <c r="BN64" s="263">
        <f t="shared" si="115"/>
        <v>0</v>
      </c>
      <c r="BO64" s="263">
        <f t="shared" si="115"/>
        <v>0</v>
      </c>
      <c r="BP64" s="263">
        <f t="shared" si="115"/>
        <v>0</v>
      </c>
      <c r="BQ64" s="263">
        <f t="shared" si="115"/>
        <v>0</v>
      </c>
      <c r="BR64" s="263">
        <f t="shared" si="115"/>
        <v>0</v>
      </c>
      <c r="BS64" s="263">
        <f t="shared" si="115"/>
        <v>0</v>
      </c>
      <c r="BT64" s="263">
        <f t="shared" si="115"/>
        <v>0</v>
      </c>
      <c r="BU64" s="263">
        <f t="shared" si="115"/>
        <v>0</v>
      </c>
      <c r="BV64" s="263">
        <f t="shared" si="115"/>
        <v>0</v>
      </c>
      <c r="BW64" s="263">
        <f t="shared" si="115"/>
        <v>0</v>
      </c>
      <c r="BX64" s="263">
        <f t="shared" si="115"/>
        <v>0</v>
      </c>
      <c r="BY64" s="263">
        <f t="shared" si="115"/>
        <v>0</v>
      </c>
      <c r="BZ64" s="263">
        <f t="shared" ref="BZ64:CW64" si="116">BY64-($AS$20*$A$2)</f>
        <v>0</v>
      </c>
      <c r="CA64" s="263">
        <f t="shared" si="116"/>
        <v>0</v>
      </c>
      <c r="CB64" s="263">
        <f t="shared" si="116"/>
        <v>0</v>
      </c>
      <c r="CC64" s="263">
        <f t="shared" si="116"/>
        <v>0</v>
      </c>
      <c r="CD64" s="263">
        <f t="shared" si="116"/>
        <v>0</v>
      </c>
      <c r="CE64" s="263">
        <f t="shared" si="116"/>
        <v>0</v>
      </c>
      <c r="CF64" s="263">
        <f t="shared" si="116"/>
        <v>0</v>
      </c>
      <c r="CG64" s="263">
        <f t="shared" si="116"/>
        <v>0</v>
      </c>
      <c r="CH64" s="263">
        <f t="shared" si="116"/>
        <v>0</v>
      </c>
      <c r="CI64" s="263">
        <f t="shared" si="116"/>
        <v>0</v>
      </c>
      <c r="CJ64" s="263">
        <f t="shared" si="116"/>
        <v>0</v>
      </c>
      <c r="CK64" s="263">
        <f t="shared" si="116"/>
        <v>0</v>
      </c>
      <c r="CL64" s="263">
        <f t="shared" si="116"/>
        <v>0</v>
      </c>
      <c r="CM64" s="263">
        <f t="shared" si="116"/>
        <v>0</v>
      </c>
      <c r="CN64" s="263">
        <f t="shared" si="116"/>
        <v>0</v>
      </c>
      <c r="CO64" s="263">
        <f t="shared" si="116"/>
        <v>0</v>
      </c>
      <c r="CP64" s="263">
        <f t="shared" si="116"/>
        <v>0</v>
      </c>
      <c r="CQ64" s="263">
        <f t="shared" si="116"/>
        <v>0</v>
      </c>
      <c r="CR64" s="263">
        <f t="shared" si="116"/>
        <v>0</v>
      </c>
      <c r="CS64" s="263">
        <f t="shared" si="116"/>
        <v>0</v>
      </c>
      <c r="CT64" s="263">
        <f t="shared" si="116"/>
        <v>0</v>
      </c>
      <c r="CU64" s="263">
        <f t="shared" si="116"/>
        <v>0</v>
      </c>
      <c r="CV64" s="263">
        <f t="shared" si="116"/>
        <v>0</v>
      </c>
      <c r="CW64" s="263">
        <f t="shared" si="116"/>
        <v>0</v>
      </c>
    </row>
    <row r="65" spans="1:101" x14ac:dyDescent="0.25">
      <c r="A65" t="s">
        <v>203</v>
      </c>
      <c r="B65" s="263"/>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c r="AS65" s="263"/>
      <c r="AT65" s="263">
        <f>AT20-(AT20*$A$2)</f>
        <v>0</v>
      </c>
      <c r="AU65" s="263">
        <f t="shared" ref="AU65:BZ65" si="117">AT65-($AT$20*$A$2)</f>
        <v>0</v>
      </c>
      <c r="AV65" s="263">
        <f t="shared" si="117"/>
        <v>0</v>
      </c>
      <c r="AW65" s="263">
        <f t="shared" si="117"/>
        <v>0</v>
      </c>
      <c r="AX65" s="263">
        <f t="shared" si="117"/>
        <v>0</v>
      </c>
      <c r="AY65" s="263">
        <f t="shared" si="117"/>
        <v>0</v>
      </c>
      <c r="AZ65" s="263">
        <f t="shared" si="117"/>
        <v>0</v>
      </c>
      <c r="BA65" s="263">
        <f t="shared" si="117"/>
        <v>0</v>
      </c>
      <c r="BB65" s="263">
        <f t="shared" si="117"/>
        <v>0</v>
      </c>
      <c r="BC65" s="263">
        <f t="shared" si="117"/>
        <v>0</v>
      </c>
      <c r="BD65" s="263">
        <f t="shared" si="117"/>
        <v>0</v>
      </c>
      <c r="BE65" s="263">
        <f t="shared" si="117"/>
        <v>0</v>
      </c>
      <c r="BF65" s="263">
        <f t="shared" si="117"/>
        <v>0</v>
      </c>
      <c r="BG65" s="263">
        <f t="shared" si="117"/>
        <v>0</v>
      </c>
      <c r="BH65" s="263">
        <f t="shared" si="117"/>
        <v>0</v>
      </c>
      <c r="BI65" s="263">
        <f t="shared" si="117"/>
        <v>0</v>
      </c>
      <c r="BJ65" s="263">
        <f t="shared" si="117"/>
        <v>0</v>
      </c>
      <c r="BK65" s="263">
        <f t="shared" si="117"/>
        <v>0</v>
      </c>
      <c r="BL65" s="263">
        <f t="shared" si="117"/>
        <v>0</v>
      </c>
      <c r="BM65" s="263">
        <f t="shared" si="117"/>
        <v>0</v>
      </c>
      <c r="BN65" s="263">
        <f t="shared" si="117"/>
        <v>0</v>
      </c>
      <c r="BO65" s="263">
        <f t="shared" si="117"/>
        <v>0</v>
      </c>
      <c r="BP65" s="263">
        <f t="shared" si="117"/>
        <v>0</v>
      </c>
      <c r="BQ65" s="263">
        <f t="shared" si="117"/>
        <v>0</v>
      </c>
      <c r="BR65" s="263">
        <f t="shared" si="117"/>
        <v>0</v>
      </c>
      <c r="BS65" s="263">
        <f t="shared" si="117"/>
        <v>0</v>
      </c>
      <c r="BT65" s="263">
        <f t="shared" si="117"/>
        <v>0</v>
      </c>
      <c r="BU65" s="263">
        <f t="shared" si="117"/>
        <v>0</v>
      </c>
      <c r="BV65" s="263">
        <f t="shared" si="117"/>
        <v>0</v>
      </c>
      <c r="BW65" s="263">
        <f t="shared" si="117"/>
        <v>0</v>
      </c>
      <c r="BX65" s="263">
        <f t="shared" si="117"/>
        <v>0</v>
      </c>
      <c r="BY65" s="263">
        <f t="shared" si="117"/>
        <v>0</v>
      </c>
      <c r="BZ65" s="263">
        <f t="shared" si="117"/>
        <v>0</v>
      </c>
      <c r="CA65" s="263">
        <f t="shared" ref="CA65:CW65" si="118">BZ65-($AT$20*$A$2)</f>
        <v>0</v>
      </c>
      <c r="CB65" s="263">
        <f t="shared" si="118"/>
        <v>0</v>
      </c>
      <c r="CC65" s="263">
        <f t="shared" si="118"/>
        <v>0</v>
      </c>
      <c r="CD65" s="263">
        <f t="shared" si="118"/>
        <v>0</v>
      </c>
      <c r="CE65" s="263">
        <f t="shared" si="118"/>
        <v>0</v>
      </c>
      <c r="CF65" s="263">
        <f t="shared" si="118"/>
        <v>0</v>
      </c>
      <c r="CG65" s="263">
        <f t="shared" si="118"/>
        <v>0</v>
      </c>
      <c r="CH65" s="263">
        <f t="shared" si="118"/>
        <v>0</v>
      </c>
      <c r="CI65" s="263">
        <f t="shared" si="118"/>
        <v>0</v>
      </c>
      <c r="CJ65" s="263">
        <f t="shared" si="118"/>
        <v>0</v>
      </c>
      <c r="CK65" s="263">
        <f t="shared" si="118"/>
        <v>0</v>
      </c>
      <c r="CL65" s="263">
        <f t="shared" si="118"/>
        <v>0</v>
      </c>
      <c r="CM65" s="263">
        <f t="shared" si="118"/>
        <v>0</v>
      </c>
      <c r="CN65" s="263">
        <f t="shared" si="118"/>
        <v>0</v>
      </c>
      <c r="CO65" s="263">
        <f t="shared" si="118"/>
        <v>0</v>
      </c>
      <c r="CP65" s="263">
        <f t="shared" si="118"/>
        <v>0</v>
      </c>
      <c r="CQ65" s="263">
        <f t="shared" si="118"/>
        <v>0</v>
      </c>
      <c r="CR65" s="263">
        <f t="shared" si="118"/>
        <v>0</v>
      </c>
      <c r="CS65" s="263">
        <f t="shared" si="118"/>
        <v>0</v>
      </c>
      <c r="CT65" s="263">
        <f t="shared" si="118"/>
        <v>0</v>
      </c>
      <c r="CU65" s="263">
        <f t="shared" si="118"/>
        <v>0</v>
      </c>
      <c r="CV65" s="263">
        <f t="shared" si="118"/>
        <v>0</v>
      </c>
      <c r="CW65" s="263">
        <f t="shared" si="118"/>
        <v>0</v>
      </c>
    </row>
    <row r="66" spans="1:101" x14ac:dyDescent="0.25">
      <c r="A66" t="s">
        <v>204</v>
      </c>
      <c r="B66" s="263"/>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c r="AJ66" s="263"/>
      <c r="AK66" s="263"/>
      <c r="AL66" s="263"/>
      <c r="AM66" s="263"/>
      <c r="AN66" s="263"/>
      <c r="AO66" s="263"/>
      <c r="AP66" s="263"/>
      <c r="AQ66" s="263"/>
      <c r="AR66" s="263"/>
      <c r="AS66" s="263"/>
      <c r="AT66" s="263"/>
      <c r="AU66" s="263">
        <f>AU20-(AU20*$A$2)</f>
        <v>0</v>
      </c>
      <c r="AV66" s="263">
        <f t="shared" ref="AV66:CA66" si="119">AU66-($AU$20*$A$2)</f>
        <v>0</v>
      </c>
      <c r="AW66" s="263">
        <f t="shared" si="119"/>
        <v>0</v>
      </c>
      <c r="AX66" s="263">
        <f t="shared" si="119"/>
        <v>0</v>
      </c>
      <c r="AY66" s="263">
        <f t="shared" si="119"/>
        <v>0</v>
      </c>
      <c r="AZ66" s="263">
        <f t="shared" si="119"/>
        <v>0</v>
      </c>
      <c r="BA66" s="263">
        <f t="shared" si="119"/>
        <v>0</v>
      </c>
      <c r="BB66" s="263">
        <f t="shared" si="119"/>
        <v>0</v>
      </c>
      <c r="BC66" s="263">
        <f t="shared" si="119"/>
        <v>0</v>
      </c>
      <c r="BD66" s="263">
        <f t="shared" si="119"/>
        <v>0</v>
      </c>
      <c r="BE66" s="263">
        <f t="shared" si="119"/>
        <v>0</v>
      </c>
      <c r="BF66" s="263">
        <f t="shared" si="119"/>
        <v>0</v>
      </c>
      <c r="BG66" s="263">
        <f t="shared" si="119"/>
        <v>0</v>
      </c>
      <c r="BH66" s="263">
        <f t="shared" si="119"/>
        <v>0</v>
      </c>
      <c r="BI66" s="263">
        <f t="shared" si="119"/>
        <v>0</v>
      </c>
      <c r="BJ66" s="263">
        <f t="shared" si="119"/>
        <v>0</v>
      </c>
      <c r="BK66" s="263">
        <f t="shared" si="119"/>
        <v>0</v>
      </c>
      <c r="BL66" s="263">
        <f t="shared" si="119"/>
        <v>0</v>
      </c>
      <c r="BM66" s="263">
        <f t="shared" si="119"/>
        <v>0</v>
      </c>
      <c r="BN66" s="263">
        <f t="shared" si="119"/>
        <v>0</v>
      </c>
      <c r="BO66" s="263">
        <f t="shared" si="119"/>
        <v>0</v>
      </c>
      <c r="BP66" s="263">
        <f t="shared" si="119"/>
        <v>0</v>
      </c>
      <c r="BQ66" s="263">
        <f t="shared" si="119"/>
        <v>0</v>
      </c>
      <c r="BR66" s="263">
        <f t="shared" si="119"/>
        <v>0</v>
      </c>
      <c r="BS66" s="263">
        <f t="shared" si="119"/>
        <v>0</v>
      </c>
      <c r="BT66" s="263">
        <f t="shared" si="119"/>
        <v>0</v>
      </c>
      <c r="BU66" s="263">
        <f t="shared" si="119"/>
        <v>0</v>
      </c>
      <c r="BV66" s="263">
        <f t="shared" si="119"/>
        <v>0</v>
      </c>
      <c r="BW66" s="263">
        <f t="shared" si="119"/>
        <v>0</v>
      </c>
      <c r="BX66" s="263">
        <f t="shared" si="119"/>
        <v>0</v>
      </c>
      <c r="BY66" s="263">
        <f t="shared" si="119"/>
        <v>0</v>
      </c>
      <c r="BZ66" s="263">
        <f t="shared" si="119"/>
        <v>0</v>
      </c>
      <c r="CA66" s="263">
        <f t="shared" si="119"/>
        <v>0</v>
      </c>
      <c r="CB66" s="263">
        <f t="shared" ref="CB66:CW66" si="120">CA66-($AU$20*$A$2)</f>
        <v>0</v>
      </c>
      <c r="CC66" s="263">
        <f t="shared" si="120"/>
        <v>0</v>
      </c>
      <c r="CD66" s="263">
        <f t="shared" si="120"/>
        <v>0</v>
      </c>
      <c r="CE66" s="263">
        <f t="shared" si="120"/>
        <v>0</v>
      </c>
      <c r="CF66" s="263">
        <f t="shared" si="120"/>
        <v>0</v>
      </c>
      <c r="CG66" s="263">
        <f t="shared" si="120"/>
        <v>0</v>
      </c>
      <c r="CH66" s="263">
        <f t="shared" si="120"/>
        <v>0</v>
      </c>
      <c r="CI66" s="263">
        <f t="shared" si="120"/>
        <v>0</v>
      </c>
      <c r="CJ66" s="263">
        <f t="shared" si="120"/>
        <v>0</v>
      </c>
      <c r="CK66" s="263">
        <f t="shared" si="120"/>
        <v>0</v>
      </c>
      <c r="CL66" s="263">
        <f t="shared" si="120"/>
        <v>0</v>
      </c>
      <c r="CM66" s="263">
        <f t="shared" si="120"/>
        <v>0</v>
      </c>
      <c r="CN66" s="263">
        <f t="shared" si="120"/>
        <v>0</v>
      </c>
      <c r="CO66" s="263">
        <f t="shared" si="120"/>
        <v>0</v>
      </c>
      <c r="CP66" s="263">
        <f t="shared" si="120"/>
        <v>0</v>
      </c>
      <c r="CQ66" s="263">
        <f t="shared" si="120"/>
        <v>0</v>
      </c>
      <c r="CR66" s="263">
        <f t="shared" si="120"/>
        <v>0</v>
      </c>
      <c r="CS66" s="263">
        <f t="shared" si="120"/>
        <v>0</v>
      </c>
      <c r="CT66" s="263">
        <f t="shared" si="120"/>
        <v>0</v>
      </c>
      <c r="CU66" s="263">
        <f t="shared" si="120"/>
        <v>0</v>
      </c>
      <c r="CV66" s="263">
        <f t="shared" si="120"/>
        <v>0</v>
      </c>
      <c r="CW66" s="263">
        <f t="shared" si="120"/>
        <v>0</v>
      </c>
    </row>
    <row r="67" spans="1:101" x14ac:dyDescent="0.25">
      <c r="A67" t="s">
        <v>205</v>
      </c>
      <c r="B67" s="263"/>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63"/>
      <c r="AV67" s="263">
        <f>AV20-(AV20*$A$2)</f>
        <v>0</v>
      </c>
      <c r="AW67" s="263">
        <f t="shared" ref="AW67:CB67" si="121">AV67-($AV$20*$A$2)</f>
        <v>0</v>
      </c>
      <c r="AX67" s="263">
        <f t="shared" si="121"/>
        <v>0</v>
      </c>
      <c r="AY67" s="263">
        <f t="shared" si="121"/>
        <v>0</v>
      </c>
      <c r="AZ67" s="263">
        <f t="shared" si="121"/>
        <v>0</v>
      </c>
      <c r="BA67" s="263">
        <f t="shared" si="121"/>
        <v>0</v>
      </c>
      <c r="BB67" s="263">
        <f t="shared" si="121"/>
        <v>0</v>
      </c>
      <c r="BC67" s="263">
        <f t="shared" si="121"/>
        <v>0</v>
      </c>
      <c r="BD67" s="263">
        <f t="shared" si="121"/>
        <v>0</v>
      </c>
      <c r="BE67" s="263">
        <f t="shared" si="121"/>
        <v>0</v>
      </c>
      <c r="BF67" s="263">
        <f t="shared" si="121"/>
        <v>0</v>
      </c>
      <c r="BG67" s="263">
        <f t="shared" si="121"/>
        <v>0</v>
      </c>
      <c r="BH67" s="263">
        <f t="shared" si="121"/>
        <v>0</v>
      </c>
      <c r="BI67" s="263">
        <f t="shared" si="121"/>
        <v>0</v>
      </c>
      <c r="BJ67" s="263">
        <f t="shared" si="121"/>
        <v>0</v>
      </c>
      <c r="BK67" s="263">
        <f t="shared" si="121"/>
        <v>0</v>
      </c>
      <c r="BL67" s="263">
        <f t="shared" si="121"/>
        <v>0</v>
      </c>
      <c r="BM67" s="263">
        <f t="shared" si="121"/>
        <v>0</v>
      </c>
      <c r="BN67" s="263">
        <f t="shared" si="121"/>
        <v>0</v>
      </c>
      <c r="BO67" s="263">
        <f t="shared" si="121"/>
        <v>0</v>
      </c>
      <c r="BP67" s="263">
        <f t="shared" si="121"/>
        <v>0</v>
      </c>
      <c r="BQ67" s="263">
        <f t="shared" si="121"/>
        <v>0</v>
      </c>
      <c r="BR67" s="263">
        <f t="shared" si="121"/>
        <v>0</v>
      </c>
      <c r="BS67" s="263">
        <f t="shared" si="121"/>
        <v>0</v>
      </c>
      <c r="BT67" s="263">
        <f t="shared" si="121"/>
        <v>0</v>
      </c>
      <c r="BU67" s="263">
        <f t="shared" si="121"/>
        <v>0</v>
      </c>
      <c r="BV67" s="263">
        <f t="shared" si="121"/>
        <v>0</v>
      </c>
      <c r="BW67" s="263">
        <f t="shared" si="121"/>
        <v>0</v>
      </c>
      <c r="BX67" s="263">
        <f t="shared" si="121"/>
        <v>0</v>
      </c>
      <c r="BY67" s="263">
        <f t="shared" si="121"/>
        <v>0</v>
      </c>
      <c r="BZ67" s="263">
        <f t="shared" si="121"/>
        <v>0</v>
      </c>
      <c r="CA67" s="263">
        <f t="shared" si="121"/>
        <v>0</v>
      </c>
      <c r="CB67" s="263">
        <f t="shared" si="121"/>
        <v>0</v>
      </c>
      <c r="CC67" s="263">
        <f t="shared" ref="CC67:CW67" si="122">CB67-($AV$20*$A$2)</f>
        <v>0</v>
      </c>
      <c r="CD67" s="263">
        <f t="shared" si="122"/>
        <v>0</v>
      </c>
      <c r="CE67" s="263">
        <f t="shared" si="122"/>
        <v>0</v>
      </c>
      <c r="CF67" s="263">
        <f t="shared" si="122"/>
        <v>0</v>
      </c>
      <c r="CG67" s="263">
        <f t="shared" si="122"/>
        <v>0</v>
      </c>
      <c r="CH67" s="263">
        <f t="shared" si="122"/>
        <v>0</v>
      </c>
      <c r="CI67" s="263">
        <f t="shared" si="122"/>
        <v>0</v>
      </c>
      <c r="CJ67" s="263">
        <f t="shared" si="122"/>
        <v>0</v>
      </c>
      <c r="CK67" s="263">
        <f t="shared" si="122"/>
        <v>0</v>
      </c>
      <c r="CL67" s="263">
        <f t="shared" si="122"/>
        <v>0</v>
      </c>
      <c r="CM67" s="263">
        <f t="shared" si="122"/>
        <v>0</v>
      </c>
      <c r="CN67" s="263">
        <f t="shared" si="122"/>
        <v>0</v>
      </c>
      <c r="CO67" s="263">
        <f t="shared" si="122"/>
        <v>0</v>
      </c>
      <c r="CP67" s="263">
        <f t="shared" si="122"/>
        <v>0</v>
      </c>
      <c r="CQ67" s="263">
        <f t="shared" si="122"/>
        <v>0</v>
      </c>
      <c r="CR67" s="263">
        <f t="shared" si="122"/>
        <v>0</v>
      </c>
      <c r="CS67" s="263">
        <f t="shared" si="122"/>
        <v>0</v>
      </c>
      <c r="CT67" s="263">
        <f t="shared" si="122"/>
        <v>0</v>
      </c>
      <c r="CU67" s="263">
        <f t="shared" si="122"/>
        <v>0</v>
      </c>
      <c r="CV67" s="263">
        <f t="shared" si="122"/>
        <v>0</v>
      </c>
      <c r="CW67" s="263">
        <f t="shared" si="122"/>
        <v>0</v>
      </c>
    </row>
    <row r="68" spans="1:101" x14ac:dyDescent="0.25">
      <c r="A68" t="s">
        <v>206</v>
      </c>
      <c r="B68" s="263"/>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c r="AJ68" s="263"/>
      <c r="AK68" s="263"/>
      <c r="AL68" s="263"/>
      <c r="AM68" s="263"/>
      <c r="AN68" s="263"/>
      <c r="AO68" s="263"/>
      <c r="AP68" s="263"/>
      <c r="AQ68" s="263"/>
      <c r="AR68" s="263"/>
      <c r="AS68" s="263"/>
      <c r="AT68" s="263"/>
      <c r="AU68" s="263"/>
      <c r="AV68" s="263"/>
      <c r="AW68" s="263">
        <f>AW20-(AW20*$A$2)</f>
        <v>0</v>
      </c>
      <c r="AX68" s="263">
        <f t="shared" ref="AX68:CC68" si="123">AW68-($AW$20*$A$2)</f>
        <v>0</v>
      </c>
      <c r="AY68" s="263">
        <f t="shared" si="123"/>
        <v>0</v>
      </c>
      <c r="AZ68" s="263">
        <f t="shared" si="123"/>
        <v>0</v>
      </c>
      <c r="BA68" s="263">
        <f t="shared" si="123"/>
        <v>0</v>
      </c>
      <c r="BB68" s="263">
        <f t="shared" si="123"/>
        <v>0</v>
      </c>
      <c r="BC68" s="263">
        <f t="shared" si="123"/>
        <v>0</v>
      </c>
      <c r="BD68" s="263">
        <f t="shared" si="123"/>
        <v>0</v>
      </c>
      <c r="BE68" s="263">
        <f t="shared" si="123"/>
        <v>0</v>
      </c>
      <c r="BF68" s="263">
        <f t="shared" si="123"/>
        <v>0</v>
      </c>
      <c r="BG68" s="263">
        <f t="shared" si="123"/>
        <v>0</v>
      </c>
      <c r="BH68" s="263">
        <f t="shared" si="123"/>
        <v>0</v>
      </c>
      <c r="BI68" s="263">
        <f t="shared" si="123"/>
        <v>0</v>
      </c>
      <c r="BJ68" s="263">
        <f t="shared" si="123"/>
        <v>0</v>
      </c>
      <c r="BK68" s="263">
        <f t="shared" si="123"/>
        <v>0</v>
      </c>
      <c r="BL68" s="263">
        <f t="shared" si="123"/>
        <v>0</v>
      </c>
      <c r="BM68" s="263">
        <f t="shared" si="123"/>
        <v>0</v>
      </c>
      <c r="BN68" s="263">
        <f t="shared" si="123"/>
        <v>0</v>
      </c>
      <c r="BO68" s="263">
        <f t="shared" si="123"/>
        <v>0</v>
      </c>
      <c r="BP68" s="263">
        <f t="shared" si="123"/>
        <v>0</v>
      </c>
      <c r="BQ68" s="263">
        <f t="shared" si="123"/>
        <v>0</v>
      </c>
      <c r="BR68" s="263">
        <f t="shared" si="123"/>
        <v>0</v>
      </c>
      <c r="BS68" s="263">
        <f t="shared" si="123"/>
        <v>0</v>
      </c>
      <c r="BT68" s="263">
        <f t="shared" si="123"/>
        <v>0</v>
      </c>
      <c r="BU68" s="263">
        <f t="shared" si="123"/>
        <v>0</v>
      </c>
      <c r="BV68" s="263">
        <f t="shared" si="123"/>
        <v>0</v>
      </c>
      <c r="BW68" s="263">
        <f t="shared" si="123"/>
        <v>0</v>
      </c>
      <c r="BX68" s="263">
        <f t="shared" si="123"/>
        <v>0</v>
      </c>
      <c r="BY68" s="263">
        <f t="shared" si="123"/>
        <v>0</v>
      </c>
      <c r="BZ68" s="263">
        <f t="shared" si="123"/>
        <v>0</v>
      </c>
      <c r="CA68" s="263">
        <f t="shared" si="123"/>
        <v>0</v>
      </c>
      <c r="CB68" s="263">
        <f t="shared" si="123"/>
        <v>0</v>
      </c>
      <c r="CC68" s="263">
        <f t="shared" si="123"/>
        <v>0</v>
      </c>
      <c r="CD68" s="263">
        <f t="shared" ref="CD68:CW68" si="124">CC68-($AW$20*$A$2)</f>
        <v>0</v>
      </c>
      <c r="CE68" s="263">
        <f t="shared" si="124"/>
        <v>0</v>
      </c>
      <c r="CF68" s="263">
        <f t="shared" si="124"/>
        <v>0</v>
      </c>
      <c r="CG68" s="263">
        <f t="shared" si="124"/>
        <v>0</v>
      </c>
      <c r="CH68" s="263">
        <f t="shared" si="124"/>
        <v>0</v>
      </c>
      <c r="CI68" s="263">
        <f t="shared" si="124"/>
        <v>0</v>
      </c>
      <c r="CJ68" s="263">
        <f t="shared" si="124"/>
        <v>0</v>
      </c>
      <c r="CK68" s="263">
        <f t="shared" si="124"/>
        <v>0</v>
      </c>
      <c r="CL68" s="263">
        <f t="shared" si="124"/>
        <v>0</v>
      </c>
      <c r="CM68" s="263">
        <f t="shared" si="124"/>
        <v>0</v>
      </c>
      <c r="CN68" s="263">
        <f t="shared" si="124"/>
        <v>0</v>
      </c>
      <c r="CO68" s="263">
        <f t="shared" si="124"/>
        <v>0</v>
      </c>
      <c r="CP68" s="263">
        <f t="shared" si="124"/>
        <v>0</v>
      </c>
      <c r="CQ68" s="263">
        <f t="shared" si="124"/>
        <v>0</v>
      </c>
      <c r="CR68" s="263">
        <f t="shared" si="124"/>
        <v>0</v>
      </c>
      <c r="CS68" s="263">
        <f t="shared" si="124"/>
        <v>0</v>
      </c>
      <c r="CT68" s="263">
        <f t="shared" si="124"/>
        <v>0</v>
      </c>
      <c r="CU68" s="263">
        <f t="shared" si="124"/>
        <v>0</v>
      </c>
      <c r="CV68" s="263">
        <f t="shared" si="124"/>
        <v>0</v>
      </c>
      <c r="CW68" s="263">
        <f t="shared" si="124"/>
        <v>0</v>
      </c>
    </row>
    <row r="69" spans="1:101" x14ac:dyDescent="0.25">
      <c r="A69" t="s">
        <v>207</v>
      </c>
      <c r="B69" s="263"/>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c r="AJ69" s="263"/>
      <c r="AK69" s="263"/>
      <c r="AL69" s="263"/>
      <c r="AM69" s="263"/>
      <c r="AN69" s="263"/>
      <c r="AO69" s="263"/>
      <c r="AP69" s="263"/>
      <c r="AQ69" s="263"/>
      <c r="AR69" s="263"/>
      <c r="AS69" s="263"/>
      <c r="AT69" s="263"/>
      <c r="AU69" s="263"/>
      <c r="AV69" s="263"/>
      <c r="AW69" s="263"/>
      <c r="AX69" s="263">
        <f>AX20-(AX20*$A$2)</f>
        <v>0</v>
      </c>
      <c r="AY69" s="263">
        <f t="shared" ref="AY69:CD69" si="125">AX69-($AX$20*$A$2)</f>
        <v>0</v>
      </c>
      <c r="AZ69" s="263">
        <f t="shared" si="125"/>
        <v>0</v>
      </c>
      <c r="BA69" s="263">
        <f t="shared" si="125"/>
        <v>0</v>
      </c>
      <c r="BB69" s="263">
        <f t="shared" si="125"/>
        <v>0</v>
      </c>
      <c r="BC69" s="263">
        <f t="shared" si="125"/>
        <v>0</v>
      </c>
      <c r="BD69" s="263">
        <f t="shared" si="125"/>
        <v>0</v>
      </c>
      <c r="BE69" s="263">
        <f t="shared" si="125"/>
        <v>0</v>
      </c>
      <c r="BF69" s="263">
        <f t="shared" si="125"/>
        <v>0</v>
      </c>
      <c r="BG69" s="263">
        <f t="shared" si="125"/>
        <v>0</v>
      </c>
      <c r="BH69" s="263">
        <f t="shared" si="125"/>
        <v>0</v>
      </c>
      <c r="BI69" s="263">
        <f t="shared" si="125"/>
        <v>0</v>
      </c>
      <c r="BJ69" s="263">
        <f t="shared" si="125"/>
        <v>0</v>
      </c>
      <c r="BK69" s="263">
        <f t="shared" si="125"/>
        <v>0</v>
      </c>
      <c r="BL69" s="263">
        <f t="shared" si="125"/>
        <v>0</v>
      </c>
      <c r="BM69" s="263">
        <f t="shared" si="125"/>
        <v>0</v>
      </c>
      <c r="BN69" s="263">
        <f t="shared" si="125"/>
        <v>0</v>
      </c>
      <c r="BO69" s="263">
        <f t="shared" si="125"/>
        <v>0</v>
      </c>
      <c r="BP69" s="263">
        <f t="shared" si="125"/>
        <v>0</v>
      </c>
      <c r="BQ69" s="263">
        <f t="shared" si="125"/>
        <v>0</v>
      </c>
      <c r="BR69" s="263">
        <f t="shared" si="125"/>
        <v>0</v>
      </c>
      <c r="BS69" s="263">
        <f t="shared" si="125"/>
        <v>0</v>
      </c>
      <c r="BT69" s="263">
        <f t="shared" si="125"/>
        <v>0</v>
      </c>
      <c r="BU69" s="263">
        <f t="shared" si="125"/>
        <v>0</v>
      </c>
      <c r="BV69" s="263">
        <f t="shared" si="125"/>
        <v>0</v>
      </c>
      <c r="BW69" s="263">
        <f t="shared" si="125"/>
        <v>0</v>
      </c>
      <c r="BX69" s="263">
        <f t="shared" si="125"/>
        <v>0</v>
      </c>
      <c r="BY69" s="263">
        <f t="shared" si="125"/>
        <v>0</v>
      </c>
      <c r="BZ69" s="263">
        <f t="shared" si="125"/>
        <v>0</v>
      </c>
      <c r="CA69" s="263">
        <f t="shared" si="125"/>
        <v>0</v>
      </c>
      <c r="CB69" s="263">
        <f t="shared" si="125"/>
        <v>0</v>
      </c>
      <c r="CC69" s="263">
        <f t="shared" si="125"/>
        <v>0</v>
      </c>
      <c r="CD69" s="263">
        <f t="shared" si="125"/>
        <v>0</v>
      </c>
      <c r="CE69" s="263">
        <f t="shared" ref="CE69:CW69" si="126">CD69-($AX$20*$A$2)</f>
        <v>0</v>
      </c>
      <c r="CF69" s="263">
        <f t="shared" si="126"/>
        <v>0</v>
      </c>
      <c r="CG69" s="263">
        <f t="shared" si="126"/>
        <v>0</v>
      </c>
      <c r="CH69" s="263">
        <f t="shared" si="126"/>
        <v>0</v>
      </c>
      <c r="CI69" s="263">
        <f t="shared" si="126"/>
        <v>0</v>
      </c>
      <c r="CJ69" s="263">
        <f t="shared" si="126"/>
        <v>0</v>
      </c>
      <c r="CK69" s="263">
        <f t="shared" si="126"/>
        <v>0</v>
      </c>
      <c r="CL69" s="263">
        <f t="shared" si="126"/>
        <v>0</v>
      </c>
      <c r="CM69" s="263">
        <f t="shared" si="126"/>
        <v>0</v>
      </c>
      <c r="CN69" s="263">
        <f t="shared" si="126"/>
        <v>0</v>
      </c>
      <c r="CO69" s="263">
        <f t="shared" si="126"/>
        <v>0</v>
      </c>
      <c r="CP69" s="263">
        <f t="shared" si="126"/>
        <v>0</v>
      </c>
      <c r="CQ69" s="263">
        <f t="shared" si="126"/>
        <v>0</v>
      </c>
      <c r="CR69" s="263">
        <f t="shared" si="126"/>
        <v>0</v>
      </c>
      <c r="CS69" s="263">
        <f t="shared" si="126"/>
        <v>0</v>
      </c>
      <c r="CT69" s="263">
        <f t="shared" si="126"/>
        <v>0</v>
      </c>
      <c r="CU69" s="263">
        <f t="shared" si="126"/>
        <v>0</v>
      </c>
      <c r="CV69" s="263">
        <f t="shared" si="126"/>
        <v>0</v>
      </c>
      <c r="CW69" s="263">
        <f t="shared" si="126"/>
        <v>0</v>
      </c>
    </row>
    <row r="70" spans="1:101" x14ac:dyDescent="0.25">
      <c r="A70" t="s">
        <v>208</v>
      </c>
      <c r="B70" s="263"/>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63"/>
      <c r="AY70" s="263">
        <f>AY20-(AY20*$A$2)</f>
        <v>0</v>
      </c>
      <c r="AZ70" s="263">
        <f t="shared" ref="AZ70:CE70" si="127">AY70-($AY$20*$A$2)</f>
        <v>0</v>
      </c>
      <c r="BA70" s="263">
        <f t="shared" si="127"/>
        <v>0</v>
      </c>
      <c r="BB70" s="263">
        <f t="shared" si="127"/>
        <v>0</v>
      </c>
      <c r="BC70" s="263">
        <f t="shared" si="127"/>
        <v>0</v>
      </c>
      <c r="BD70" s="263">
        <f t="shared" si="127"/>
        <v>0</v>
      </c>
      <c r="BE70" s="263">
        <f t="shared" si="127"/>
        <v>0</v>
      </c>
      <c r="BF70" s="263">
        <f t="shared" si="127"/>
        <v>0</v>
      </c>
      <c r="BG70" s="263">
        <f t="shared" si="127"/>
        <v>0</v>
      </c>
      <c r="BH70" s="263">
        <f t="shared" si="127"/>
        <v>0</v>
      </c>
      <c r="BI70" s="263">
        <f t="shared" si="127"/>
        <v>0</v>
      </c>
      <c r="BJ70" s="263">
        <f t="shared" si="127"/>
        <v>0</v>
      </c>
      <c r="BK70" s="263">
        <f t="shared" si="127"/>
        <v>0</v>
      </c>
      <c r="BL70" s="263">
        <f t="shared" si="127"/>
        <v>0</v>
      </c>
      <c r="BM70" s="263">
        <f t="shared" si="127"/>
        <v>0</v>
      </c>
      <c r="BN70" s="263">
        <f t="shared" si="127"/>
        <v>0</v>
      </c>
      <c r="BO70" s="263">
        <f t="shared" si="127"/>
        <v>0</v>
      </c>
      <c r="BP70" s="263">
        <f t="shared" si="127"/>
        <v>0</v>
      </c>
      <c r="BQ70" s="263">
        <f t="shared" si="127"/>
        <v>0</v>
      </c>
      <c r="BR70" s="263">
        <f t="shared" si="127"/>
        <v>0</v>
      </c>
      <c r="BS70" s="263">
        <f t="shared" si="127"/>
        <v>0</v>
      </c>
      <c r="BT70" s="263">
        <f t="shared" si="127"/>
        <v>0</v>
      </c>
      <c r="BU70" s="263">
        <f t="shared" si="127"/>
        <v>0</v>
      </c>
      <c r="BV70" s="263">
        <f t="shared" si="127"/>
        <v>0</v>
      </c>
      <c r="BW70" s="263">
        <f t="shared" si="127"/>
        <v>0</v>
      </c>
      <c r="BX70" s="263">
        <f t="shared" si="127"/>
        <v>0</v>
      </c>
      <c r="BY70" s="263">
        <f t="shared" si="127"/>
        <v>0</v>
      </c>
      <c r="BZ70" s="263">
        <f t="shared" si="127"/>
        <v>0</v>
      </c>
      <c r="CA70" s="263">
        <f t="shared" si="127"/>
        <v>0</v>
      </c>
      <c r="CB70" s="263">
        <f t="shared" si="127"/>
        <v>0</v>
      </c>
      <c r="CC70" s="263">
        <f t="shared" si="127"/>
        <v>0</v>
      </c>
      <c r="CD70" s="263">
        <f t="shared" si="127"/>
        <v>0</v>
      </c>
      <c r="CE70" s="263">
        <f t="shared" si="127"/>
        <v>0</v>
      </c>
      <c r="CF70" s="263">
        <f t="shared" ref="CF70:CW70" si="128">CE70-($AY$20*$A$2)</f>
        <v>0</v>
      </c>
      <c r="CG70" s="263">
        <f t="shared" si="128"/>
        <v>0</v>
      </c>
      <c r="CH70" s="263">
        <f t="shared" si="128"/>
        <v>0</v>
      </c>
      <c r="CI70" s="263">
        <f t="shared" si="128"/>
        <v>0</v>
      </c>
      <c r="CJ70" s="263">
        <f t="shared" si="128"/>
        <v>0</v>
      </c>
      <c r="CK70" s="263">
        <f t="shared" si="128"/>
        <v>0</v>
      </c>
      <c r="CL70" s="263">
        <f t="shared" si="128"/>
        <v>0</v>
      </c>
      <c r="CM70" s="263">
        <f t="shared" si="128"/>
        <v>0</v>
      </c>
      <c r="CN70" s="263">
        <f t="shared" si="128"/>
        <v>0</v>
      </c>
      <c r="CO70" s="263">
        <f t="shared" si="128"/>
        <v>0</v>
      </c>
      <c r="CP70" s="263">
        <f t="shared" si="128"/>
        <v>0</v>
      </c>
      <c r="CQ70" s="263">
        <f t="shared" si="128"/>
        <v>0</v>
      </c>
      <c r="CR70" s="263">
        <f t="shared" si="128"/>
        <v>0</v>
      </c>
      <c r="CS70" s="263">
        <f t="shared" si="128"/>
        <v>0</v>
      </c>
      <c r="CT70" s="263">
        <f t="shared" si="128"/>
        <v>0</v>
      </c>
      <c r="CU70" s="263">
        <f t="shared" si="128"/>
        <v>0</v>
      </c>
      <c r="CV70" s="263">
        <f t="shared" si="128"/>
        <v>0</v>
      </c>
      <c r="CW70" s="263">
        <f t="shared" si="128"/>
        <v>0</v>
      </c>
    </row>
    <row r="71" spans="1:101" x14ac:dyDescent="0.25">
      <c r="A71" t="s">
        <v>209</v>
      </c>
      <c r="B71" s="263"/>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63"/>
      <c r="AZ71" s="263">
        <f>AZ20-(AZ20*$A$2)</f>
        <v>0</v>
      </c>
      <c r="BA71" s="263">
        <f t="shared" ref="BA71:CF71" si="129">AZ71-($AZ$20*$A$2)</f>
        <v>0</v>
      </c>
      <c r="BB71" s="263">
        <f t="shared" si="129"/>
        <v>0</v>
      </c>
      <c r="BC71" s="263">
        <f t="shared" si="129"/>
        <v>0</v>
      </c>
      <c r="BD71" s="263">
        <f t="shared" si="129"/>
        <v>0</v>
      </c>
      <c r="BE71" s="263">
        <f t="shared" si="129"/>
        <v>0</v>
      </c>
      <c r="BF71" s="263">
        <f t="shared" si="129"/>
        <v>0</v>
      </c>
      <c r="BG71" s="263">
        <f t="shared" si="129"/>
        <v>0</v>
      </c>
      <c r="BH71" s="263">
        <f t="shared" si="129"/>
        <v>0</v>
      </c>
      <c r="BI71" s="263">
        <f t="shared" si="129"/>
        <v>0</v>
      </c>
      <c r="BJ71" s="263">
        <f t="shared" si="129"/>
        <v>0</v>
      </c>
      <c r="BK71" s="263">
        <f t="shared" si="129"/>
        <v>0</v>
      </c>
      <c r="BL71" s="263">
        <f t="shared" si="129"/>
        <v>0</v>
      </c>
      <c r="BM71" s="263">
        <f t="shared" si="129"/>
        <v>0</v>
      </c>
      <c r="BN71" s="263">
        <f t="shared" si="129"/>
        <v>0</v>
      </c>
      <c r="BO71" s="263">
        <f t="shared" si="129"/>
        <v>0</v>
      </c>
      <c r="BP71" s="263">
        <f t="shared" si="129"/>
        <v>0</v>
      </c>
      <c r="BQ71" s="263">
        <f t="shared" si="129"/>
        <v>0</v>
      </c>
      <c r="BR71" s="263">
        <f t="shared" si="129"/>
        <v>0</v>
      </c>
      <c r="BS71" s="263">
        <f t="shared" si="129"/>
        <v>0</v>
      </c>
      <c r="BT71" s="263">
        <f t="shared" si="129"/>
        <v>0</v>
      </c>
      <c r="BU71" s="263">
        <f t="shared" si="129"/>
        <v>0</v>
      </c>
      <c r="BV71" s="263">
        <f t="shared" si="129"/>
        <v>0</v>
      </c>
      <c r="BW71" s="263">
        <f t="shared" si="129"/>
        <v>0</v>
      </c>
      <c r="BX71" s="263">
        <f t="shared" si="129"/>
        <v>0</v>
      </c>
      <c r="BY71" s="263">
        <f t="shared" si="129"/>
        <v>0</v>
      </c>
      <c r="BZ71" s="263">
        <f t="shared" si="129"/>
        <v>0</v>
      </c>
      <c r="CA71" s="263">
        <f t="shared" si="129"/>
        <v>0</v>
      </c>
      <c r="CB71" s="263">
        <f t="shared" si="129"/>
        <v>0</v>
      </c>
      <c r="CC71" s="263">
        <f t="shared" si="129"/>
        <v>0</v>
      </c>
      <c r="CD71" s="263">
        <f t="shared" si="129"/>
        <v>0</v>
      </c>
      <c r="CE71" s="263">
        <f t="shared" si="129"/>
        <v>0</v>
      </c>
      <c r="CF71" s="263">
        <f t="shared" si="129"/>
        <v>0</v>
      </c>
      <c r="CG71" s="263">
        <f t="shared" ref="CG71:CW71" si="130">CF71-($AZ$20*$A$2)</f>
        <v>0</v>
      </c>
      <c r="CH71" s="263">
        <f t="shared" si="130"/>
        <v>0</v>
      </c>
      <c r="CI71" s="263">
        <f t="shared" si="130"/>
        <v>0</v>
      </c>
      <c r="CJ71" s="263">
        <f t="shared" si="130"/>
        <v>0</v>
      </c>
      <c r="CK71" s="263">
        <f t="shared" si="130"/>
        <v>0</v>
      </c>
      <c r="CL71" s="263">
        <f t="shared" si="130"/>
        <v>0</v>
      </c>
      <c r="CM71" s="263">
        <f t="shared" si="130"/>
        <v>0</v>
      </c>
      <c r="CN71" s="263">
        <f t="shared" si="130"/>
        <v>0</v>
      </c>
      <c r="CO71" s="263">
        <f t="shared" si="130"/>
        <v>0</v>
      </c>
      <c r="CP71" s="263">
        <f t="shared" si="130"/>
        <v>0</v>
      </c>
      <c r="CQ71" s="263">
        <f t="shared" si="130"/>
        <v>0</v>
      </c>
      <c r="CR71" s="263">
        <f t="shared" si="130"/>
        <v>0</v>
      </c>
      <c r="CS71" s="263">
        <f t="shared" si="130"/>
        <v>0</v>
      </c>
      <c r="CT71" s="263">
        <f t="shared" si="130"/>
        <v>0</v>
      </c>
      <c r="CU71" s="263">
        <f t="shared" si="130"/>
        <v>0</v>
      </c>
      <c r="CV71" s="263">
        <f t="shared" si="130"/>
        <v>0</v>
      </c>
      <c r="CW71" s="263">
        <f t="shared" si="130"/>
        <v>0</v>
      </c>
    </row>
    <row r="72" spans="1:101" x14ac:dyDescent="0.25">
      <c r="A72" t="s">
        <v>210</v>
      </c>
      <c r="B72" s="263"/>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c r="AJ72" s="263"/>
      <c r="AK72" s="263"/>
      <c r="AL72" s="263"/>
      <c r="AM72" s="263"/>
      <c r="AN72" s="263"/>
      <c r="AO72" s="263"/>
      <c r="AP72" s="263"/>
      <c r="AQ72" s="263"/>
      <c r="AR72" s="263"/>
      <c r="AS72" s="263"/>
      <c r="AT72" s="263"/>
      <c r="AU72" s="263"/>
      <c r="AV72" s="263"/>
      <c r="AW72" s="263"/>
      <c r="AX72" s="263"/>
      <c r="AY72" s="263"/>
      <c r="AZ72" s="263"/>
      <c r="BA72" s="263">
        <f>BA$20-(BA$20*$A$2)</f>
        <v>0</v>
      </c>
      <c r="BB72" s="263">
        <f t="shared" ref="BB72:CW72" si="131">BA72-($BA$20*$A$2)</f>
        <v>0</v>
      </c>
      <c r="BC72" s="263">
        <f t="shared" si="131"/>
        <v>0</v>
      </c>
      <c r="BD72" s="263">
        <f t="shared" si="131"/>
        <v>0</v>
      </c>
      <c r="BE72" s="263">
        <f t="shared" si="131"/>
        <v>0</v>
      </c>
      <c r="BF72" s="263">
        <f t="shared" si="131"/>
        <v>0</v>
      </c>
      <c r="BG72" s="263">
        <f t="shared" si="131"/>
        <v>0</v>
      </c>
      <c r="BH72" s="263">
        <f t="shared" si="131"/>
        <v>0</v>
      </c>
      <c r="BI72" s="263">
        <f t="shared" si="131"/>
        <v>0</v>
      </c>
      <c r="BJ72" s="263">
        <f t="shared" si="131"/>
        <v>0</v>
      </c>
      <c r="BK72" s="263">
        <f t="shared" si="131"/>
        <v>0</v>
      </c>
      <c r="BL72" s="263">
        <f t="shared" si="131"/>
        <v>0</v>
      </c>
      <c r="BM72" s="263">
        <f t="shared" si="131"/>
        <v>0</v>
      </c>
      <c r="BN72" s="263">
        <f t="shared" si="131"/>
        <v>0</v>
      </c>
      <c r="BO72" s="263">
        <f t="shared" si="131"/>
        <v>0</v>
      </c>
      <c r="BP72" s="263">
        <f t="shared" si="131"/>
        <v>0</v>
      </c>
      <c r="BQ72" s="263">
        <f t="shared" si="131"/>
        <v>0</v>
      </c>
      <c r="BR72" s="263">
        <f t="shared" si="131"/>
        <v>0</v>
      </c>
      <c r="BS72" s="263">
        <f t="shared" si="131"/>
        <v>0</v>
      </c>
      <c r="BT72" s="263">
        <f t="shared" si="131"/>
        <v>0</v>
      </c>
      <c r="BU72" s="263">
        <f t="shared" si="131"/>
        <v>0</v>
      </c>
      <c r="BV72" s="263">
        <f t="shared" si="131"/>
        <v>0</v>
      </c>
      <c r="BW72" s="263">
        <f t="shared" si="131"/>
        <v>0</v>
      </c>
      <c r="BX72" s="263">
        <f t="shared" si="131"/>
        <v>0</v>
      </c>
      <c r="BY72" s="263">
        <f t="shared" si="131"/>
        <v>0</v>
      </c>
      <c r="BZ72" s="263">
        <f t="shared" si="131"/>
        <v>0</v>
      </c>
      <c r="CA72" s="263">
        <f t="shared" si="131"/>
        <v>0</v>
      </c>
      <c r="CB72" s="263">
        <f t="shared" si="131"/>
        <v>0</v>
      </c>
      <c r="CC72" s="263">
        <f t="shared" si="131"/>
        <v>0</v>
      </c>
      <c r="CD72" s="263">
        <f t="shared" si="131"/>
        <v>0</v>
      </c>
      <c r="CE72" s="263">
        <f t="shared" si="131"/>
        <v>0</v>
      </c>
      <c r="CF72" s="263">
        <f t="shared" si="131"/>
        <v>0</v>
      </c>
      <c r="CG72" s="263">
        <f t="shared" si="131"/>
        <v>0</v>
      </c>
      <c r="CH72" s="263">
        <f t="shared" si="131"/>
        <v>0</v>
      </c>
      <c r="CI72" s="263">
        <f t="shared" si="131"/>
        <v>0</v>
      </c>
      <c r="CJ72" s="263">
        <f t="shared" si="131"/>
        <v>0</v>
      </c>
      <c r="CK72" s="263">
        <f t="shared" si="131"/>
        <v>0</v>
      </c>
      <c r="CL72" s="263">
        <f t="shared" si="131"/>
        <v>0</v>
      </c>
      <c r="CM72" s="263">
        <f t="shared" si="131"/>
        <v>0</v>
      </c>
      <c r="CN72" s="263">
        <f t="shared" si="131"/>
        <v>0</v>
      </c>
      <c r="CO72" s="263">
        <f t="shared" si="131"/>
        <v>0</v>
      </c>
      <c r="CP72" s="263">
        <f t="shared" si="131"/>
        <v>0</v>
      </c>
      <c r="CQ72" s="263">
        <f t="shared" si="131"/>
        <v>0</v>
      </c>
      <c r="CR72" s="263">
        <f t="shared" si="131"/>
        <v>0</v>
      </c>
      <c r="CS72" s="263">
        <f t="shared" si="131"/>
        <v>0</v>
      </c>
      <c r="CT72" s="263">
        <f t="shared" si="131"/>
        <v>0</v>
      </c>
      <c r="CU72" s="263">
        <f t="shared" si="131"/>
        <v>0</v>
      </c>
      <c r="CV72" s="263">
        <f t="shared" si="131"/>
        <v>0</v>
      </c>
      <c r="CW72" s="263">
        <f t="shared" si="131"/>
        <v>0</v>
      </c>
    </row>
    <row r="73" spans="1:101" x14ac:dyDescent="0.25">
      <c r="A73" t="s">
        <v>211</v>
      </c>
      <c r="B73" s="263"/>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c r="AJ73" s="263"/>
      <c r="AK73" s="263"/>
      <c r="AL73" s="263"/>
      <c r="AM73" s="263"/>
      <c r="AN73" s="263"/>
      <c r="AO73" s="263"/>
      <c r="AP73" s="263"/>
      <c r="AQ73" s="263"/>
      <c r="AR73" s="263"/>
      <c r="AS73" s="263"/>
      <c r="AT73" s="263"/>
      <c r="AU73" s="263"/>
      <c r="AV73" s="263"/>
      <c r="AW73" s="263"/>
      <c r="AX73" s="263"/>
      <c r="AY73" s="263"/>
      <c r="AZ73" s="263"/>
      <c r="BA73" s="263"/>
      <c r="BB73" s="263">
        <f>BB$20-(BB$20*$A$2)</f>
        <v>0</v>
      </c>
      <c r="BC73" s="263">
        <f t="shared" ref="BC73:CW73" si="132">BB73-($BB$20*$A$2)</f>
        <v>0</v>
      </c>
      <c r="BD73" s="263">
        <f t="shared" si="132"/>
        <v>0</v>
      </c>
      <c r="BE73" s="263">
        <f t="shared" si="132"/>
        <v>0</v>
      </c>
      <c r="BF73" s="263">
        <f t="shared" si="132"/>
        <v>0</v>
      </c>
      <c r="BG73" s="263">
        <f t="shared" si="132"/>
        <v>0</v>
      </c>
      <c r="BH73" s="263">
        <f t="shared" si="132"/>
        <v>0</v>
      </c>
      <c r="BI73" s="263">
        <f t="shared" si="132"/>
        <v>0</v>
      </c>
      <c r="BJ73" s="263">
        <f t="shared" si="132"/>
        <v>0</v>
      </c>
      <c r="BK73" s="263">
        <f t="shared" si="132"/>
        <v>0</v>
      </c>
      <c r="BL73" s="263">
        <f t="shared" si="132"/>
        <v>0</v>
      </c>
      <c r="BM73" s="263">
        <f t="shared" si="132"/>
        <v>0</v>
      </c>
      <c r="BN73" s="263">
        <f t="shared" si="132"/>
        <v>0</v>
      </c>
      <c r="BO73" s="263">
        <f t="shared" si="132"/>
        <v>0</v>
      </c>
      <c r="BP73" s="263">
        <f t="shared" si="132"/>
        <v>0</v>
      </c>
      <c r="BQ73" s="263">
        <f t="shared" si="132"/>
        <v>0</v>
      </c>
      <c r="BR73" s="263">
        <f t="shared" si="132"/>
        <v>0</v>
      </c>
      <c r="BS73" s="263">
        <f t="shared" si="132"/>
        <v>0</v>
      </c>
      <c r="BT73" s="263">
        <f t="shared" si="132"/>
        <v>0</v>
      </c>
      <c r="BU73" s="263">
        <f t="shared" si="132"/>
        <v>0</v>
      </c>
      <c r="BV73" s="263">
        <f t="shared" si="132"/>
        <v>0</v>
      </c>
      <c r="BW73" s="263">
        <f t="shared" si="132"/>
        <v>0</v>
      </c>
      <c r="BX73" s="263">
        <f t="shared" si="132"/>
        <v>0</v>
      </c>
      <c r="BY73" s="263">
        <f t="shared" si="132"/>
        <v>0</v>
      </c>
      <c r="BZ73" s="263">
        <f t="shared" si="132"/>
        <v>0</v>
      </c>
      <c r="CA73" s="263">
        <f t="shared" si="132"/>
        <v>0</v>
      </c>
      <c r="CB73" s="263">
        <f t="shared" si="132"/>
        <v>0</v>
      </c>
      <c r="CC73" s="263">
        <f t="shared" si="132"/>
        <v>0</v>
      </c>
      <c r="CD73" s="263">
        <f t="shared" si="132"/>
        <v>0</v>
      </c>
      <c r="CE73" s="263">
        <f t="shared" si="132"/>
        <v>0</v>
      </c>
      <c r="CF73" s="263">
        <f t="shared" si="132"/>
        <v>0</v>
      </c>
      <c r="CG73" s="263">
        <f t="shared" si="132"/>
        <v>0</v>
      </c>
      <c r="CH73" s="263">
        <f t="shared" si="132"/>
        <v>0</v>
      </c>
      <c r="CI73" s="263">
        <f t="shared" si="132"/>
        <v>0</v>
      </c>
      <c r="CJ73" s="263">
        <f t="shared" si="132"/>
        <v>0</v>
      </c>
      <c r="CK73" s="263">
        <f t="shared" si="132"/>
        <v>0</v>
      </c>
      <c r="CL73" s="263">
        <f t="shared" si="132"/>
        <v>0</v>
      </c>
      <c r="CM73" s="263">
        <f t="shared" si="132"/>
        <v>0</v>
      </c>
      <c r="CN73" s="263">
        <f t="shared" si="132"/>
        <v>0</v>
      </c>
      <c r="CO73" s="263">
        <f t="shared" si="132"/>
        <v>0</v>
      </c>
      <c r="CP73" s="263">
        <f t="shared" si="132"/>
        <v>0</v>
      </c>
      <c r="CQ73" s="263">
        <f t="shared" si="132"/>
        <v>0</v>
      </c>
      <c r="CR73" s="263">
        <f t="shared" si="132"/>
        <v>0</v>
      </c>
      <c r="CS73" s="263">
        <f t="shared" si="132"/>
        <v>0</v>
      </c>
      <c r="CT73" s="263">
        <f t="shared" si="132"/>
        <v>0</v>
      </c>
      <c r="CU73" s="263">
        <f t="shared" si="132"/>
        <v>0</v>
      </c>
      <c r="CV73" s="263">
        <f t="shared" si="132"/>
        <v>0</v>
      </c>
      <c r="CW73" s="263">
        <f t="shared" si="132"/>
        <v>0</v>
      </c>
    </row>
    <row r="74" spans="1:101" x14ac:dyDescent="0.25">
      <c r="A74" t="s">
        <v>212</v>
      </c>
      <c r="B74" s="263"/>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63"/>
      <c r="BC74" s="263">
        <f>BC$20-(BC$20*$A$2)</f>
        <v>0</v>
      </c>
      <c r="BD74" s="263">
        <f t="shared" ref="BD74:CW74" si="133">BC74-($BC$20*$A$2)</f>
        <v>0</v>
      </c>
      <c r="BE74" s="263">
        <f t="shared" si="133"/>
        <v>0</v>
      </c>
      <c r="BF74" s="263">
        <f t="shared" si="133"/>
        <v>0</v>
      </c>
      <c r="BG74" s="263">
        <f t="shared" si="133"/>
        <v>0</v>
      </c>
      <c r="BH74" s="263">
        <f t="shared" si="133"/>
        <v>0</v>
      </c>
      <c r="BI74" s="263">
        <f t="shared" si="133"/>
        <v>0</v>
      </c>
      <c r="BJ74" s="263">
        <f t="shared" si="133"/>
        <v>0</v>
      </c>
      <c r="BK74" s="263">
        <f t="shared" si="133"/>
        <v>0</v>
      </c>
      <c r="BL74" s="263">
        <f t="shared" si="133"/>
        <v>0</v>
      </c>
      <c r="BM74" s="263">
        <f t="shared" si="133"/>
        <v>0</v>
      </c>
      <c r="BN74" s="263">
        <f t="shared" si="133"/>
        <v>0</v>
      </c>
      <c r="BO74" s="263">
        <f t="shared" si="133"/>
        <v>0</v>
      </c>
      <c r="BP74" s="263">
        <f t="shared" si="133"/>
        <v>0</v>
      </c>
      <c r="BQ74" s="263">
        <f t="shared" si="133"/>
        <v>0</v>
      </c>
      <c r="BR74" s="263">
        <f t="shared" si="133"/>
        <v>0</v>
      </c>
      <c r="BS74" s="263">
        <f t="shared" si="133"/>
        <v>0</v>
      </c>
      <c r="BT74" s="263">
        <f t="shared" si="133"/>
        <v>0</v>
      </c>
      <c r="BU74" s="263">
        <f t="shared" si="133"/>
        <v>0</v>
      </c>
      <c r="BV74" s="263">
        <f t="shared" si="133"/>
        <v>0</v>
      </c>
      <c r="BW74" s="263">
        <f t="shared" si="133"/>
        <v>0</v>
      </c>
      <c r="BX74" s="263">
        <f t="shared" si="133"/>
        <v>0</v>
      </c>
      <c r="BY74" s="263">
        <f t="shared" si="133"/>
        <v>0</v>
      </c>
      <c r="BZ74" s="263">
        <f t="shared" si="133"/>
        <v>0</v>
      </c>
      <c r="CA74" s="263">
        <f t="shared" si="133"/>
        <v>0</v>
      </c>
      <c r="CB74" s="263">
        <f t="shared" si="133"/>
        <v>0</v>
      </c>
      <c r="CC74" s="263">
        <f t="shared" si="133"/>
        <v>0</v>
      </c>
      <c r="CD74" s="263">
        <f t="shared" si="133"/>
        <v>0</v>
      </c>
      <c r="CE74" s="263">
        <f t="shared" si="133"/>
        <v>0</v>
      </c>
      <c r="CF74" s="263">
        <f t="shared" si="133"/>
        <v>0</v>
      </c>
      <c r="CG74" s="263">
        <f t="shared" si="133"/>
        <v>0</v>
      </c>
      <c r="CH74" s="263">
        <f t="shared" si="133"/>
        <v>0</v>
      </c>
      <c r="CI74" s="263">
        <f t="shared" si="133"/>
        <v>0</v>
      </c>
      <c r="CJ74" s="263">
        <f t="shared" si="133"/>
        <v>0</v>
      </c>
      <c r="CK74" s="263">
        <f t="shared" si="133"/>
        <v>0</v>
      </c>
      <c r="CL74" s="263">
        <f t="shared" si="133"/>
        <v>0</v>
      </c>
      <c r="CM74" s="263">
        <f t="shared" si="133"/>
        <v>0</v>
      </c>
      <c r="CN74" s="263">
        <f t="shared" si="133"/>
        <v>0</v>
      </c>
      <c r="CO74" s="263">
        <f t="shared" si="133"/>
        <v>0</v>
      </c>
      <c r="CP74" s="263">
        <f t="shared" si="133"/>
        <v>0</v>
      </c>
      <c r="CQ74" s="263">
        <f t="shared" si="133"/>
        <v>0</v>
      </c>
      <c r="CR74" s="263">
        <f t="shared" si="133"/>
        <v>0</v>
      </c>
      <c r="CS74" s="263">
        <f t="shared" si="133"/>
        <v>0</v>
      </c>
      <c r="CT74" s="263">
        <f t="shared" si="133"/>
        <v>0</v>
      </c>
      <c r="CU74" s="263">
        <f t="shared" si="133"/>
        <v>0</v>
      </c>
      <c r="CV74" s="263">
        <f t="shared" si="133"/>
        <v>0</v>
      </c>
      <c r="CW74" s="263">
        <f t="shared" si="133"/>
        <v>0</v>
      </c>
    </row>
    <row r="75" spans="1:101" x14ac:dyDescent="0.25">
      <c r="A75" t="s">
        <v>213</v>
      </c>
      <c r="B75" s="263"/>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63"/>
      <c r="BA75" s="263"/>
      <c r="BB75" s="263"/>
      <c r="BC75" s="263"/>
      <c r="BD75" s="263">
        <f>BD$20-(BD$20*$A$2)</f>
        <v>0</v>
      </c>
      <c r="BE75" s="263">
        <f t="shared" ref="BE75:CW75" si="134">BD75-($BD$20*$A$2)</f>
        <v>0</v>
      </c>
      <c r="BF75" s="263">
        <f t="shared" si="134"/>
        <v>0</v>
      </c>
      <c r="BG75" s="263">
        <f t="shared" si="134"/>
        <v>0</v>
      </c>
      <c r="BH75" s="263">
        <f t="shared" si="134"/>
        <v>0</v>
      </c>
      <c r="BI75" s="263">
        <f t="shared" si="134"/>
        <v>0</v>
      </c>
      <c r="BJ75" s="263">
        <f t="shared" si="134"/>
        <v>0</v>
      </c>
      <c r="BK75" s="263">
        <f t="shared" si="134"/>
        <v>0</v>
      </c>
      <c r="BL75" s="263">
        <f t="shared" si="134"/>
        <v>0</v>
      </c>
      <c r="BM75" s="263">
        <f t="shared" si="134"/>
        <v>0</v>
      </c>
      <c r="BN75" s="263">
        <f t="shared" si="134"/>
        <v>0</v>
      </c>
      <c r="BO75" s="263">
        <f t="shared" si="134"/>
        <v>0</v>
      </c>
      <c r="BP75" s="263">
        <f t="shared" si="134"/>
        <v>0</v>
      </c>
      <c r="BQ75" s="263">
        <f t="shared" si="134"/>
        <v>0</v>
      </c>
      <c r="BR75" s="263">
        <f t="shared" si="134"/>
        <v>0</v>
      </c>
      <c r="BS75" s="263">
        <f t="shared" si="134"/>
        <v>0</v>
      </c>
      <c r="BT75" s="263">
        <f t="shared" si="134"/>
        <v>0</v>
      </c>
      <c r="BU75" s="263">
        <f t="shared" si="134"/>
        <v>0</v>
      </c>
      <c r="BV75" s="263">
        <f t="shared" si="134"/>
        <v>0</v>
      </c>
      <c r="BW75" s="263">
        <f t="shared" si="134"/>
        <v>0</v>
      </c>
      <c r="BX75" s="263">
        <f t="shared" si="134"/>
        <v>0</v>
      </c>
      <c r="BY75" s="263">
        <f t="shared" si="134"/>
        <v>0</v>
      </c>
      <c r="BZ75" s="263">
        <f t="shared" si="134"/>
        <v>0</v>
      </c>
      <c r="CA75" s="263">
        <f t="shared" si="134"/>
        <v>0</v>
      </c>
      <c r="CB75" s="263">
        <f t="shared" si="134"/>
        <v>0</v>
      </c>
      <c r="CC75" s="263">
        <f t="shared" si="134"/>
        <v>0</v>
      </c>
      <c r="CD75" s="263">
        <f t="shared" si="134"/>
        <v>0</v>
      </c>
      <c r="CE75" s="263">
        <f t="shared" si="134"/>
        <v>0</v>
      </c>
      <c r="CF75" s="263">
        <f t="shared" si="134"/>
        <v>0</v>
      </c>
      <c r="CG75" s="263">
        <f t="shared" si="134"/>
        <v>0</v>
      </c>
      <c r="CH75" s="263">
        <f t="shared" si="134"/>
        <v>0</v>
      </c>
      <c r="CI75" s="263">
        <f t="shared" si="134"/>
        <v>0</v>
      </c>
      <c r="CJ75" s="263">
        <f t="shared" si="134"/>
        <v>0</v>
      </c>
      <c r="CK75" s="263">
        <f t="shared" si="134"/>
        <v>0</v>
      </c>
      <c r="CL75" s="263">
        <f t="shared" si="134"/>
        <v>0</v>
      </c>
      <c r="CM75" s="263">
        <f t="shared" si="134"/>
        <v>0</v>
      </c>
      <c r="CN75" s="263">
        <f t="shared" si="134"/>
        <v>0</v>
      </c>
      <c r="CO75" s="263">
        <f t="shared" si="134"/>
        <v>0</v>
      </c>
      <c r="CP75" s="263">
        <f t="shared" si="134"/>
        <v>0</v>
      </c>
      <c r="CQ75" s="263">
        <f t="shared" si="134"/>
        <v>0</v>
      </c>
      <c r="CR75" s="263">
        <f t="shared" si="134"/>
        <v>0</v>
      </c>
      <c r="CS75" s="263">
        <f t="shared" si="134"/>
        <v>0</v>
      </c>
      <c r="CT75" s="263">
        <f t="shared" si="134"/>
        <v>0</v>
      </c>
      <c r="CU75" s="263">
        <f t="shared" si="134"/>
        <v>0</v>
      </c>
      <c r="CV75" s="263">
        <f t="shared" si="134"/>
        <v>0</v>
      </c>
      <c r="CW75" s="263">
        <f t="shared" si="134"/>
        <v>0</v>
      </c>
    </row>
    <row r="76" spans="1:101" x14ac:dyDescent="0.25">
      <c r="A76" t="s">
        <v>214</v>
      </c>
      <c r="B76" s="263"/>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263"/>
      <c r="AR76" s="263"/>
      <c r="AS76" s="263"/>
      <c r="AT76" s="263"/>
      <c r="AU76" s="263"/>
      <c r="AV76" s="263"/>
      <c r="AW76" s="263"/>
      <c r="AX76" s="263"/>
      <c r="AY76" s="263"/>
      <c r="AZ76" s="263"/>
      <c r="BA76" s="263"/>
      <c r="BB76" s="263"/>
      <c r="BC76" s="263"/>
      <c r="BD76" s="263"/>
      <c r="BE76" s="263">
        <f>BE$20-(BE$20*$A$2)</f>
        <v>0</v>
      </c>
      <c r="BF76" s="263">
        <f t="shared" ref="BF76:CW76" si="135">BE76-($BE$20*$A$2)</f>
        <v>0</v>
      </c>
      <c r="BG76" s="263">
        <f t="shared" si="135"/>
        <v>0</v>
      </c>
      <c r="BH76" s="263">
        <f t="shared" si="135"/>
        <v>0</v>
      </c>
      <c r="BI76" s="263">
        <f t="shared" si="135"/>
        <v>0</v>
      </c>
      <c r="BJ76" s="263">
        <f t="shared" si="135"/>
        <v>0</v>
      </c>
      <c r="BK76" s="263">
        <f t="shared" si="135"/>
        <v>0</v>
      </c>
      <c r="BL76" s="263">
        <f t="shared" si="135"/>
        <v>0</v>
      </c>
      <c r="BM76" s="263">
        <f t="shared" si="135"/>
        <v>0</v>
      </c>
      <c r="BN76" s="263">
        <f t="shared" si="135"/>
        <v>0</v>
      </c>
      <c r="BO76" s="263">
        <f t="shared" si="135"/>
        <v>0</v>
      </c>
      <c r="BP76" s="263">
        <f t="shared" si="135"/>
        <v>0</v>
      </c>
      <c r="BQ76" s="263">
        <f t="shared" si="135"/>
        <v>0</v>
      </c>
      <c r="BR76" s="263">
        <f t="shared" si="135"/>
        <v>0</v>
      </c>
      <c r="BS76" s="263">
        <f t="shared" si="135"/>
        <v>0</v>
      </c>
      <c r="BT76" s="263">
        <f t="shared" si="135"/>
        <v>0</v>
      </c>
      <c r="BU76" s="263">
        <f t="shared" si="135"/>
        <v>0</v>
      </c>
      <c r="BV76" s="263">
        <f t="shared" si="135"/>
        <v>0</v>
      </c>
      <c r="BW76" s="263">
        <f t="shared" si="135"/>
        <v>0</v>
      </c>
      <c r="BX76" s="263">
        <f t="shared" si="135"/>
        <v>0</v>
      </c>
      <c r="BY76" s="263">
        <f t="shared" si="135"/>
        <v>0</v>
      </c>
      <c r="BZ76" s="263">
        <f t="shared" si="135"/>
        <v>0</v>
      </c>
      <c r="CA76" s="263">
        <f t="shared" si="135"/>
        <v>0</v>
      </c>
      <c r="CB76" s="263">
        <f t="shared" si="135"/>
        <v>0</v>
      </c>
      <c r="CC76" s="263">
        <f t="shared" si="135"/>
        <v>0</v>
      </c>
      <c r="CD76" s="263">
        <f t="shared" si="135"/>
        <v>0</v>
      </c>
      <c r="CE76" s="263">
        <f t="shared" si="135"/>
        <v>0</v>
      </c>
      <c r="CF76" s="263">
        <f t="shared" si="135"/>
        <v>0</v>
      </c>
      <c r="CG76" s="263">
        <f t="shared" si="135"/>
        <v>0</v>
      </c>
      <c r="CH76" s="263">
        <f t="shared" si="135"/>
        <v>0</v>
      </c>
      <c r="CI76" s="263">
        <f t="shared" si="135"/>
        <v>0</v>
      </c>
      <c r="CJ76" s="263">
        <f t="shared" si="135"/>
        <v>0</v>
      </c>
      <c r="CK76" s="263">
        <f t="shared" si="135"/>
        <v>0</v>
      </c>
      <c r="CL76" s="263">
        <f t="shared" si="135"/>
        <v>0</v>
      </c>
      <c r="CM76" s="263">
        <f t="shared" si="135"/>
        <v>0</v>
      </c>
      <c r="CN76" s="263">
        <f t="shared" si="135"/>
        <v>0</v>
      </c>
      <c r="CO76" s="263">
        <f t="shared" si="135"/>
        <v>0</v>
      </c>
      <c r="CP76" s="263">
        <f t="shared" si="135"/>
        <v>0</v>
      </c>
      <c r="CQ76" s="263">
        <f t="shared" si="135"/>
        <v>0</v>
      </c>
      <c r="CR76" s="263">
        <f t="shared" si="135"/>
        <v>0</v>
      </c>
      <c r="CS76" s="263">
        <f t="shared" si="135"/>
        <v>0</v>
      </c>
      <c r="CT76" s="263">
        <f t="shared" si="135"/>
        <v>0</v>
      </c>
      <c r="CU76" s="263">
        <f t="shared" si="135"/>
        <v>0</v>
      </c>
      <c r="CV76" s="263">
        <f t="shared" si="135"/>
        <v>0</v>
      </c>
      <c r="CW76" s="263">
        <f t="shared" si="135"/>
        <v>0</v>
      </c>
    </row>
    <row r="77" spans="1:101" x14ac:dyDescent="0.25">
      <c r="A77" t="s">
        <v>215</v>
      </c>
      <c r="B77" s="263"/>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63"/>
      <c r="BF77" s="263">
        <f>BF$20-(BF$20*$A$2)</f>
        <v>0</v>
      </c>
      <c r="BG77" s="263">
        <f t="shared" ref="BG77:CW77" si="136">BF77-($BF$20*$A$2)</f>
        <v>0</v>
      </c>
      <c r="BH77" s="263">
        <f t="shared" si="136"/>
        <v>0</v>
      </c>
      <c r="BI77" s="263">
        <f t="shared" si="136"/>
        <v>0</v>
      </c>
      <c r="BJ77" s="263">
        <f t="shared" si="136"/>
        <v>0</v>
      </c>
      <c r="BK77" s="263">
        <f t="shared" si="136"/>
        <v>0</v>
      </c>
      <c r="BL77" s="263">
        <f t="shared" si="136"/>
        <v>0</v>
      </c>
      <c r="BM77" s="263">
        <f t="shared" si="136"/>
        <v>0</v>
      </c>
      <c r="BN77" s="263">
        <f t="shared" si="136"/>
        <v>0</v>
      </c>
      <c r="BO77" s="263">
        <f t="shared" si="136"/>
        <v>0</v>
      </c>
      <c r="BP77" s="263">
        <f t="shared" si="136"/>
        <v>0</v>
      </c>
      <c r="BQ77" s="263">
        <f t="shared" si="136"/>
        <v>0</v>
      </c>
      <c r="BR77" s="263">
        <f t="shared" si="136"/>
        <v>0</v>
      </c>
      <c r="BS77" s="263">
        <f t="shared" si="136"/>
        <v>0</v>
      </c>
      <c r="BT77" s="263">
        <f t="shared" si="136"/>
        <v>0</v>
      </c>
      <c r="BU77" s="263">
        <f t="shared" si="136"/>
        <v>0</v>
      </c>
      <c r="BV77" s="263">
        <f t="shared" si="136"/>
        <v>0</v>
      </c>
      <c r="BW77" s="263">
        <f t="shared" si="136"/>
        <v>0</v>
      </c>
      <c r="BX77" s="263">
        <f t="shared" si="136"/>
        <v>0</v>
      </c>
      <c r="BY77" s="263">
        <f t="shared" si="136"/>
        <v>0</v>
      </c>
      <c r="BZ77" s="263">
        <f t="shared" si="136"/>
        <v>0</v>
      </c>
      <c r="CA77" s="263">
        <f t="shared" si="136"/>
        <v>0</v>
      </c>
      <c r="CB77" s="263">
        <f t="shared" si="136"/>
        <v>0</v>
      </c>
      <c r="CC77" s="263">
        <f t="shared" si="136"/>
        <v>0</v>
      </c>
      <c r="CD77" s="263">
        <f t="shared" si="136"/>
        <v>0</v>
      </c>
      <c r="CE77" s="263">
        <f t="shared" si="136"/>
        <v>0</v>
      </c>
      <c r="CF77" s="263">
        <f t="shared" si="136"/>
        <v>0</v>
      </c>
      <c r="CG77" s="263">
        <f t="shared" si="136"/>
        <v>0</v>
      </c>
      <c r="CH77" s="263">
        <f t="shared" si="136"/>
        <v>0</v>
      </c>
      <c r="CI77" s="263">
        <f t="shared" si="136"/>
        <v>0</v>
      </c>
      <c r="CJ77" s="263">
        <f t="shared" si="136"/>
        <v>0</v>
      </c>
      <c r="CK77" s="263">
        <f t="shared" si="136"/>
        <v>0</v>
      </c>
      <c r="CL77" s="263">
        <f t="shared" si="136"/>
        <v>0</v>
      </c>
      <c r="CM77" s="263">
        <f t="shared" si="136"/>
        <v>0</v>
      </c>
      <c r="CN77" s="263">
        <f t="shared" si="136"/>
        <v>0</v>
      </c>
      <c r="CO77" s="263">
        <f t="shared" si="136"/>
        <v>0</v>
      </c>
      <c r="CP77" s="263">
        <f t="shared" si="136"/>
        <v>0</v>
      </c>
      <c r="CQ77" s="263">
        <f t="shared" si="136"/>
        <v>0</v>
      </c>
      <c r="CR77" s="263">
        <f t="shared" si="136"/>
        <v>0</v>
      </c>
      <c r="CS77" s="263">
        <f t="shared" si="136"/>
        <v>0</v>
      </c>
      <c r="CT77" s="263">
        <f t="shared" si="136"/>
        <v>0</v>
      </c>
      <c r="CU77" s="263">
        <f t="shared" si="136"/>
        <v>0</v>
      </c>
      <c r="CV77" s="263">
        <f t="shared" si="136"/>
        <v>0</v>
      </c>
      <c r="CW77" s="263">
        <f t="shared" si="136"/>
        <v>0</v>
      </c>
    </row>
    <row r="78" spans="1:101" x14ac:dyDescent="0.25">
      <c r="A78" t="s">
        <v>216</v>
      </c>
      <c r="B78" s="263"/>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63"/>
      <c r="BG78" s="263">
        <f>BG$20-(BG$20*$A$2)</f>
        <v>0</v>
      </c>
      <c r="BH78" s="263">
        <f t="shared" ref="BH78:CW78" si="137">BG78-($BG$20*$A$2)</f>
        <v>0</v>
      </c>
      <c r="BI78" s="263">
        <f t="shared" si="137"/>
        <v>0</v>
      </c>
      <c r="BJ78" s="263">
        <f t="shared" si="137"/>
        <v>0</v>
      </c>
      <c r="BK78" s="263">
        <f t="shared" si="137"/>
        <v>0</v>
      </c>
      <c r="BL78" s="263">
        <f t="shared" si="137"/>
        <v>0</v>
      </c>
      <c r="BM78" s="263">
        <f t="shared" si="137"/>
        <v>0</v>
      </c>
      <c r="BN78" s="263">
        <f t="shared" si="137"/>
        <v>0</v>
      </c>
      <c r="BO78" s="263">
        <f t="shared" si="137"/>
        <v>0</v>
      </c>
      <c r="BP78" s="263">
        <f t="shared" si="137"/>
        <v>0</v>
      </c>
      <c r="BQ78" s="263">
        <f t="shared" si="137"/>
        <v>0</v>
      </c>
      <c r="BR78" s="263">
        <f t="shared" si="137"/>
        <v>0</v>
      </c>
      <c r="BS78" s="263">
        <f t="shared" si="137"/>
        <v>0</v>
      </c>
      <c r="BT78" s="263">
        <f t="shared" si="137"/>
        <v>0</v>
      </c>
      <c r="BU78" s="263">
        <f t="shared" si="137"/>
        <v>0</v>
      </c>
      <c r="BV78" s="263">
        <f t="shared" si="137"/>
        <v>0</v>
      </c>
      <c r="BW78" s="263">
        <f t="shared" si="137"/>
        <v>0</v>
      </c>
      <c r="BX78" s="263">
        <f t="shared" si="137"/>
        <v>0</v>
      </c>
      <c r="BY78" s="263">
        <f t="shared" si="137"/>
        <v>0</v>
      </c>
      <c r="BZ78" s="263">
        <f t="shared" si="137"/>
        <v>0</v>
      </c>
      <c r="CA78" s="263">
        <f t="shared" si="137"/>
        <v>0</v>
      </c>
      <c r="CB78" s="263">
        <f t="shared" si="137"/>
        <v>0</v>
      </c>
      <c r="CC78" s="263">
        <f t="shared" si="137"/>
        <v>0</v>
      </c>
      <c r="CD78" s="263">
        <f t="shared" si="137"/>
        <v>0</v>
      </c>
      <c r="CE78" s="263">
        <f t="shared" si="137"/>
        <v>0</v>
      </c>
      <c r="CF78" s="263">
        <f t="shared" si="137"/>
        <v>0</v>
      </c>
      <c r="CG78" s="263">
        <f t="shared" si="137"/>
        <v>0</v>
      </c>
      <c r="CH78" s="263">
        <f t="shared" si="137"/>
        <v>0</v>
      </c>
      <c r="CI78" s="263">
        <f t="shared" si="137"/>
        <v>0</v>
      </c>
      <c r="CJ78" s="263">
        <f t="shared" si="137"/>
        <v>0</v>
      </c>
      <c r="CK78" s="263">
        <f t="shared" si="137"/>
        <v>0</v>
      </c>
      <c r="CL78" s="263">
        <f t="shared" si="137"/>
        <v>0</v>
      </c>
      <c r="CM78" s="263">
        <f t="shared" si="137"/>
        <v>0</v>
      </c>
      <c r="CN78" s="263">
        <f t="shared" si="137"/>
        <v>0</v>
      </c>
      <c r="CO78" s="263">
        <f t="shared" si="137"/>
        <v>0</v>
      </c>
      <c r="CP78" s="263">
        <f t="shared" si="137"/>
        <v>0</v>
      </c>
      <c r="CQ78" s="263">
        <f t="shared" si="137"/>
        <v>0</v>
      </c>
      <c r="CR78" s="263">
        <f t="shared" si="137"/>
        <v>0</v>
      </c>
      <c r="CS78" s="263">
        <f t="shared" si="137"/>
        <v>0</v>
      </c>
      <c r="CT78" s="263">
        <f t="shared" si="137"/>
        <v>0</v>
      </c>
      <c r="CU78" s="263">
        <f t="shared" si="137"/>
        <v>0</v>
      </c>
      <c r="CV78" s="263">
        <f t="shared" si="137"/>
        <v>0</v>
      </c>
      <c r="CW78" s="263">
        <f t="shared" si="137"/>
        <v>0</v>
      </c>
    </row>
    <row r="79" spans="1:101" x14ac:dyDescent="0.25">
      <c r="A79" t="s">
        <v>217</v>
      </c>
      <c r="B79" s="263"/>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c r="AJ79" s="263"/>
      <c r="AK79" s="263"/>
      <c r="AL79" s="263"/>
      <c r="AM79" s="263"/>
      <c r="AN79" s="263"/>
      <c r="AO79" s="263"/>
      <c r="AP79" s="263"/>
      <c r="AQ79" s="263"/>
      <c r="AR79" s="263"/>
      <c r="AS79" s="263"/>
      <c r="AT79" s="263"/>
      <c r="AU79" s="263"/>
      <c r="AV79" s="263"/>
      <c r="AW79" s="263"/>
      <c r="AX79" s="263"/>
      <c r="AY79" s="263"/>
      <c r="AZ79" s="263"/>
      <c r="BA79" s="263"/>
      <c r="BB79" s="263"/>
      <c r="BC79" s="263"/>
      <c r="BD79" s="263"/>
      <c r="BE79" s="263"/>
      <c r="BF79" s="263"/>
      <c r="BG79" s="263"/>
      <c r="BH79" s="263">
        <f>BH$20-(BH$20*$A$2)</f>
        <v>0</v>
      </c>
      <c r="BI79" s="263">
        <f t="shared" ref="BI79:CW79" si="138">BH79-($BH$20*$A$2)</f>
        <v>0</v>
      </c>
      <c r="BJ79" s="263">
        <f t="shared" si="138"/>
        <v>0</v>
      </c>
      <c r="BK79" s="263">
        <f t="shared" si="138"/>
        <v>0</v>
      </c>
      <c r="BL79" s="263">
        <f t="shared" si="138"/>
        <v>0</v>
      </c>
      <c r="BM79" s="263">
        <f t="shared" si="138"/>
        <v>0</v>
      </c>
      <c r="BN79" s="263">
        <f t="shared" si="138"/>
        <v>0</v>
      </c>
      <c r="BO79" s="263">
        <f t="shared" si="138"/>
        <v>0</v>
      </c>
      <c r="BP79" s="263">
        <f t="shared" si="138"/>
        <v>0</v>
      </c>
      <c r="BQ79" s="263">
        <f t="shared" si="138"/>
        <v>0</v>
      </c>
      <c r="BR79" s="263">
        <f t="shared" si="138"/>
        <v>0</v>
      </c>
      <c r="BS79" s="263">
        <f t="shared" si="138"/>
        <v>0</v>
      </c>
      <c r="BT79" s="263">
        <f t="shared" si="138"/>
        <v>0</v>
      </c>
      <c r="BU79" s="263">
        <f t="shared" si="138"/>
        <v>0</v>
      </c>
      <c r="BV79" s="263">
        <f t="shared" si="138"/>
        <v>0</v>
      </c>
      <c r="BW79" s="263">
        <f t="shared" si="138"/>
        <v>0</v>
      </c>
      <c r="BX79" s="263">
        <f t="shared" si="138"/>
        <v>0</v>
      </c>
      <c r="BY79" s="263">
        <f t="shared" si="138"/>
        <v>0</v>
      </c>
      <c r="BZ79" s="263">
        <f t="shared" si="138"/>
        <v>0</v>
      </c>
      <c r="CA79" s="263">
        <f t="shared" si="138"/>
        <v>0</v>
      </c>
      <c r="CB79" s="263">
        <f t="shared" si="138"/>
        <v>0</v>
      </c>
      <c r="CC79" s="263">
        <f t="shared" si="138"/>
        <v>0</v>
      </c>
      <c r="CD79" s="263">
        <f t="shared" si="138"/>
        <v>0</v>
      </c>
      <c r="CE79" s="263">
        <f t="shared" si="138"/>
        <v>0</v>
      </c>
      <c r="CF79" s="263">
        <f t="shared" si="138"/>
        <v>0</v>
      </c>
      <c r="CG79" s="263">
        <f t="shared" si="138"/>
        <v>0</v>
      </c>
      <c r="CH79" s="263">
        <f t="shared" si="138"/>
        <v>0</v>
      </c>
      <c r="CI79" s="263">
        <f t="shared" si="138"/>
        <v>0</v>
      </c>
      <c r="CJ79" s="263">
        <f t="shared" si="138"/>
        <v>0</v>
      </c>
      <c r="CK79" s="263">
        <f t="shared" si="138"/>
        <v>0</v>
      </c>
      <c r="CL79" s="263">
        <f t="shared" si="138"/>
        <v>0</v>
      </c>
      <c r="CM79" s="263">
        <f t="shared" si="138"/>
        <v>0</v>
      </c>
      <c r="CN79" s="263">
        <f t="shared" si="138"/>
        <v>0</v>
      </c>
      <c r="CO79" s="263">
        <f t="shared" si="138"/>
        <v>0</v>
      </c>
      <c r="CP79" s="263">
        <f t="shared" si="138"/>
        <v>0</v>
      </c>
      <c r="CQ79" s="263">
        <f t="shared" si="138"/>
        <v>0</v>
      </c>
      <c r="CR79" s="263">
        <f t="shared" si="138"/>
        <v>0</v>
      </c>
      <c r="CS79" s="263">
        <f t="shared" si="138"/>
        <v>0</v>
      </c>
      <c r="CT79" s="263">
        <f t="shared" si="138"/>
        <v>0</v>
      </c>
      <c r="CU79" s="263">
        <f t="shared" si="138"/>
        <v>0</v>
      </c>
      <c r="CV79" s="263">
        <f t="shared" si="138"/>
        <v>0</v>
      </c>
      <c r="CW79" s="263">
        <f t="shared" si="138"/>
        <v>0</v>
      </c>
    </row>
    <row r="80" spans="1:101" x14ac:dyDescent="0.25">
      <c r="A80" t="s">
        <v>218</v>
      </c>
      <c r="B80" s="263"/>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c r="AJ80" s="263"/>
      <c r="AK80" s="263"/>
      <c r="AL80" s="263"/>
      <c r="AM80" s="263"/>
      <c r="AN80" s="263"/>
      <c r="AO80" s="263"/>
      <c r="AP80" s="263"/>
      <c r="AQ80" s="263"/>
      <c r="AR80" s="263"/>
      <c r="AS80" s="263"/>
      <c r="AT80" s="263"/>
      <c r="AU80" s="263"/>
      <c r="AV80" s="263"/>
      <c r="AW80" s="263"/>
      <c r="AX80" s="263"/>
      <c r="AY80" s="263"/>
      <c r="AZ80" s="263"/>
      <c r="BA80" s="263"/>
      <c r="BB80" s="263"/>
      <c r="BC80" s="263"/>
      <c r="BD80" s="263"/>
      <c r="BE80" s="263"/>
      <c r="BF80" s="263"/>
      <c r="BG80" s="263"/>
      <c r="BH80" s="263"/>
      <c r="BI80" s="263">
        <f>BI$20-(BI$20*$A$2)</f>
        <v>0</v>
      </c>
      <c r="BJ80" s="263">
        <f t="shared" ref="BJ80:CW80" si="139">BI80-($BI$20*$A$2)</f>
        <v>0</v>
      </c>
      <c r="BK80" s="263">
        <f t="shared" si="139"/>
        <v>0</v>
      </c>
      <c r="BL80" s="263">
        <f t="shared" si="139"/>
        <v>0</v>
      </c>
      <c r="BM80" s="263">
        <f t="shared" si="139"/>
        <v>0</v>
      </c>
      <c r="BN80" s="263">
        <f t="shared" si="139"/>
        <v>0</v>
      </c>
      <c r="BO80" s="263">
        <f t="shared" si="139"/>
        <v>0</v>
      </c>
      <c r="BP80" s="263">
        <f t="shared" si="139"/>
        <v>0</v>
      </c>
      <c r="BQ80" s="263">
        <f t="shared" si="139"/>
        <v>0</v>
      </c>
      <c r="BR80" s="263">
        <f t="shared" si="139"/>
        <v>0</v>
      </c>
      <c r="BS80" s="263">
        <f t="shared" si="139"/>
        <v>0</v>
      </c>
      <c r="BT80" s="263">
        <f t="shared" si="139"/>
        <v>0</v>
      </c>
      <c r="BU80" s="263">
        <f t="shared" si="139"/>
        <v>0</v>
      </c>
      <c r="BV80" s="263">
        <f t="shared" si="139"/>
        <v>0</v>
      </c>
      <c r="BW80" s="263">
        <f t="shared" si="139"/>
        <v>0</v>
      </c>
      <c r="BX80" s="263">
        <f t="shared" si="139"/>
        <v>0</v>
      </c>
      <c r="BY80" s="263">
        <f t="shared" si="139"/>
        <v>0</v>
      </c>
      <c r="BZ80" s="263">
        <f t="shared" si="139"/>
        <v>0</v>
      </c>
      <c r="CA80" s="263">
        <f t="shared" si="139"/>
        <v>0</v>
      </c>
      <c r="CB80" s="263">
        <f t="shared" si="139"/>
        <v>0</v>
      </c>
      <c r="CC80" s="263">
        <f t="shared" si="139"/>
        <v>0</v>
      </c>
      <c r="CD80" s="263">
        <f t="shared" si="139"/>
        <v>0</v>
      </c>
      <c r="CE80" s="263">
        <f t="shared" si="139"/>
        <v>0</v>
      </c>
      <c r="CF80" s="263">
        <f t="shared" si="139"/>
        <v>0</v>
      </c>
      <c r="CG80" s="263">
        <f t="shared" si="139"/>
        <v>0</v>
      </c>
      <c r="CH80" s="263">
        <f t="shared" si="139"/>
        <v>0</v>
      </c>
      <c r="CI80" s="263">
        <f t="shared" si="139"/>
        <v>0</v>
      </c>
      <c r="CJ80" s="263">
        <f t="shared" si="139"/>
        <v>0</v>
      </c>
      <c r="CK80" s="263">
        <f t="shared" si="139"/>
        <v>0</v>
      </c>
      <c r="CL80" s="263">
        <f t="shared" si="139"/>
        <v>0</v>
      </c>
      <c r="CM80" s="263">
        <f t="shared" si="139"/>
        <v>0</v>
      </c>
      <c r="CN80" s="263">
        <f t="shared" si="139"/>
        <v>0</v>
      </c>
      <c r="CO80" s="263">
        <f t="shared" si="139"/>
        <v>0</v>
      </c>
      <c r="CP80" s="263">
        <f t="shared" si="139"/>
        <v>0</v>
      </c>
      <c r="CQ80" s="263">
        <f t="shared" si="139"/>
        <v>0</v>
      </c>
      <c r="CR80" s="263">
        <f t="shared" si="139"/>
        <v>0</v>
      </c>
      <c r="CS80" s="263">
        <f t="shared" si="139"/>
        <v>0</v>
      </c>
      <c r="CT80" s="263">
        <f t="shared" si="139"/>
        <v>0</v>
      </c>
      <c r="CU80" s="263">
        <f t="shared" si="139"/>
        <v>0</v>
      </c>
      <c r="CV80" s="263">
        <f t="shared" si="139"/>
        <v>0</v>
      </c>
      <c r="CW80" s="263">
        <f t="shared" si="139"/>
        <v>0</v>
      </c>
    </row>
    <row r="81" spans="1:101" x14ac:dyDescent="0.25">
      <c r="A81" t="s">
        <v>219</v>
      </c>
      <c r="B81" s="263"/>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63"/>
      <c r="BJ81" s="263">
        <f>BJ$20-(BJ$20*$A$2)</f>
        <v>0</v>
      </c>
      <c r="BK81" s="263">
        <f t="shared" ref="BK81:CW81" si="140">BJ81-($BJ$20*$A$2)</f>
        <v>0</v>
      </c>
      <c r="BL81" s="263">
        <f t="shared" si="140"/>
        <v>0</v>
      </c>
      <c r="BM81" s="263">
        <f t="shared" si="140"/>
        <v>0</v>
      </c>
      <c r="BN81" s="263">
        <f t="shared" si="140"/>
        <v>0</v>
      </c>
      <c r="BO81" s="263">
        <f t="shared" si="140"/>
        <v>0</v>
      </c>
      <c r="BP81" s="263">
        <f t="shared" si="140"/>
        <v>0</v>
      </c>
      <c r="BQ81" s="263">
        <f t="shared" si="140"/>
        <v>0</v>
      </c>
      <c r="BR81" s="263">
        <f t="shared" si="140"/>
        <v>0</v>
      </c>
      <c r="BS81" s="263">
        <f t="shared" si="140"/>
        <v>0</v>
      </c>
      <c r="BT81" s="263">
        <f t="shared" si="140"/>
        <v>0</v>
      </c>
      <c r="BU81" s="263">
        <f t="shared" si="140"/>
        <v>0</v>
      </c>
      <c r="BV81" s="263">
        <f t="shared" si="140"/>
        <v>0</v>
      </c>
      <c r="BW81" s="263">
        <f t="shared" si="140"/>
        <v>0</v>
      </c>
      <c r="BX81" s="263">
        <f t="shared" si="140"/>
        <v>0</v>
      </c>
      <c r="BY81" s="263">
        <f t="shared" si="140"/>
        <v>0</v>
      </c>
      <c r="BZ81" s="263">
        <f t="shared" si="140"/>
        <v>0</v>
      </c>
      <c r="CA81" s="263">
        <f t="shared" si="140"/>
        <v>0</v>
      </c>
      <c r="CB81" s="263">
        <f t="shared" si="140"/>
        <v>0</v>
      </c>
      <c r="CC81" s="263">
        <f t="shared" si="140"/>
        <v>0</v>
      </c>
      <c r="CD81" s="263">
        <f t="shared" si="140"/>
        <v>0</v>
      </c>
      <c r="CE81" s="263">
        <f t="shared" si="140"/>
        <v>0</v>
      </c>
      <c r="CF81" s="263">
        <f t="shared" si="140"/>
        <v>0</v>
      </c>
      <c r="CG81" s="263">
        <f t="shared" si="140"/>
        <v>0</v>
      </c>
      <c r="CH81" s="263">
        <f t="shared" si="140"/>
        <v>0</v>
      </c>
      <c r="CI81" s="263">
        <f t="shared" si="140"/>
        <v>0</v>
      </c>
      <c r="CJ81" s="263">
        <f t="shared" si="140"/>
        <v>0</v>
      </c>
      <c r="CK81" s="263">
        <f t="shared" si="140"/>
        <v>0</v>
      </c>
      <c r="CL81" s="263">
        <f t="shared" si="140"/>
        <v>0</v>
      </c>
      <c r="CM81" s="263">
        <f t="shared" si="140"/>
        <v>0</v>
      </c>
      <c r="CN81" s="263">
        <f t="shared" si="140"/>
        <v>0</v>
      </c>
      <c r="CO81" s="263">
        <f t="shared" si="140"/>
        <v>0</v>
      </c>
      <c r="CP81" s="263">
        <f t="shared" si="140"/>
        <v>0</v>
      </c>
      <c r="CQ81" s="263">
        <f t="shared" si="140"/>
        <v>0</v>
      </c>
      <c r="CR81" s="263">
        <f t="shared" si="140"/>
        <v>0</v>
      </c>
      <c r="CS81" s="263">
        <f t="shared" si="140"/>
        <v>0</v>
      </c>
      <c r="CT81" s="263">
        <f t="shared" si="140"/>
        <v>0</v>
      </c>
      <c r="CU81" s="263">
        <f t="shared" si="140"/>
        <v>0</v>
      </c>
      <c r="CV81" s="263">
        <f t="shared" si="140"/>
        <v>0</v>
      </c>
      <c r="CW81" s="263">
        <f t="shared" si="140"/>
        <v>0</v>
      </c>
    </row>
    <row r="82" spans="1:101" x14ac:dyDescent="0.25">
      <c r="A82" t="s">
        <v>220</v>
      </c>
      <c r="B82" s="263"/>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c r="AJ82" s="263"/>
      <c r="AK82" s="263"/>
      <c r="AL82" s="263"/>
      <c r="AM82" s="263"/>
      <c r="AN82" s="263"/>
      <c r="AO82" s="263"/>
      <c r="AP82" s="263"/>
      <c r="AQ82" s="263"/>
      <c r="AR82" s="263"/>
      <c r="AS82" s="263"/>
      <c r="AT82" s="263"/>
      <c r="AU82" s="263"/>
      <c r="AV82" s="263"/>
      <c r="AW82" s="263"/>
      <c r="AX82" s="263"/>
      <c r="AY82" s="263"/>
      <c r="AZ82" s="263"/>
      <c r="BA82" s="263"/>
      <c r="BB82" s="263"/>
      <c r="BC82" s="263"/>
      <c r="BD82" s="263"/>
      <c r="BE82" s="263"/>
      <c r="BF82" s="263"/>
      <c r="BG82" s="263"/>
      <c r="BH82" s="263"/>
      <c r="BI82" s="263"/>
      <c r="BJ82" s="263"/>
      <c r="BK82" s="263">
        <f>BK$20-(BK$20*$A$2)</f>
        <v>0</v>
      </c>
      <c r="BL82" s="263">
        <f t="shared" ref="BL82:CW82" si="141">BK82-($BK$20*$A$2)</f>
        <v>0</v>
      </c>
      <c r="BM82" s="263">
        <f t="shared" si="141"/>
        <v>0</v>
      </c>
      <c r="BN82" s="263">
        <f t="shared" si="141"/>
        <v>0</v>
      </c>
      <c r="BO82" s="263">
        <f t="shared" si="141"/>
        <v>0</v>
      </c>
      <c r="BP82" s="263">
        <f t="shared" si="141"/>
        <v>0</v>
      </c>
      <c r="BQ82" s="263">
        <f t="shared" si="141"/>
        <v>0</v>
      </c>
      <c r="BR82" s="263">
        <f t="shared" si="141"/>
        <v>0</v>
      </c>
      <c r="BS82" s="263">
        <f t="shared" si="141"/>
        <v>0</v>
      </c>
      <c r="BT82" s="263">
        <f t="shared" si="141"/>
        <v>0</v>
      </c>
      <c r="BU82" s="263">
        <f t="shared" si="141"/>
        <v>0</v>
      </c>
      <c r="BV82" s="263">
        <f t="shared" si="141"/>
        <v>0</v>
      </c>
      <c r="BW82" s="263">
        <f t="shared" si="141"/>
        <v>0</v>
      </c>
      <c r="BX82" s="263">
        <f t="shared" si="141"/>
        <v>0</v>
      </c>
      <c r="BY82" s="263">
        <f t="shared" si="141"/>
        <v>0</v>
      </c>
      <c r="BZ82" s="263">
        <f t="shared" si="141"/>
        <v>0</v>
      </c>
      <c r="CA82" s="263">
        <f t="shared" si="141"/>
        <v>0</v>
      </c>
      <c r="CB82" s="263">
        <f t="shared" si="141"/>
        <v>0</v>
      </c>
      <c r="CC82" s="263">
        <f t="shared" si="141"/>
        <v>0</v>
      </c>
      <c r="CD82" s="263">
        <f t="shared" si="141"/>
        <v>0</v>
      </c>
      <c r="CE82" s="263">
        <f t="shared" si="141"/>
        <v>0</v>
      </c>
      <c r="CF82" s="263">
        <f t="shared" si="141"/>
        <v>0</v>
      </c>
      <c r="CG82" s="263">
        <f t="shared" si="141"/>
        <v>0</v>
      </c>
      <c r="CH82" s="263">
        <f t="shared" si="141"/>
        <v>0</v>
      </c>
      <c r="CI82" s="263">
        <f t="shared" si="141"/>
        <v>0</v>
      </c>
      <c r="CJ82" s="263">
        <f t="shared" si="141"/>
        <v>0</v>
      </c>
      <c r="CK82" s="263">
        <f t="shared" si="141"/>
        <v>0</v>
      </c>
      <c r="CL82" s="263">
        <f t="shared" si="141"/>
        <v>0</v>
      </c>
      <c r="CM82" s="263">
        <f t="shared" si="141"/>
        <v>0</v>
      </c>
      <c r="CN82" s="263">
        <f t="shared" si="141"/>
        <v>0</v>
      </c>
      <c r="CO82" s="263">
        <f t="shared" si="141"/>
        <v>0</v>
      </c>
      <c r="CP82" s="263">
        <f t="shared" si="141"/>
        <v>0</v>
      </c>
      <c r="CQ82" s="263">
        <f t="shared" si="141"/>
        <v>0</v>
      </c>
      <c r="CR82" s="263">
        <f t="shared" si="141"/>
        <v>0</v>
      </c>
      <c r="CS82" s="263">
        <f t="shared" si="141"/>
        <v>0</v>
      </c>
      <c r="CT82" s="263">
        <f t="shared" si="141"/>
        <v>0</v>
      </c>
      <c r="CU82" s="263">
        <f t="shared" si="141"/>
        <v>0</v>
      </c>
      <c r="CV82" s="263">
        <f t="shared" si="141"/>
        <v>0</v>
      </c>
      <c r="CW82" s="263">
        <f t="shared" si="141"/>
        <v>0</v>
      </c>
    </row>
    <row r="83" spans="1:101" x14ac:dyDescent="0.25">
      <c r="A83" t="s">
        <v>221</v>
      </c>
      <c r="B83" s="263"/>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3"/>
      <c r="AR83" s="263"/>
      <c r="AS83" s="263"/>
      <c r="AT83" s="263"/>
      <c r="AU83" s="263"/>
      <c r="AV83" s="263"/>
      <c r="AW83" s="263"/>
      <c r="AX83" s="263"/>
      <c r="AY83" s="263"/>
      <c r="AZ83" s="263"/>
      <c r="BA83" s="263"/>
      <c r="BB83" s="263"/>
      <c r="BC83" s="263"/>
      <c r="BD83" s="263"/>
      <c r="BE83" s="263"/>
      <c r="BF83" s="263"/>
      <c r="BG83" s="263"/>
      <c r="BH83" s="263"/>
      <c r="BI83" s="263"/>
      <c r="BJ83" s="263"/>
      <c r="BK83" s="263"/>
      <c r="BL83" s="263">
        <f>BL$20-(BL$20*$A$2)</f>
        <v>0</v>
      </c>
      <c r="BM83" s="263">
        <f t="shared" ref="BM83:CW83" si="142">BL83-($BL$20*$A$2)</f>
        <v>0</v>
      </c>
      <c r="BN83" s="263">
        <f t="shared" si="142"/>
        <v>0</v>
      </c>
      <c r="BO83" s="263">
        <f t="shared" si="142"/>
        <v>0</v>
      </c>
      <c r="BP83" s="263">
        <f t="shared" si="142"/>
        <v>0</v>
      </c>
      <c r="BQ83" s="263">
        <f t="shared" si="142"/>
        <v>0</v>
      </c>
      <c r="BR83" s="263">
        <f t="shared" si="142"/>
        <v>0</v>
      </c>
      <c r="BS83" s="263">
        <f t="shared" si="142"/>
        <v>0</v>
      </c>
      <c r="BT83" s="263">
        <f t="shared" si="142"/>
        <v>0</v>
      </c>
      <c r="BU83" s="263">
        <f t="shared" si="142"/>
        <v>0</v>
      </c>
      <c r="BV83" s="263">
        <f t="shared" si="142"/>
        <v>0</v>
      </c>
      <c r="BW83" s="263">
        <f t="shared" si="142"/>
        <v>0</v>
      </c>
      <c r="BX83" s="263">
        <f t="shared" si="142"/>
        <v>0</v>
      </c>
      <c r="BY83" s="263">
        <f t="shared" si="142"/>
        <v>0</v>
      </c>
      <c r="BZ83" s="263">
        <f t="shared" si="142"/>
        <v>0</v>
      </c>
      <c r="CA83" s="263">
        <f t="shared" si="142"/>
        <v>0</v>
      </c>
      <c r="CB83" s="263">
        <f t="shared" si="142"/>
        <v>0</v>
      </c>
      <c r="CC83" s="263">
        <f t="shared" si="142"/>
        <v>0</v>
      </c>
      <c r="CD83" s="263">
        <f t="shared" si="142"/>
        <v>0</v>
      </c>
      <c r="CE83" s="263">
        <f t="shared" si="142"/>
        <v>0</v>
      </c>
      <c r="CF83" s="263">
        <f t="shared" si="142"/>
        <v>0</v>
      </c>
      <c r="CG83" s="263">
        <f t="shared" si="142"/>
        <v>0</v>
      </c>
      <c r="CH83" s="263">
        <f t="shared" si="142"/>
        <v>0</v>
      </c>
      <c r="CI83" s="263">
        <f t="shared" si="142"/>
        <v>0</v>
      </c>
      <c r="CJ83" s="263">
        <f t="shared" si="142"/>
        <v>0</v>
      </c>
      <c r="CK83" s="263">
        <f t="shared" si="142"/>
        <v>0</v>
      </c>
      <c r="CL83" s="263">
        <f t="shared" si="142"/>
        <v>0</v>
      </c>
      <c r="CM83" s="263">
        <f t="shared" si="142"/>
        <v>0</v>
      </c>
      <c r="CN83" s="263">
        <f t="shared" si="142"/>
        <v>0</v>
      </c>
      <c r="CO83" s="263">
        <f t="shared" si="142"/>
        <v>0</v>
      </c>
      <c r="CP83" s="263">
        <f t="shared" si="142"/>
        <v>0</v>
      </c>
      <c r="CQ83" s="263">
        <f t="shared" si="142"/>
        <v>0</v>
      </c>
      <c r="CR83" s="263">
        <f t="shared" si="142"/>
        <v>0</v>
      </c>
      <c r="CS83" s="263">
        <f t="shared" si="142"/>
        <v>0</v>
      </c>
      <c r="CT83" s="263">
        <f t="shared" si="142"/>
        <v>0</v>
      </c>
      <c r="CU83" s="263">
        <f t="shared" si="142"/>
        <v>0</v>
      </c>
      <c r="CV83" s="263">
        <f t="shared" si="142"/>
        <v>0</v>
      </c>
      <c r="CW83" s="263">
        <f t="shared" si="142"/>
        <v>0</v>
      </c>
    </row>
    <row r="84" spans="1:101" x14ac:dyDescent="0.25">
      <c r="A84" t="s">
        <v>222</v>
      </c>
      <c r="B84" s="263"/>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c r="BK84" s="263"/>
      <c r="BL84" s="263"/>
      <c r="BM84" s="263">
        <f>BM$20-(BM$20*$A$2)</f>
        <v>0</v>
      </c>
      <c r="BN84" s="263">
        <f t="shared" ref="BN84:CW84" si="143">BM84-($BM$20*$A$2)</f>
        <v>0</v>
      </c>
      <c r="BO84" s="263">
        <f t="shared" si="143"/>
        <v>0</v>
      </c>
      <c r="BP84" s="263">
        <f t="shared" si="143"/>
        <v>0</v>
      </c>
      <c r="BQ84" s="263">
        <f t="shared" si="143"/>
        <v>0</v>
      </c>
      <c r="BR84" s="263">
        <f t="shared" si="143"/>
        <v>0</v>
      </c>
      <c r="BS84" s="263">
        <f t="shared" si="143"/>
        <v>0</v>
      </c>
      <c r="BT84" s="263">
        <f t="shared" si="143"/>
        <v>0</v>
      </c>
      <c r="BU84" s="263">
        <f t="shared" si="143"/>
        <v>0</v>
      </c>
      <c r="BV84" s="263">
        <f t="shared" si="143"/>
        <v>0</v>
      </c>
      <c r="BW84" s="263">
        <f t="shared" si="143"/>
        <v>0</v>
      </c>
      <c r="BX84" s="263">
        <f t="shared" si="143"/>
        <v>0</v>
      </c>
      <c r="BY84" s="263">
        <f t="shared" si="143"/>
        <v>0</v>
      </c>
      <c r="BZ84" s="263">
        <f t="shared" si="143"/>
        <v>0</v>
      </c>
      <c r="CA84" s="263">
        <f t="shared" si="143"/>
        <v>0</v>
      </c>
      <c r="CB84" s="263">
        <f t="shared" si="143"/>
        <v>0</v>
      </c>
      <c r="CC84" s="263">
        <f t="shared" si="143"/>
        <v>0</v>
      </c>
      <c r="CD84" s="263">
        <f t="shared" si="143"/>
        <v>0</v>
      </c>
      <c r="CE84" s="263">
        <f t="shared" si="143"/>
        <v>0</v>
      </c>
      <c r="CF84" s="263">
        <f t="shared" si="143"/>
        <v>0</v>
      </c>
      <c r="CG84" s="263">
        <f t="shared" si="143"/>
        <v>0</v>
      </c>
      <c r="CH84" s="263">
        <f t="shared" si="143"/>
        <v>0</v>
      </c>
      <c r="CI84" s="263">
        <f t="shared" si="143"/>
        <v>0</v>
      </c>
      <c r="CJ84" s="263">
        <f t="shared" si="143"/>
        <v>0</v>
      </c>
      <c r="CK84" s="263">
        <f t="shared" si="143"/>
        <v>0</v>
      </c>
      <c r="CL84" s="263">
        <f t="shared" si="143"/>
        <v>0</v>
      </c>
      <c r="CM84" s="263">
        <f t="shared" si="143"/>
        <v>0</v>
      </c>
      <c r="CN84" s="263">
        <f t="shared" si="143"/>
        <v>0</v>
      </c>
      <c r="CO84" s="263">
        <f t="shared" si="143"/>
        <v>0</v>
      </c>
      <c r="CP84" s="263">
        <f t="shared" si="143"/>
        <v>0</v>
      </c>
      <c r="CQ84" s="263">
        <f t="shared" si="143"/>
        <v>0</v>
      </c>
      <c r="CR84" s="263">
        <f t="shared" si="143"/>
        <v>0</v>
      </c>
      <c r="CS84" s="263">
        <f t="shared" si="143"/>
        <v>0</v>
      </c>
      <c r="CT84" s="263">
        <f t="shared" si="143"/>
        <v>0</v>
      </c>
      <c r="CU84" s="263">
        <f t="shared" si="143"/>
        <v>0</v>
      </c>
      <c r="CV84" s="263">
        <f t="shared" si="143"/>
        <v>0</v>
      </c>
      <c r="CW84" s="263">
        <f t="shared" si="143"/>
        <v>0</v>
      </c>
    </row>
    <row r="85" spans="1:101" x14ac:dyDescent="0.25">
      <c r="A85" t="s">
        <v>223</v>
      </c>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c r="BK85" s="263"/>
      <c r="BL85" s="263"/>
      <c r="BM85" s="263"/>
      <c r="BN85" s="263">
        <f>BN$20-(BN$20*$A$2)</f>
        <v>0</v>
      </c>
      <c r="BO85" s="263">
        <f t="shared" ref="BO85:CW85" si="144">BN85-($BN$20*$A$2)</f>
        <v>0</v>
      </c>
      <c r="BP85" s="263">
        <f t="shared" si="144"/>
        <v>0</v>
      </c>
      <c r="BQ85" s="263">
        <f t="shared" si="144"/>
        <v>0</v>
      </c>
      <c r="BR85" s="263">
        <f t="shared" si="144"/>
        <v>0</v>
      </c>
      <c r="BS85" s="263">
        <f t="shared" si="144"/>
        <v>0</v>
      </c>
      <c r="BT85" s="263">
        <f t="shared" si="144"/>
        <v>0</v>
      </c>
      <c r="BU85" s="263">
        <f t="shared" si="144"/>
        <v>0</v>
      </c>
      <c r="BV85" s="263">
        <f t="shared" si="144"/>
        <v>0</v>
      </c>
      <c r="BW85" s="263">
        <f t="shared" si="144"/>
        <v>0</v>
      </c>
      <c r="BX85" s="263">
        <f t="shared" si="144"/>
        <v>0</v>
      </c>
      <c r="BY85" s="263">
        <f t="shared" si="144"/>
        <v>0</v>
      </c>
      <c r="BZ85" s="263">
        <f t="shared" si="144"/>
        <v>0</v>
      </c>
      <c r="CA85" s="263">
        <f t="shared" si="144"/>
        <v>0</v>
      </c>
      <c r="CB85" s="263">
        <f t="shared" si="144"/>
        <v>0</v>
      </c>
      <c r="CC85" s="263">
        <f t="shared" si="144"/>
        <v>0</v>
      </c>
      <c r="CD85" s="263">
        <f t="shared" si="144"/>
        <v>0</v>
      </c>
      <c r="CE85" s="263">
        <f t="shared" si="144"/>
        <v>0</v>
      </c>
      <c r="CF85" s="263">
        <f t="shared" si="144"/>
        <v>0</v>
      </c>
      <c r="CG85" s="263">
        <f t="shared" si="144"/>
        <v>0</v>
      </c>
      <c r="CH85" s="263">
        <f t="shared" si="144"/>
        <v>0</v>
      </c>
      <c r="CI85" s="263">
        <f t="shared" si="144"/>
        <v>0</v>
      </c>
      <c r="CJ85" s="263">
        <f t="shared" si="144"/>
        <v>0</v>
      </c>
      <c r="CK85" s="263">
        <f t="shared" si="144"/>
        <v>0</v>
      </c>
      <c r="CL85" s="263">
        <f t="shared" si="144"/>
        <v>0</v>
      </c>
      <c r="CM85" s="263">
        <f t="shared" si="144"/>
        <v>0</v>
      </c>
      <c r="CN85" s="263">
        <f t="shared" si="144"/>
        <v>0</v>
      </c>
      <c r="CO85" s="263">
        <f t="shared" si="144"/>
        <v>0</v>
      </c>
      <c r="CP85" s="263">
        <f t="shared" si="144"/>
        <v>0</v>
      </c>
      <c r="CQ85" s="263">
        <f t="shared" si="144"/>
        <v>0</v>
      </c>
      <c r="CR85" s="263">
        <f t="shared" si="144"/>
        <v>0</v>
      </c>
      <c r="CS85" s="263">
        <f t="shared" si="144"/>
        <v>0</v>
      </c>
      <c r="CT85" s="263">
        <f t="shared" si="144"/>
        <v>0</v>
      </c>
      <c r="CU85" s="263">
        <f t="shared" si="144"/>
        <v>0</v>
      </c>
      <c r="CV85" s="263">
        <f t="shared" si="144"/>
        <v>0</v>
      </c>
      <c r="CW85" s="263">
        <f t="shared" si="144"/>
        <v>0</v>
      </c>
    </row>
    <row r="86" spans="1:101" x14ac:dyDescent="0.25">
      <c r="A86" t="s">
        <v>224</v>
      </c>
      <c r="B86" s="263"/>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c r="BK86" s="263"/>
      <c r="BL86" s="263"/>
      <c r="BM86" s="263"/>
      <c r="BN86" s="263"/>
      <c r="BO86" s="263">
        <f>BO$20-(BO$20*$A$2)</f>
        <v>0</v>
      </c>
      <c r="BP86" s="263">
        <f t="shared" ref="BP86:CW86" si="145">BO86-($BO$20*$A$2)</f>
        <v>0</v>
      </c>
      <c r="BQ86" s="263">
        <f t="shared" si="145"/>
        <v>0</v>
      </c>
      <c r="BR86" s="263">
        <f t="shared" si="145"/>
        <v>0</v>
      </c>
      <c r="BS86" s="263">
        <f t="shared" si="145"/>
        <v>0</v>
      </c>
      <c r="BT86" s="263">
        <f t="shared" si="145"/>
        <v>0</v>
      </c>
      <c r="BU86" s="263">
        <f t="shared" si="145"/>
        <v>0</v>
      </c>
      <c r="BV86" s="263">
        <f t="shared" si="145"/>
        <v>0</v>
      </c>
      <c r="BW86" s="263">
        <f t="shared" si="145"/>
        <v>0</v>
      </c>
      <c r="BX86" s="263">
        <f t="shared" si="145"/>
        <v>0</v>
      </c>
      <c r="BY86" s="263">
        <f t="shared" si="145"/>
        <v>0</v>
      </c>
      <c r="BZ86" s="263">
        <f t="shared" si="145"/>
        <v>0</v>
      </c>
      <c r="CA86" s="263">
        <f t="shared" si="145"/>
        <v>0</v>
      </c>
      <c r="CB86" s="263">
        <f t="shared" si="145"/>
        <v>0</v>
      </c>
      <c r="CC86" s="263">
        <f t="shared" si="145"/>
        <v>0</v>
      </c>
      <c r="CD86" s="263">
        <f t="shared" si="145"/>
        <v>0</v>
      </c>
      <c r="CE86" s="263">
        <f t="shared" si="145"/>
        <v>0</v>
      </c>
      <c r="CF86" s="263">
        <f t="shared" si="145"/>
        <v>0</v>
      </c>
      <c r="CG86" s="263">
        <f t="shared" si="145"/>
        <v>0</v>
      </c>
      <c r="CH86" s="263">
        <f t="shared" si="145"/>
        <v>0</v>
      </c>
      <c r="CI86" s="263">
        <f t="shared" si="145"/>
        <v>0</v>
      </c>
      <c r="CJ86" s="263">
        <f t="shared" si="145"/>
        <v>0</v>
      </c>
      <c r="CK86" s="263">
        <f t="shared" si="145"/>
        <v>0</v>
      </c>
      <c r="CL86" s="263">
        <f t="shared" si="145"/>
        <v>0</v>
      </c>
      <c r="CM86" s="263">
        <f t="shared" si="145"/>
        <v>0</v>
      </c>
      <c r="CN86" s="263">
        <f t="shared" si="145"/>
        <v>0</v>
      </c>
      <c r="CO86" s="263">
        <f t="shared" si="145"/>
        <v>0</v>
      </c>
      <c r="CP86" s="263">
        <f t="shared" si="145"/>
        <v>0</v>
      </c>
      <c r="CQ86" s="263">
        <f t="shared" si="145"/>
        <v>0</v>
      </c>
      <c r="CR86" s="263">
        <f t="shared" si="145"/>
        <v>0</v>
      </c>
      <c r="CS86" s="263">
        <f t="shared" si="145"/>
        <v>0</v>
      </c>
      <c r="CT86" s="263">
        <f t="shared" si="145"/>
        <v>0</v>
      </c>
      <c r="CU86" s="263">
        <f t="shared" si="145"/>
        <v>0</v>
      </c>
      <c r="CV86" s="263">
        <f t="shared" si="145"/>
        <v>0</v>
      </c>
      <c r="CW86" s="263">
        <f t="shared" si="145"/>
        <v>0</v>
      </c>
    </row>
    <row r="87" spans="1:101" x14ac:dyDescent="0.25">
      <c r="A87" t="s">
        <v>225</v>
      </c>
      <c r="B87" s="263"/>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c r="BK87" s="263"/>
      <c r="BL87" s="263"/>
      <c r="BM87" s="263"/>
      <c r="BN87" s="263"/>
      <c r="BO87" s="263"/>
      <c r="BP87" s="263">
        <f>BP$20-(BP$20*$A$2)</f>
        <v>0</v>
      </c>
      <c r="BQ87" s="263">
        <f t="shared" ref="BQ87:CW87" si="146">BP87-($BP$20*$A$2)</f>
        <v>0</v>
      </c>
      <c r="BR87" s="263">
        <f t="shared" si="146"/>
        <v>0</v>
      </c>
      <c r="BS87" s="263">
        <f t="shared" si="146"/>
        <v>0</v>
      </c>
      <c r="BT87" s="263">
        <f t="shared" si="146"/>
        <v>0</v>
      </c>
      <c r="BU87" s="263">
        <f t="shared" si="146"/>
        <v>0</v>
      </c>
      <c r="BV87" s="263">
        <f t="shared" si="146"/>
        <v>0</v>
      </c>
      <c r="BW87" s="263">
        <f t="shared" si="146"/>
        <v>0</v>
      </c>
      <c r="BX87" s="263">
        <f t="shared" si="146"/>
        <v>0</v>
      </c>
      <c r="BY87" s="263">
        <f t="shared" si="146"/>
        <v>0</v>
      </c>
      <c r="BZ87" s="263">
        <f t="shared" si="146"/>
        <v>0</v>
      </c>
      <c r="CA87" s="263">
        <f t="shared" si="146"/>
        <v>0</v>
      </c>
      <c r="CB87" s="263">
        <f t="shared" si="146"/>
        <v>0</v>
      </c>
      <c r="CC87" s="263">
        <f t="shared" si="146"/>
        <v>0</v>
      </c>
      <c r="CD87" s="263">
        <f t="shared" si="146"/>
        <v>0</v>
      </c>
      <c r="CE87" s="263">
        <f t="shared" si="146"/>
        <v>0</v>
      </c>
      <c r="CF87" s="263">
        <f t="shared" si="146"/>
        <v>0</v>
      </c>
      <c r="CG87" s="263">
        <f t="shared" si="146"/>
        <v>0</v>
      </c>
      <c r="CH87" s="263">
        <f t="shared" si="146"/>
        <v>0</v>
      </c>
      <c r="CI87" s="263">
        <f t="shared" si="146"/>
        <v>0</v>
      </c>
      <c r="CJ87" s="263">
        <f t="shared" si="146"/>
        <v>0</v>
      </c>
      <c r="CK87" s="263">
        <f t="shared" si="146"/>
        <v>0</v>
      </c>
      <c r="CL87" s="263">
        <f t="shared" si="146"/>
        <v>0</v>
      </c>
      <c r="CM87" s="263">
        <f t="shared" si="146"/>
        <v>0</v>
      </c>
      <c r="CN87" s="263">
        <f t="shared" si="146"/>
        <v>0</v>
      </c>
      <c r="CO87" s="263">
        <f t="shared" si="146"/>
        <v>0</v>
      </c>
      <c r="CP87" s="263">
        <f t="shared" si="146"/>
        <v>0</v>
      </c>
      <c r="CQ87" s="263">
        <f t="shared" si="146"/>
        <v>0</v>
      </c>
      <c r="CR87" s="263">
        <f t="shared" si="146"/>
        <v>0</v>
      </c>
      <c r="CS87" s="263">
        <f t="shared" si="146"/>
        <v>0</v>
      </c>
      <c r="CT87" s="263">
        <f t="shared" si="146"/>
        <v>0</v>
      </c>
      <c r="CU87" s="263">
        <f t="shared" si="146"/>
        <v>0</v>
      </c>
      <c r="CV87" s="263">
        <f t="shared" si="146"/>
        <v>0</v>
      </c>
      <c r="CW87" s="263">
        <f t="shared" si="146"/>
        <v>0</v>
      </c>
    </row>
    <row r="88" spans="1:101" x14ac:dyDescent="0.25">
      <c r="A88" t="s">
        <v>226</v>
      </c>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c r="AI88" s="263"/>
      <c r="AJ88" s="263"/>
      <c r="AK88" s="263"/>
      <c r="AL88" s="263"/>
      <c r="AM88" s="263"/>
      <c r="AN88" s="263"/>
      <c r="AO88" s="263"/>
      <c r="AP88" s="263"/>
      <c r="AQ88" s="263"/>
      <c r="AR88" s="263"/>
      <c r="AS88" s="263"/>
      <c r="AT88" s="263"/>
      <c r="AU88" s="263"/>
      <c r="AV88" s="263"/>
      <c r="AW88" s="263"/>
      <c r="AX88" s="263"/>
      <c r="AY88" s="263"/>
      <c r="AZ88" s="263"/>
      <c r="BA88" s="263"/>
      <c r="BB88" s="263"/>
      <c r="BC88" s="263"/>
      <c r="BD88" s="263"/>
      <c r="BE88" s="263"/>
      <c r="BF88" s="263"/>
      <c r="BG88" s="263"/>
      <c r="BH88" s="263"/>
      <c r="BI88" s="263"/>
      <c r="BJ88" s="263"/>
      <c r="BK88" s="263"/>
      <c r="BL88" s="263"/>
      <c r="BM88" s="263"/>
      <c r="BN88" s="263"/>
      <c r="BO88" s="263"/>
      <c r="BP88" s="263"/>
      <c r="BQ88" s="263">
        <f>BQ$20-(BQ$20*$A$2)</f>
        <v>0</v>
      </c>
      <c r="BR88" s="263">
        <f t="shared" ref="BR88:CW88" si="147">BQ88-($BQ$20*$A$2)</f>
        <v>0</v>
      </c>
      <c r="BS88" s="263">
        <f t="shared" si="147"/>
        <v>0</v>
      </c>
      <c r="BT88" s="263">
        <f t="shared" si="147"/>
        <v>0</v>
      </c>
      <c r="BU88" s="263">
        <f t="shared" si="147"/>
        <v>0</v>
      </c>
      <c r="BV88" s="263">
        <f t="shared" si="147"/>
        <v>0</v>
      </c>
      <c r="BW88" s="263">
        <f t="shared" si="147"/>
        <v>0</v>
      </c>
      <c r="BX88" s="263">
        <f t="shared" si="147"/>
        <v>0</v>
      </c>
      <c r="BY88" s="263">
        <f t="shared" si="147"/>
        <v>0</v>
      </c>
      <c r="BZ88" s="263">
        <f t="shared" si="147"/>
        <v>0</v>
      </c>
      <c r="CA88" s="263">
        <f t="shared" si="147"/>
        <v>0</v>
      </c>
      <c r="CB88" s="263">
        <f t="shared" si="147"/>
        <v>0</v>
      </c>
      <c r="CC88" s="263">
        <f t="shared" si="147"/>
        <v>0</v>
      </c>
      <c r="CD88" s="263">
        <f t="shared" si="147"/>
        <v>0</v>
      </c>
      <c r="CE88" s="263">
        <f t="shared" si="147"/>
        <v>0</v>
      </c>
      <c r="CF88" s="263">
        <f t="shared" si="147"/>
        <v>0</v>
      </c>
      <c r="CG88" s="263">
        <f t="shared" si="147"/>
        <v>0</v>
      </c>
      <c r="CH88" s="263">
        <f t="shared" si="147"/>
        <v>0</v>
      </c>
      <c r="CI88" s="263">
        <f t="shared" si="147"/>
        <v>0</v>
      </c>
      <c r="CJ88" s="263">
        <f t="shared" si="147"/>
        <v>0</v>
      </c>
      <c r="CK88" s="263">
        <f t="shared" si="147"/>
        <v>0</v>
      </c>
      <c r="CL88" s="263">
        <f t="shared" si="147"/>
        <v>0</v>
      </c>
      <c r="CM88" s="263">
        <f t="shared" si="147"/>
        <v>0</v>
      </c>
      <c r="CN88" s="263">
        <f t="shared" si="147"/>
        <v>0</v>
      </c>
      <c r="CO88" s="263">
        <f t="shared" si="147"/>
        <v>0</v>
      </c>
      <c r="CP88" s="263">
        <f t="shared" si="147"/>
        <v>0</v>
      </c>
      <c r="CQ88" s="263">
        <f t="shared" si="147"/>
        <v>0</v>
      </c>
      <c r="CR88" s="263">
        <f t="shared" si="147"/>
        <v>0</v>
      </c>
      <c r="CS88" s="263">
        <f t="shared" si="147"/>
        <v>0</v>
      </c>
      <c r="CT88" s="263">
        <f t="shared" si="147"/>
        <v>0</v>
      </c>
      <c r="CU88" s="263">
        <f t="shared" si="147"/>
        <v>0</v>
      </c>
      <c r="CV88" s="263">
        <f t="shared" si="147"/>
        <v>0</v>
      </c>
      <c r="CW88" s="263">
        <f t="shared" si="147"/>
        <v>0</v>
      </c>
    </row>
    <row r="89" spans="1:101" x14ac:dyDescent="0.25">
      <c r="A89" t="s">
        <v>227</v>
      </c>
      <c r="B89" s="263"/>
      <c r="C89" s="263"/>
      <c r="D89" s="263"/>
      <c r="E89" s="263"/>
      <c r="F89" s="263"/>
      <c r="G89" s="263"/>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c r="AJ89" s="263"/>
      <c r="AK89" s="263"/>
      <c r="AL89" s="263"/>
      <c r="AM89" s="263"/>
      <c r="AN89" s="263"/>
      <c r="AO89" s="263"/>
      <c r="AP89" s="263"/>
      <c r="AQ89" s="263"/>
      <c r="AR89" s="263"/>
      <c r="AS89" s="263"/>
      <c r="AT89" s="263"/>
      <c r="AU89" s="263"/>
      <c r="AV89" s="263"/>
      <c r="AW89" s="263"/>
      <c r="AX89" s="263"/>
      <c r="AY89" s="263"/>
      <c r="AZ89" s="263"/>
      <c r="BA89" s="263"/>
      <c r="BB89" s="263"/>
      <c r="BC89" s="263"/>
      <c r="BD89" s="263"/>
      <c r="BE89" s="263"/>
      <c r="BF89" s="263"/>
      <c r="BG89" s="263"/>
      <c r="BH89" s="263"/>
      <c r="BI89" s="263"/>
      <c r="BJ89" s="263"/>
      <c r="BK89" s="263"/>
      <c r="BL89" s="263"/>
      <c r="BM89" s="263"/>
      <c r="BN89" s="263"/>
      <c r="BO89" s="263"/>
      <c r="BP89" s="263"/>
      <c r="BQ89" s="263"/>
      <c r="BR89" s="263">
        <f>BR$20-(BR$20*$A$2)</f>
        <v>0</v>
      </c>
      <c r="BS89" s="263">
        <f t="shared" ref="BS89:CW89" si="148">BR89-($BR$20*$A$2)</f>
        <v>0</v>
      </c>
      <c r="BT89" s="263">
        <f t="shared" si="148"/>
        <v>0</v>
      </c>
      <c r="BU89" s="263">
        <f t="shared" si="148"/>
        <v>0</v>
      </c>
      <c r="BV89" s="263">
        <f t="shared" si="148"/>
        <v>0</v>
      </c>
      <c r="BW89" s="263">
        <f t="shared" si="148"/>
        <v>0</v>
      </c>
      <c r="BX89" s="263">
        <f t="shared" si="148"/>
        <v>0</v>
      </c>
      <c r="BY89" s="263">
        <f t="shared" si="148"/>
        <v>0</v>
      </c>
      <c r="BZ89" s="263">
        <f t="shared" si="148"/>
        <v>0</v>
      </c>
      <c r="CA89" s="263">
        <f t="shared" si="148"/>
        <v>0</v>
      </c>
      <c r="CB89" s="263">
        <f t="shared" si="148"/>
        <v>0</v>
      </c>
      <c r="CC89" s="263">
        <f t="shared" si="148"/>
        <v>0</v>
      </c>
      <c r="CD89" s="263">
        <f t="shared" si="148"/>
        <v>0</v>
      </c>
      <c r="CE89" s="263">
        <f t="shared" si="148"/>
        <v>0</v>
      </c>
      <c r="CF89" s="263">
        <f t="shared" si="148"/>
        <v>0</v>
      </c>
      <c r="CG89" s="263">
        <f t="shared" si="148"/>
        <v>0</v>
      </c>
      <c r="CH89" s="263">
        <f t="shared" si="148"/>
        <v>0</v>
      </c>
      <c r="CI89" s="263">
        <f t="shared" si="148"/>
        <v>0</v>
      </c>
      <c r="CJ89" s="263">
        <f t="shared" si="148"/>
        <v>0</v>
      </c>
      <c r="CK89" s="263">
        <f t="shared" si="148"/>
        <v>0</v>
      </c>
      <c r="CL89" s="263">
        <f t="shared" si="148"/>
        <v>0</v>
      </c>
      <c r="CM89" s="263">
        <f t="shared" si="148"/>
        <v>0</v>
      </c>
      <c r="CN89" s="263">
        <f t="shared" si="148"/>
        <v>0</v>
      </c>
      <c r="CO89" s="263">
        <f t="shared" si="148"/>
        <v>0</v>
      </c>
      <c r="CP89" s="263">
        <f t="shared" si="148"/>
        <v>0</v>
      </c>
      <c r="CQ89" s="263">
        <f t="shared" si="148"/>
        <v>0</v>
      </c>
      <c r="CR89" s="263">
        <f t="shared" si="148"/>
        <v>0</v>
      </c>
      <c r="CS89" s="263">
        <f t="shared" si="148"/>
        <v>0</v>
      </c>
      <c r="CT89" s="263">
        <f t="shared" si="148"/>
        <v>0</v>
      </c>
      <c r="CU89" s="263">
        <f t="shared" si="148"/>
        <v>0</v>
      </c>
      <c r="CV89" s="263">
        <f t="shared" si="148"/>
        <v>0</v>
      </c>
      <c r="CW89" s="263">
        <f t="shared" si="148"/>
        <v>0</v>
      </c>
    </row>
    <row r="90" spans="1:101" x14ac:dyDescent="0.25">
      <c r="A90" t="s">
        <v>228</v>
      </c>
      <c r="B90" s="263"/>
      <c r="C90" s="263"/>
      <c r="D90" s="263"/>
      <c r="E90" s="263"/>
      <c r="F90" s="263"/>
      <c r="G90" s="263"/>
      <c r="H90" s="263"/>
      <c r="I90" s="263"/>
      <c r="J90" s="263"/>
      <c r="K90" s="263"/>
      <c r="L90" s="263"/>
      <c r="M90" s="263"/>
      <c r="N90" s="263"/>
      <c r="O90" s="263"/>
      <c r="P90" s="263"/>
      <c r="Q90" s="263"/>
      <c r="R90" s="263"/>
      <c r="S90" s="263"/>
      <c r="T90" s="263"/>
      <c r="U90" s="263"/>
      <c r="V90" s="263"/>
      <c r="W90" s="263"/>
      <c r="X90" s="263"/>
      <c r="Y90" s="263"/>
      <c r="Z90" s="263"/>
      <c r="AA90" s="263"/>
      <c r="AB90" s="263"/>
      <c r="AC90" s="263"/>
      <c r="AD90" s="263"/>
      <c r="AE90" s="263"/>
      <c r="AF90" s="263"/>
      <c r="AG90" s="263"/>
      <c r="AH90" s="263"/>
      <c r="AI90" s="263"/>
      <c r="AJ90" s="263"/>
      <c r="AK90" s="263"/>
      <c r="AL90" s="263"/>
      <c r="AM90" s="263"/>
      <c r="AN90" s="263"/>
      <c r="AO90" s="263"/>
      <c r="AP90" s="263"/>
      <c r="AQ90" s="263"/>
      <c r="AR90" s="263"/>
      <c r="AS90" s="263"/>
      <c r="AT90" s="263"/>
      <c r="AU90" s="263"/>
      <c r="AV90" s="263"/>
      <c r="AW90" s="263"/>
      <c r="AX90" s="263"/>
      <c r="AY90" s="263"/>
      <c r="AZ90" s="263"/>
      <c r="BA90" s="263"/>
      <c r="BB90" s="263"/>
      <c r="BC90" s="263"/>
      <c r="BD90" s="263"/>
      <c r="BE90" s="263"/>
      <c r="BF90" s="263"/>
      <c r="BG90" s="263"/>
      <c r="BH90" s="263"/>
      <c r="BI90" s="263"/>
      <c r="BJ90" s="263"/>
      <c r="BK90" s="263"/>
      <c r="BL90" s="263"/>
      <c r="BM90" s="263"/>
      <c r="BN90" s="263"/>
      <c r="BO90" s="263"/>
      <c r="BP90" s="263"/>
      <c r="BQ90" s="263"/>
      <c r="BR90" s="263"/>
      <c r="BS90" s="263">
        <f>BS$20-(BS$20*$A$2)</f>
        <v>0</v>
      </c>
      <c r="BT90" s="263">
        <f t="shared" ref="BT90:CW90" si="149">BS90-($BS$20*$A$2)</f>
        <v>0</v>
      </c>
      <c r="BU90" s="263">
        <f t="shared" si="149"/>
        <v>0</v>
      </c>
      <c r="BV90" s="263">
        <f t="shared" si="149"/>
        <v>0</v>
      </c>
      <c r="BW90" s="263">
        <f t="shared" si="149"/>
        <v>0</v>
      </c>
      <c r="BX90" s="263">
        <f t="shared" si="149"/>
        <v>0</v>
      </c>
      <c r="BY90" s="263">
        <f t="shared" si="149"/>
        <v>0</v>
      </c>
      <c r="BZ90" s="263">
        <f t="shared" si="149"/>
        <v>0</v>
      </c>
      <c r="CA90" s="263">
        <f t="shared" si="149"/>
        <v>0</v>
      </c>
      <c r="CB90" s="263">
        <f t="shared" si="149"/>
        <v>0</v>
      </c>
      <c r="CC90" s="263">
        <f t="shared" si="149"/>
        <v>0</v>
      </c>
      <c r="CD90" s="263">
        <f t="shared" si="149"/>
        <v>0</v>
      </c>
      <c r="CE90" s="263">
        <f t="shared" si="149"/>
        <v>0</v>
      </c>
      <c r="CF90" s="263">
        <f t="shared" si="149"/>
        <v>0</v>
      </c>
      <c r="CG90" s="263">
        <f t="shared" si="149"/>
        <v>0</v>
      </c>
      <c r="CH90" s="263">
        <f t="shared" si="149"/>
        <v>0</v>
      </c>
      <c r="CI90" s="263">
        <f t="shared" si="149"/>
        <v>0</v>
      </c>
      <c r="CJ90" s="263">
        <f t="shared" si="149"/>
        <v>0</v>
      </c>
      <c r="CK90" s="263">
        <f t="shared" si="149"/>
        <v>0</v>
      </c>
      <c r="CL90" s="263">
        <f t="shared" si="149"/>
        <v>0</v>
      </c>
      <c r="CM90" s="263">
        <f t="shared" si="149"/>
        <v>0</v>
      </c>
      <c r="CN90" s="263">
        <f t="shared" si="149"/>
        <v>0</v>
      </c>
      <c r="CO90" s="263">
        <f t="shared" si="149"/>
        <v>0</v>
      </c>
      <c r="CP90" s="263">
        <f t="shared" si="149"/>
        <v>0</v>
      </c>
      <c r="CQ90" s="263">
        <f t="shared" si="149"/>
        <v>0</v>
      </c>
      <c r="CR90" s="263">
        <f t="shared" si="149"/>
        <v>0</v>
      </c>
      <c r="CS90" s="263">
        <f t="shared" si="149"/>
        <v>0</v>
      </c>
      <c r="CT90" s="263">
        <f t="shared" si="149"/>
        <v>0</v>
      </c>
      <c r="CU90" s="263">
        <f t="shared" si="149"/>
        <v>0</v>
      </c>
      <c r="CV90" s="263">
        <f t="shared" si="149"/>
        <v>0</v>
      </c>
      <c r="CW90" s="263">
        <f t="shared" si="149"/>
        <v>0</v>
      </c>
    </row>
    <row r="91" spans="1:101" x14ac:dyDescent="0.25">
      <c r="A91" t="s">
        <v>229</v>
      </c>
      <c r="B91" s="263"/>
      <c r="C91" s="263"/>
      <c r="D91" s="263"/>
      <c r="E91" s="263"/>
      <c r="F91" s="263"/>
      <c r="G91" s="263"/>
      <c r="H91" s="263"/>
      <c r="I91" s="263"/>
      <c r="J91" s="263"/>
      <c r="K91" s="263"/>
      <c r="L91" s="263"/>
      <c r="M91" s="263"/>
      <c r="N91" s="263"/>
      <c r="O91" s="263"/>
      <c r="P91" s="263"/>
      <c r="Q91" s="263"/>
      <c r="R91" s="263"/>
      <c r="S91" s="263"/>
      <c r="T91" s="263"/>
      <c r="U91" s="263"/>
      <c r="V91" s="263"/>
      <c r="W91" s="263"/>
      <c r="X91" s="263"/>
      <c r="Y91" s="263"/>
      <c r="Z91" s="263"/>
      <c r="AA91" s="263"/>
      <c r="AB91" s="263"/>
      <c r="AC91" s="263"/>
      <c r="AD91" s="263"/>
      <c r="AE91" s="263"/>
      <c r="AF91" s="263"/>
      <c r="AG91" s="263"/>
      <c r="AH91" s="263"/>
      <c r="AI91" s="263"/>
      <c r="AJ91" s="263"/>
      <c r="AK91" s="263"/>
      <c r="AL91" s="263"/>
      <c r="AM91" s="263"/>
      <c r="AN91" s="263"/>
      <c r="AO91" s="263"/>
      <c r="AP91" s="263"/>
      <c r="AQ91" s="263"/>
      <c r="AR91" s="263"/>
      <c r="AS91" s="263"/>
      <c r="AT91" s="263"/>
      <c r="AU91" s="263"/>
      <c r="AV91" s="263"/>
      <c r="AW91" s="263"/>
      <c r="AX91" s="263"/>
      <c r="AY91" s="263"/>
      <c r="AZ91" s="263"/>
      <c r="BA91" s="263"/>
      <c r="BB91" s="263"/>
      <c r="BC91" s="263"/>
      <c r="BD91" s="263"/>
      <c r="BE91" s="263"/>
      <c r="BF91" s="263"/>
      <c r="BG91" s="263"/>
      <c r="BH91" s="263"/>
      <c r="BI91" s="263"/>
      <c r="BJ91" s="263"/>
      <c r="BK91" s="263"/>
      <c r="BL91" s="263"/>
      <c r="BM91" s="263"/>
      <c r="BN91" s="263"/>
      <c r="BO91" s="263"/>
      <c r="BP91" s="263"/>
      <c r="BQ91" s="263"/>
      <c r="BR91" s="263"/>
      <c r="BS91" s="263"/>
      <c r="BT91" s="263">
        <f>BT$20-(BT$20*$A$2)</f>
        <v>0</v>
      </c>
      <c r="BU91" s="263">
        <f t="shared" ref="BU91:CW91" si="150">BT91-($BT$20*$A$2)</f>
        <v>0</v>
      </c>
      <c r="BV91" s="263">
        <f t="shared" si="150"/>
        <v>0</v>
      </c>
      <c r="BW91" s="263">
        <f t="shared" si="150"/>
        <v>0</v>
      </c>
      <c r="BX91" s="263">
        <f t="shared" si="150"/>
        <v>0</v>
      </c>
      <c r="BY91" s="263">
        <f t="shared" si="150"/>
        <v>0</v>
      </c>
      <c r="BZ91" s="263">
        <f t="shared" si="150"/>
        <v>0</v>
      </c>
      <c r="CA91" s="263">
        <f t="shared" si="150"/>
        <v>0</v>
      </c>
      <c r="CB91" s="263">
        <f t="shared" si="150"/>
        <v>0</v>
      </c>
      <c r="CC91" s="263">
        <f t="shared" si="150"/>
        <v>0</v>
      </c>
      <c r="CD91" s="263">
        <f t="shared" si="150"/>
        <v>0</v>
      </c>
      <c r="CE91" s="263">
        <f t="shared" si="150"/>
        <v>0</v>
      </c>
      <c r="CF91" s="263">
        <f t="shared" si="150"/>
        <v>0</v>
      </c>
      <c r="CG91" s="263">
        <f t="shared" si="150"/>
        <v>0</v>
      </c>
      <c r="CH91" s="263">
        <f t="shared" si="150"/>
        <v>0</v>
      </c>
      <c r="CI91" s="263">
        <f t="shared" si="150"/>
        <v>0</v>
      </c>
      <c r="CJ91" s="263">
        <f t="shared" si="150"/>
        <v>0</v>
      </c>
      <c r="CK91" s="263">
        <f t="shared" si="150"/>
        <v>0</v>
      </c>
      <c r="CL91" s="263">
        <f t="shared" si="150"/>
        <v>0</v>
      </c>
      <c r="CM91" s="263">
        <f t="shared" si="150"/>
        <v>0</v>
      </c>
      <c r="CN91" s="263">
        <f t="shared" si="150"/>
        <v>0</v>
      </c>
      <c r="CO91" s="263">
        <f t="shared" si="150"/>
        <v>0</v>
      </c>
      <c r="CP91" s="263">
        <f t="shared" si="150"/>
        <v>0</v>
      </c>
      <c r="CQ91" s="263">
        <f t="shared" si="150"/>
        <v>0</v>
      </c>
      <c r="CR91" s="263">
        <f t="shared" si="150"/>
        <v>0</v>
      </c>
      <c r="CS91" s="263">
        <f t="shared" si="150"/>
        <v>0</v>
      </c>
      <c r="CT91" s="263">
        <f t="shared" si="150"/>
        <v>0</v>
      </c>
      <c r="CU91" s="263">
        <f t="shared" si="150"/>
        <v>0</v>
      </c>
      <c r="CV91" s="263">
        <f t="shared" si="150"/>
        <v>0</v>
      </c>
      <c r="CW91" s="263">
        <f t="shared" si="150"/>
        <v>0</v>
      </c>
    </row>
    <row r="92" spans="1:101" x14ac:dyDescent="0.25">
      <c r="A92" t="s">
        <v>230</v>
      </c>
      <c r="B92" s="263"/>
      <c r="C92" s="263"/>
      <c r="D92" s="263"/>
      <c r="E92" s="263"/>
      <c r="F92" s="263"/>
      <c r="G92" s="263"/>
      <c r="H92" s="263"/>
      <c r="I92" s="263"/>
      <c r="J92" s="263"/>
      <c r="K92" s="263"/>
      <c r="L92" s="263"/>
      <c r="M92" s="263"/>
      <c r="N92" s="263"/>
      <c r="O92" s="263"/>
      <c r="P92" s="263"/>
      <c r="Q92" s="263"/>
      <c r="R92" s="263"/>
      <c r="S92" s="263"/>
      <c r="T92" s="263"/>
      <c r="U92" s="263"/>
      <c r="V92" s="263"/>
      <c r="W92" s="263"/>
      <c r="X92" s="263"/>
      <c r="Y92" s="263"/>
      <c r="Z92" s="263"/>
      <c r="AA92" s="263"/>
      <c r="AB92" s="263"/>
      <c r="AC92" s="263"/>
      <c r="AD92" s="263"/>
      <c r="AE92" s="263"/>
      <c r="AF92" s="263"/>
      <c r="AG92" s="263"/>
      <c r="AH92" s="263"/>
      <c r="AI92" s="263"/>
      <c r="AJ92" s="263"/>
      <c r="AK92" s="263"/>
      <c r="AL92" s="263"/>
      <c r="AM92" s="263"/>
      <c r="AN92" s="263"/>
      <c r="AO92" s="263"/>
      <c r="AP92" s="263"/>
      <c r="AQ92" s="263"/>
      <c r="AR92" s="263"/>
      <c r="AS92" s="263"/>
      <c r="AT92" s="263"/>
      <c r="AU92" s="263"/>
      <c r="AV92" s="263"/>
      <c r="AW92" s="263"/>
      <c r="AX92" s="263"/>
      <c r="AY92" s="263"/>
      <c r="AZ92" s="263"/>
      <c r="BA92" s="263"/>
      <c r="BB92" s="263"/>
      <c r="BC92" s="263"/>
      <c r="BD92" s="263"/>
      <c r="BE92" s="263"/>
      <c r="BF92" s="263"/>
      <c r="BG92" s="263"/>
      <c r="BH92" s="263"/>
      <c r="BI92" s="263"/>
      <c r="BJ92" s="263"/>
      <c r="BK92" s="263"/>
      <c r="BL92" s="263"/>
      <c r="BM92" s="263"/>
      <c r="BN92" s="263"/>
      <c r="BO92" s="263"/>
      <c r="BP92" s="263"/>
      <c r="BQ92" s="263"/>
      <c r="BR92" s="263"/>
      <c r="BS92" s="263"/>
      <c r="BT92" s="263"/>
      <c r="BU92" s="263">
        <f>BU$20-(BU$20*$A$2)</f>
        <v>0</v>
      </c>
      <c r="BV92" s="263">
        <f t="shared" ref="BV92:CW92" si="151">BU92-($BU$20*$A$2)</f>
        <v>0</v>
      </c>
      <c r="BW92" s="263">
        <f t="shared" si="151"/>
        <v>0</v>
      </c>
      <c r="BX92" s="263">
        <f t="shared" si="151"/>
        <v>0</v>
      </c>
      <c r="BY92" s="263">
        <f t="shared" si="151"/>
        <v>0</v>
      </c>
      <c r="BZ92" s="263">
        <f t="shared" si="151"/>
        <v>0</v>
      </c>
      <c r="CA92" s="263">
        <f t="shared" si="151"/>
        <v>0</v>
      </c>
      <c r="CB92" s="263">
        <f t="shared" si="151"/>
        <v>0</v>
      </c>
      <c r="CC92" s="263">
        <f t="shared" si="151"/>
        <v>0</v>
      </c>
      <c r="CD92" s="263">
        <f t="shared" si="151"/>
        <v>0</v>
      </c>
      <c r="CE92" s="263">
        <f t="shared" si="151"/>
        <v>0</v>
      </c>
      <c r="CF92" s="263">
        <f t="shared" si="151"/>
        <v>0</v>
      </c>
      <c r="CG92" s="263">
        <f t="shared" si="151"/>
        <v>0</v>
      </c>
      <c r="CH92" s="263">
        <f t="shared" si="151"/>
        <v>0</v>
      </c>
      <c r="CI92" s="263">
        <f t="shared" si="151"/>
        <v>0</v>
      </c>
      <c r="CJ92" s="263">
        <f t="shared" si="151"/>
        <v>0</v>
      </c>
      <c r="CK92" s="263">
        <f t="shared" si="151"/>
        <v>0</v>
      </c>
      <c r="CL92" s="263">
        <f t="shared" si="151"/>
        <v>0</v>
      </c>
      <c r="CM92" s="263">
        <f t="shared" si="151"/>
        <v>0</v>
      </c>
      <c r="CN92" s="263">
        <f t="shared" si="151"/>
        <v>0</v>
      </c>
      <c r="CO92" s="263">
        <f t="shared" si="151"/>
        <v>0</v>
      </c>
      <c r="CP92" s="263">
        <f t="shared" si="151"/>
        <v>0</v>
      </c>
      <c r="CQ92" s="263">
        <f t="shared" si="151"/>
        <v>0</v>
      </c>
      <c r="CR92" s="263">
        <f t="shared" si="151"/>
        <v>0</v>
      </c>
      <c r="CS92" s="263">
        <f t="shared" si="151"/>
        <v>0</v>
      </c>
      <c r="CT92" s="263">
        <f t="shared" si="151"/>
        <v>0</v>
      </c>
      <c r="CU92" s="263">
        <f t="shared" si="151"/>
        <v>0</v>
      </c>
      <c r="CV92" s="263">
        <f t="shared" si="151"/>
        <v>0</v>
      </c>
      <c r="CW92" s="263">
        <f t="shared" si="151"/>
        <v>0</v>
      </c>
    </row>
    <row r="93" spans="1:101" x14ac:dyDescent="0.25">
      <c r="A93" t="s">
        <v>231</v>
      </c>
      <c r="B93" s="263"/>
      <c r="C93" s="263"/>
      <c r="D93" s="263"/>
      <c r="E93" s="263"/>
      <c r="F93" s="263"/>
      <c r="G93" s="263"/>
      <c r="H93" s="263"/>
      <c r="I93" s="263"/>
      <c r="J93" s="263"/>
      <c r="K93" s="263"/>
      <c r="L93" s="263"/>
      <c r="M93" s="263"/>
      <c r="N93" s="263"/>
      <c r="O93" s="263"/>
      <c r="P93" s="263"/>
      <c r="Q93" s="263"/>
      <c r="R93" s="263"/>
      <c r="S93" s="263"/>
      <c r="T93" s="263"/>
      <c r="U93" s="263"/>
      <c r="V93" s="263"/>
      <c r="W93" s="263"/>
      <c r="X93" s="263"/>
      <c r="Y93" s="263"/>
      <c r="Z93" s="263"/>
      <c r="AA93" s="263"/>
      <c r="AB93" s="263"/>
      <c r="AC93" s="263"/>
      <c r="AD93" s="263"/>
      <c r="AE93" s="263"/>
      <c r="AF93" s="263"/>
      <c r="AG93" s="263"/>
      <c r="AH93" s="263"/>
      <c r="AI93" s="263"/>
      <c r="AJ93" s="263"/>
      <c r="AK93" s="263"/>
      <c r="AL93" s="263"/>
      <c r="AM93" s="263"/>
      <c r="AN93" s="263"/>
      <c r="AO93" s="263"/>
      <c r="AP93" s="263"/>
      <c r="AQ93" s="263"/>
      <c r="AR93" s="263"/>
      <c r="AS93" s="263"/>
      <c r="AT93" s="263"/>
      <c r="AU93" s="263"/>
      <c r="AV93" s="263"/>
      <c r="AW93" s="263"/>
      <c r="AX93" s="263"/>
      <c r="AY93" s="263"/>
      <c r="AZ93" s="263"/>
      <c r="BA93" s="263"/>
      <c r="BB93" s="263"/>
      <c r="BC93" s="263"/>
      <c r="BD93" s="263"/>
      <c r="BE93" s="263"/>
      <c r="BF93" s="263"/>
      <c r="BG93" s="263"/>
      <c r="BH93" s="263"/>
      <c r="BI93" s="263"/>
      <c r="BJ93" s="263"/>
      <c r="BK93" s="263"/>
      <c r="BL93" s="263"/>
      <c r="BM93" s="263"/>
      <c r="BN93" s="263"/>
      <c r="BO93" s="263"/>
      <c r="BP93" s="263"/>
      <c r="BQ93" s="263"/>
      <c r="BR93" s="263"/>
      <c r="BS93" s="263"/>
      <c r="BT93" s="263"/>
      <c r="BU93" s="263"/>
      <c r="BV93" s="263">
        <f>BV$20-(BV$20*$A$2)</f>
        <v>0</v>
      </c>
      <c r="BW93" s="263">
        <f t="shared" ref="BW93:CW93" si="152">BV93-($BV$20*$A$2)</f>
        <v>0</v>
      </c>
      <c r="BX93" s="263">
        <f t="shared" si="152"/>
        <v>0</v>
      </c>
      <c r="BY93" s="263">
        <f t="shared" si="152"/>
        <v>0</v>
      </c>
      <c r="BZ93" s="263">
        <f t="shared" si="152"/>
        <v>0</v>
      </c>
      <c r="CA93" s="263">
        <f t="shared" si="152"/>
        <v>0</v>
      </c>
      <c r="CB93" s="263">
        <f t="shared" si="152"/>
        <v>0</v>
      </c>
      <c r="CC93" s="263">
        <f t="shared" si="152"/>
        <v>0</v>
      </c>
      <c r="CD93" s="263">
        <f t="shared" si="152"/>
        <v>0</v>
      </c>
      <c r="CE93" s="263">
        <f t="shared" si="152"/>
        <v>0</v>
      </c>
      <c r="CF93" s="263">
        <f t="shared" si="152"/>
        <v>0</v>
      </c>
      <c r="CG93" s="263">
        <f t="shared" si="152"/>
        <v>0</v>
      </c>
      <c r="CH93" s="263">
        <f t="shared" si="152"/>
        <v>0</v>
      </c>
      <c r="CI93" s="263">
        <f t="shared" si="152"/>
        <v>0</v>
      </c>
      <c r="CJ93" s="263">
        <f t="shared" si="152"/>
        <v>0</v>
      </c>
      <c r="CK93" s="263">
        <f t="shared" si="152"/>
        <v>0</v>
      </c>
      <c r="CL93" s="263">
        <f t="shared" si="152"/>
        <v>0</v>
      </c>
      <c r="CM93" s="263">
        <f t="shared" si="152"/>
        <v>0</v>
      </c>
      <c r="CN93" s="263">
        <f t="shared" si="152"/>
        <v>0</v>
      </c>
      <c r="CO93" s="263">
        <f t="shared" si="152"/>
        <v>0</v>
      </c>
      <c r="CP93" s="263">
        <f t="shared" si="152"/>
        <v>0</v>
      </c>
      <c r="CQ93" s="263">
        <f t="shared" si="152"/>
        <v>0</v>
      </c>
      <c r="CR93" s="263">
        <f t="shared" si="152"/>
        <v>0</v>
      </c>
      <c r="CS93" s="263">
        <f t="shared" si="152"/>
        <v>0</v>
      </c>
      <c r="CT93" s="263">
        <f t="shared" si="152"/>
        <v>0</v>
      </c>
      <c r="CU93" s="263">
        <f t="shared" si="152"/>
        <v>0</v>
      </c>
      <c r="CV93" s="263">
        <f t="shared" si="152"/>
        <v>0</v>
      </c>
      <c r="CW93" s="263">
        <f t="shared" si="152"/>
        <v>0</v>
      </c>
    </row>
    <row r="94" spans="1:101" x14ac:dyDescent="0.25">
      <c r="A94" t="s">
        <v>232</v>
      </c>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263"/>
      <c r="AL94" s="263"/>
      <c r="AM94" s="263"/>
      <c r="AN94" s="263"/>
      <c r="AO94" s="263"/>
      <c r="AP94" s="263"/>
      <c r="AQ94" s="263"/>
      <c r="AR94" s="263"/>
      <c r="AS94" s="263"/>
      <c r="AT94" s="263"/>
      <c r="AU94" s="263"/>
      <c r="AV94" s="263"/>
      <c r="AW94" s="263"/>
      <c r="AX94" s="263"/>
      <c r="AY94" s="263"/>
      <c r="AZ94" s="263"/>
      <c r="BA94" s="263"/>
      <c r="BB94" s="263"/>
      <c r="BC94" s="263"/>
      <c r="BD94" s="263"/>
      <c r="BE94" s="263"/>
      <c r="BF94" s="263"/>
      <c r="BG94" s="263"/>
      <c r="BH94" s="263"/>
      <c r="BI94" s="263"/>
      <c r="BJ94" s="263"/>
      <c r="BK94" s="263"/>
      <c r="BL94" s="263"/>
      <c r="BM94" s="263"/>
      <c r="BN94" s="263"/>
      <c r="BO94" s="263"/>
      <c r="BP94" s="263"/>
      <c r="BQ94" s="263"/>
      <c r="BR94" s="263"/>
      <c r="BS94" s="263"/>
      <c r="BT94" s="263"/>
      <c r="BU94" s="263"/>
      <c r="BV94" s="263"/>
      <c r="BW94" s="263">
        <f>BW$20-(BW$20*$A$2)</f>
        <v>0</v>
      </c>
      <c r="BX94" s="263">
        <f t="shared" ref="BX94:CW94" si="153">BW94-($BW$20*$A$2)</f>
        <v>0</v>
      </c>
      <c r="BY94" s="263">
        <f t="shared" si="153"/>
        <v>0</v>
      </c>
      <c r="BZ94" s="263">
        <f t="shared" si="153"/>
        <v>0</v>
      </c>
      <c r="CA94" s="263">
        <f t="shared" si="153"/>
        <v>0</v>
      </c>
      <c r="CB94" s="263">
        <f t="shared" si="153"/>
        <v>0</v>
      </c>
      <c r="CC94" s="263">
        <f t="shared" si="153"/>
        <v>0</v>
      </c>
      <c r="CD94" s="263">
        <f t="shared" si="153"/>
        <v>0</v>
      </c>
      <c r="CE94" s="263">
        <f t="shared" si="153"/>
        <v>0</v>
      </c>
      <c r="CF94" s="263">
        <f t="shared" si="153"/>
        <v>0</v>
      </c>
      <c r="CG94" s="263">
        <f t="shared" si="153"/>
        <v>0</v>
      </c>
      <c r="CH94" s="263">
        <f t="shared" si="153"/>
        <v>0</v>
      </c>
      <c r="CI94" s="263">
        <f t="shared" si="153"/>
        <v>0</v>
      </c>
      <c r="CJ94" s="263">
        <f t="shared" si="153"/>
        <v>0</v>
      </c>
      <c r="CK94" s="263">
        <f t="shared" si="153"/>
        <v>0</v>
      </c>
      <c r="CL94" s="263">
        <f t="shared" si="153"/>
        <v>0</v>
      </c>
      <c r="CM94" s="263">
        <f t="shared" si="153"/>
        <v>0</v>
      </c>
      <c r="CN94" s="263">
        <f t="shared" si="153"/>
        <v>0</v>
      </c>
      <c r="CO94" s="263">
        <f t="shared" si="153"/>
        <v>0</v>
      </c>
      <c r="CP94" s="263">
        <f t="shared" si="153"/>
        <v>0</v>
      </c>
      <c r="CQ94" s="263">
        <f t="shared" si="153"/>
        <v>0</v>
      </c>
      <c r="CR94" s="263">
        <f t="shared" si="153"/>
        <v>0</v>
      </c>
      <c r="CS94" s="263">
        <f t="shared" si="153"/>
        <v>0</v>
      </c>
      <c r="CT94" s="263">
        <f t="shared" si="153"/>
        <v>0</v>
      </c>
      <c r="CU94" s="263">
        <f t="shared" si="153"/>
        <v>0</v>
      </c>
      <c r="CV94" s="263">
        <f t="shared" si="153"/>
        <v>0</v>
      </c>
      <c r="CW94" s="263">
        <f t="shared" si="153"/>
        <v>0</v>
      </c>
    </row>
    <row r="95" spans="1:101" x14ac:dyDescent="0.25">
      <c r="A95" t="s">
        <v>233</v>
      </c>
      <c r="B95" s="263"/>
      <c r="C95" s="263"/>
      <c r="D95" s="263"/>
      <c r="E95" s="263"/>
      <c r="F95" s="263"/>
      <c r="G95" s="263"/>
      <c r="H95" s="263"/>
      <c r="I95" s="263"/>
      <c r="J95" s="263"/>
      <c r="K95" s="263"/>
      <c r="L95" s="263"/>
      <c r="M95" s="263"/>
      <c r="N95" s="263"/>
      <c r="O95" s="263"/>
      <c r="P95" s="263"/>
      <c r="Q95" s="263"/>
      <c r="R95" s="263"/>
      <c r="S95" s="263"/>
      <c r="T95" s="263"/>
      <c r="U95" s="263"/>
      <c r="V95" s="263"/>
      <c r="W95" s="263"/>
      <c r="X95" s="263"/>
      <c r="Y95" s="263"/>
      <c r="Z95" s="263"/>
      <c r="AA95" s="263"/>
      <c r="AB95" s="263"/>
      <c r="AC95" s="263"/>
      <c r="AD95" s="263"/>
      <c r="AE95" s="263"/>
      <c r="AF95" s="263"/>
      <c r="AG95" s="263"/>
      <c r="AH95" s="263"/>
      <c r="AI95" s="263"/>
      <c r="AJ95" s="263"/>
      <c r="AK95" s="263"/>
      <c r="AL95" s="263"/>
      <c r="AM95" s="263"/>
      <c r="AN95" s="263"/>
      <c r="AO95" s="263"/>
      <c r="AP95" s="263"/>
      <c r="AQ95" s="263"/>
      <c r="AR95" s="263"/>
      <c r="AS95" s="263"/>
      <c r="AT95" s="263"/>
      <c r="AU95" s="263"/>
      <c r="AV95" s="263"/>
      <c r="AW95" s="263"/>
      <c r="AX95" s="263"/>
      <c r="AY95" s="263"/>
      <c r="AZ95" s="263"/>
      <c r="BA95" s="263"/>
      <c r="BB95" s="263"/>
      <c r="BC95" s="263"/>
      <c r="BD95" s="263"/>
      <c r="BE95" s="263"/>
      <c r="BF95" s="263"/>
      <c r="BG95" s="263"/>
      <c r="BH95" s="263"/>
      <c r="BI95" s="263"/>
      <c r="BJ95" s="263"/>
      <c r="BK95" s="263"/>
      <c r="BL95" s="263"/>
      <c r="BM95" s="263"/>
      <c r="BN95" s="263"/>
      <c r="BO95" s="263"/>
      <c r="BP95" s="263"/>
      <c r="BQ95" s="263"/>
      <c r="BR95" s="263"/>
      <c r="BS95" s="263"/>
      <c r="BT95" s="263"/>
      <c r="BU95" s="263"/>
      <c r="BV95" s="263"/>
      <c r="BW95" s="263"/>
      <c r="BX95" s="263">
        <f>BX$20-(BX$20*$A$2)</f>
        <v>0</v>
      </c>
      <c r="BY95" s="263">
        <f t="shared" ref="BY95:CW95" si="154">BX95-($BX$20*$A$2)</f>
        <v>0</v>
      </c>
      <c r="BZ95" s="263">
        <f t="shared" si="154"/>
        <v>0</v>
      </c>
      <c r="CA95" s="263">
        <f t="shared" si="154"/>
        <v>0</v>
      </c>
      <c r="CB95" s="263">
        <f t="shared" si="154"/>
        <v>0</v>
      </c>
      <c r="CC95" s="263">
        <f t="shared" si="154"/>
        <v>0</v>
      </c>
      <c r="CD95" s="263">
        <f t="shared" si="154"/>
        <v>0</v>
      </c>
      <c r="CE95" s="263">
        <f t="shared" si="154"/>
        <v>0</v>
      </c>
      <c r="CF95" s="263">
        <f t="shared" si="154"/>
        <v>0</v>
      </c>
      <c r="CG95" s="263">
        <f t="shared" si="154"/>
        <v>0</v>
      </c>
      <c r="CH95" s="263">
        <f t="shared" si="154"/>
        <v>0</v>
      </c>
      <c r="CI95" s="263">
        <f t="shared" si="154"/>
        <v>0</v>
      </c>
      <c r="CJ95" s="263">
        <f t="shared" si="154"/>
        <v>0</v>
      </c>
      <c r="CK95" s="263">
        <f t="shared" si="154"/>
        <v>0</v>
      </c>
      <c r="CL95" s="263">
        <f t="shared" si="154"/>
        <v>0</v>
      </c>
      <c r="CM95" s="263">
        <f t="shared" si="154"/>
        <v>0</v>
      </c>
      <c r="CN95" s="263">
        <f t="shared" si="154"/>
        <v>0</v>
      </c>
      <c r="CO95" s="263">
        <f t="shared" si="154"/>
        <v>0</v>
      </c>
      <c r="CP95" s="263">
        <f t="shared" si="154"/>
        <v>0</v>
      </c>
      <c r="CQ95" s="263">
        <f t="shared" si="154"/>
        <v>0</v>
      </c>
      <c r="CR95" s="263">
        <f t="shared" si="154"/>
        <v>0</v>
      </c>
      <c r="CS95" s="263">
        <f t="shared" si="154"/>
        <v>0</v>
      </c>
      <c r="CT95" s="263">
        <f t="shared" si="154"/>
        <v>0</v>
      </c>
      <c r="CU95" s="263">
        <f t="shared" si="154"/>
        <v>0</v>
      </c>
      <c r="CV95" s="263">
        <f t="shared" si="154"/>
        <v>0</v>
      </c>
      <c r="CW95" s="263">
        <f t="shared" si="154"/>
        <v>0</v>
      </c>
    </row>
    <row r="96" spans="1:101" x14ac:dyDescent="0.25">
      <c r="A96" t="s">
        <v>234</v>
      </c>
      <c r="B96" s="263"/>
      <c r="C96" s="263"/>
      <c r="D96" s="263"/>
      <c r="E96" s="263"/>
      <c r="F96" s="263"/>
      <c r="G96" s="263"/>
      <c r="H96" s="263"/>
      <c r="I96" s="263"/>
      <c r="J96" s="263"/>
      <c r="K96" s="263"/>
      <c r="L96" s="263"/>
      <c r="M96" s="263"/>
      <c r="N96" s="263"/>
      <c r="O96" s="263"/>
      <c r="P96" s="263"/>
      <c r="Q96" s="263"/>
      <c r="R96" s="263"/>
      <c r="S96" s="263"/>
      <c r="T96" s="263"/>
      <c r="U96" s="263"/>
      <c r="V96" s="263"/>
      <c r="W96" s="263"/>
      <c r="X96" s="263"/>
      <c r="Y96" s="263"/>
      <c r="Z96" s="263"/>
      <c r="AA96" s="263"/>
      <c r="AB96" s="263"/>
      <c r="AC96" s="263"/>
      <c r="AD96" s="263"/>
      <c r="AE96" s="263"/>
      <c r="AF96" s="263"/>
      <c r="AG96" s="263"/>
      <c r="AH96" s="263"/>
      <c r="AI96" s="263"/>
      <c r="AJ96" s="263"/>
      <c r="AK96" s="263"/>
      <c r="AL96" s="263"/>
      <c r="AM96" s="263"/>
      <c r="AN96" s="263"/>
      <c r="AO96" s="263"/>
      <c r="AP96" s="263"/>
      <c r="AQ96" s="263"/>
      <c r="AR96" s="263"/>
      <c r="AS96" s="263"/>
      <c r="AT96" s="263"/>
      <c r="AU96" s="263"/>
      <c r="AV96" s="263"/>
      <c r="AW96" s="263"/>
      <c r="AX96" s="263"/>
      <c r="AY96" s="263"/>
      <c r="AZ96" s="263"/>
      <c r="BA96" s="263"/>
      <c r="BB96" s="263"/>
      <c r="BC96" s="263"/>
      <c r="BD96" s="263"/>
      <c r="BE96" s="263"/>
      <c r="BF96" s="263"/>
      <c r="BG96" s="263"/>
      <c r="BH96" s="263"/>
      <c r="BI96" s="263"/>
      <c r="BJ96" s="263"/>
      <c r="BK96" s="263"/>
      <c r="BL96" s="263"/>
      <c r="BM96" s="263"/>
      <c r="BN96" s="263"/>
      <c r="BO96" s="263"/>
      <c r="BP96" s="263"/>
      <c r="BQ96" s="263"/>
      <c r="BR96" s="263"/>
      <c r="BS96" s="263"/>
      <c r="BT96" s="263"/>
      <c r="BU96" s="263"/>
      <c r="BV96" s="263"/>
      <c r="BW96" s="263"/>
      <c r="BX96" s="263"/>
      <c r="BY96" s="263">
        <f>BY$20-(BY$20*$A$2)</f>
        <v>0</v>
      </c>
      <c r="BZ96" s="263">
        <f t="shared" ref="BZ96:CW96" si="155">BY96-($BY$20*$A$2)</f>
        <v>0</v>
      </c>
      <c r="CA96" s="263">
        <f t="shared" si="155"/>
        <v>0</v>
      </c>
      <c r="CB96" s="263">
        <f t="shared" si="155"/>
        <v>0</v>
      </c>
      <c r="CC96" s="263">
        <f t="shared" si="155"/>
        <v>0</v>
      </c>
      <c r="CD96" s="263">
        <f t="shared" si="155"/>
        <v>0</v>
      </c>
      <c r="CE96" s="263">
        <f t="shared" si="155"/>
        <v>0</v>
      </c>
      <c r="CF96" s="263">
        <f t="shared" si="155"/>
        <v>0</v>
      </c>
      <c r="CG96" s="263">
        <f t="shared" si="155"/>
        <v>0</v>
      </c>
      <c r="CH96" s="263">
        <f t="shared" si="155"/>
        <v>0</v>
      </c>
      <c r="CI96" s="263">
        <f t="shared" si="155"/>
        <v>0</v>
      </c>
      <c r="CJ96" s="263">
        <f t="shared" si="155"/>
        <v>0</v>
      </c>
      <c r="CK96" s="263">
        <f t="shared" si="155"/>
        <v>0</v>
      </c>
      <c r="CL96" s="263">
        <f t="shared" si="155"/>
        <v>0</v>
      </c>
      <c r="CM96" s="263">
        <f t="shared" si="155"/>
        <v>0</v>
      </c>
      <c r="CN96" s="263">
        <f t="shared" si="155"/>
        <v>0</v>
      </c>
      <c r="CO96" s="263">
        <f t="shared" si="155"/>
        <v>0</v>
      </c>
      <c r="CP96" s="263">
        <f t="shared" si="155"/>
        <v>0</v>
      </c>
      <c r="CQ96" s="263">
        <f t="shared" si="155"/>
        <v>0</v>
      </c>
      <c r="CR96" s="263">
        <f t="shared" si="155"/>
        <v>0</v>
      </c>
      <c r="CS96" s="263">
        <f t="shared" si="155"/>
        <v>0</v>
      </c>
      <c r="CT96" s="263">
        <f t="shared" si="155"/>
        <v>0</v>
      </c>
      <c r="CU96" s="263">
        <f t="shared" si="155"/>
        <v>0</v>
      </c>
      <c r="CV96" s="263">
        <f t="shared" si="155"/>
        <v>0</v>
      </c>
      <c r="CW96" s="263">
        <f t="shared" si="155"/>
        <v>0</v>
      </c>
    </row>
    <row r="97" spans="1:101" x14ac:dyDescent="0.25">
      <c r="A97" t="s">
        <v>235</v>
      </c>
      <c r="B97" s="263"/>
      <c r="C97" s="263"/>
      <c r="D97" s="263"/>
      <c r="E97" s="263"/>
      <c r="F97" s="263"/>
      <c r="G97" s="263"/>
      <c r="H97" s="263"/>
      <c r="I97" s="263"/>
      <c r="J97" s="263"/>
      <c r="K97" s="263"/>
      <c r="L97" s="263"/>
      <c r="M97" s="263"/>
      <c r="N97" s="263"/>
      <c r="O97" s="263"/>
      <c r="P97" s="263"/>
      <c r="Q97" s="263"/>
      <c r="R97" s="263"/>
      <c r="S97" s="263"/>
      <c r="T97" s="263"/>
      <c r="U97" s="263"/>
      <c r="V97" s="263"/>
      <c r="W97" s="263"/>
      <c r="X97" s="263"/>
      <c r="Y97" s="263"/>
      <c r="Z97" s="263"/>
      <c r="AA97" s="263"/>
      <c r="AB97" s="263"/>
      <c r="AC97" s="263"/>
      <c r="AD97" s="263"/>
      <c r="AE97" s="263"/>
      <c r="AF97" s="263"/>
      <c r="AG97" s="263"/>
      <c r="AH97" s="263"/>
      <c r="AI97" s="263"/>
      <c r="AJ97" s="263"/>
      <c r="AK97" s="263"/>
      <c r="AL97" s="263"/>
      <c r="AM97" s="263"/>
      <c r="AN97" s="263"/>
      <c r="AO97" s="263"/>
      <c r="AP97" s="263"/>
      <c r="AQ97" s="263"/>
      <c r="AR97" s="263"/>
      <c r="AS97" s="263"/>
      <c r="AT97" s="263"/>
      <c r="AU97" s="263"/>
      <c r="AV97" s="263"/>
      <c r="AW97" s="263"/>
      <c r="AX97" s="263"/>
      <c r="AY97" s="263"/>
      <c r="AZ97" s="263"/>
      <c r="BA97" s="263"/>
      <c r="BB97" s="263"/>
      <c r="BC97" s="263"/>
      <c r="BD97" s="263"/>
      <c r="BE97" s="263"/>
      <c r="BF97" s="263"/>
      <c r="BG97" s="263"/>
      <c r="BH97" s="263"/>
      <c r="BI97" s="263"/>
      <c r="BJ97" s="263"/>
      <c r="BK97" s="263"/>
      <c r="BL97" s="263"/>
      <c r="BM97" s="263"/>
      <c r="BN97" s="263"/>
      <c r="BO97" s="263"/>
      <c r="BP97" s="263"/>
      <c r="BQ97" s="263"/>
      <c r="BR97" s="263"/>
      <c r="BS97" s="263"/>
      <c r="BT97" s="263"/>
      <c r="BU97" s="263"/>
      <c r="BV97" s="263"/>
      <c r="BW97" s="263"/>
      <c r="BX97" s="263"/>
      <c r="BY97" s="263"/>
      <c r="BZ97" s="263">
        <f>BZ$20-(BZ$20*$A$2)</f>
        <v>0</v>
      </c>
      <c r="CA97" s="263">
        <f t="shared" ref="CA97:CW97" si="156">BZ97-($BZ$20*$A$2)</f>
        <v>0</v>
      </c>
      <c r="CB97" s="263">
        <f t="shared" si="156"/>
        <v>0</v>
      </c>
      <c r="CC97" s="263">
        <f t="shared" si="156"/>
        <v>0</v>
      </c>
      <c r="CD97" s="263">
        <f t="shared" si="156"/>
        <v>0</v>
      </c>
      <c r="CE97" s="263">
        <f t="shared" si="156"/>
        <v>0</v>
      </c>
      <c r="CF97" s="263">
        <f t="shared" si="156"/>
        <v>0</v>
      </c>
      <c r="CG97" s="263">
        <f t="shared" si="156"/>
        <v>0</v>
      </c>
      <c r="CH97" s="263">
        <f t="shared" si="156"/>
        <v>0</v>
      </c>
      <c r="CI97" s="263">
        <f t="shared" si="156"/>
        <v>0</v>
      </c>
      <c r="CJ97" s="263">
        <f t="shared" si="156"/>
        <v>0</v>
      </c>
      <c r="CK97" s="263">
        <f t="shared" si="156"/>
        <v>0</v>
      </c>
      <c r="CL97" s="263">
        <f t="shared" si="156"/>
        <v>0</v>
      </c>
      <c r="CM97" s="263">
        <f t="shared" si="156"/>
        <v>0</v>
      </c>
      <c r="CN97" s="263">
        <f t="shared" si="156"/>
        <v>0</v>
      </c>
      <c r="CO97" s="263">
        <f t="shared" si="156"/>
        <v>0</v>
      </c>
      <c r="CP97" s="263">
        <f t="shared" si="156"/>
        <v>0</v>
      </c>
      <c r="CQ97" s="263">
        <f t="shared" si="156"/>
        <v>0</v>
      </c>
      <c r="CR97" s="263">
        <f t="shared" si="156"/>
        <v>0</v>
      </c>
      <c r="CS97" s="263">
        <f t="shared" si="156"/>
        <v>0</v>
      </c>
      <c r="CT97" s="263">
        <f t="shared" si="156"/>
        <v>0</v>
      </c>
      <c r="CU97" s="263">
        <f t="shared" si="156"/>
        <v>0</v>
      </c>
      <c r="CV97" s="263">
        <f t="shared" si="156"/>
        <v>0</v>
      </c>
      <c r="CW97" s="263">
        <f t="shared" si="156"/>
        <v>0</v>
      </c>
    </row>
    <row r="98" spans="1:101" x14ac:dyDescent="0.25">
      <c r="A98" t="s">
        <v>236</v>
      </c>
      <c r="B98" s="263"/>
      <c r="C98" s="263"/>
      <c r="D98" s="263"/>
      <c r="E98" s="263"/>
      <c r="F98" s="263"/>
      <c r="G98" s="263"/>
      <c r="H98" s="263"/>
      <c r="I98" s="263"/>
      <c r="J98" s="263"/>
      <c r="K98" s="263"/>
      <c r="L98" s="263"/>
      <c r="M98" s="263"/>
      <c r="N98" s="263"/>
      <c r="O98" s="263"/>
      <c r="P98" s="263"/>
      <c r="Q98" s="263"/>
      <c r="R98" s="263"/>
      <c r="S98" s="263"/>
      <c r="T98" s="263"/>
      <c r="U98" s="263"/>
      <c r="V98" s="263"/>
      <c r="W98" s="263"/>
      <c r="X98" s="263"/>
      <c r="Y98" s="263"/>
      <c r="Z98" s="263"/>
      <c r="AA98" s="263"/>
      <c r="AB98" s="263"/>
      <c r="AC98" s="263"/>
      <c r="AD98" s="263"/>
      <c r="AE98" s="263"/>
      <c r="AF98" s="263"/>
      <c r="AG98" s="263"/>
      <c r="AH98" s="263"/>
      <c r="AI98" s="263"/>
      <c r="AJ98" s="263"/>
      <c r="AK98" s="263"/>
      <c r="AL98" s="263"/>
      <c r="AM98" s="263"/>
      <c r="AN98" s="263"/>
      <c r="AO98" s="263"/>
      <c r="AP98" s="263"/>
      <c r="AQ98" s="263"/>
      <c r="AR98" s="263"/>
      <c r="AS98" s="263"/>
      <c r="AT98" s="263"/>
      <c r="AU98" s="263"/>
      <c r="AV98" s="263"/>
      <c r="AW98" s="263"/>
      <c r="AX98" s="263"/>
      <c r="AY98" s="263"/>
      <c r="AZ98" s="263"/>
      <c r="BA98" s="263"/>
      <c r="BB98" s="263"/>
      <c r="BC98" s="263"/>
      <c r="BD98" s="263"/>
      <c r="BE98" s="263"/>
      <c r="BF98" s="263"/>
      <c r="BG98" s="263"/>
      <c r="BH98" s="263"/>
      <c r="BI98" s="263"/>
      <c r="BJ98" s="263"/>
      <c r="BK98" s="263"/>
      <c r="BL98" s="263"/>
      <c r="BM98" s="263"/>
      <c r="BN98" s="263"/>
      <c r="BO98" s="263"/>
      <c r="BP98" s="263"/>
      <c r="BQ98" s="263"/>
      <c r="BR98" s="263"/>
      <c r="BS98" s="263"/>
      <c r="BT98" s="263"/>
      <c r="BU98" s="263"/>
      <c r="BV98" s="263"/>
      <c r="BW98" s="263"/>
      <c r="BX98" s="263"/>
      <c r="BY98" s="263"/>
      <c r="BZ98" s="263"/>
      <c r="CA98" s="263">
        <f>CA$20-(CA$20*$A$2)</f>
        <v>0</v>
      </c>
      <c r="CB98" s="263">
        <f t="shared" ref="CB98:CW98" si="157">CA98-($CA$20*$A$2)</f>
        <v>0</v>
      </c>
      <c r="CC98" s="263">
        <f t="shared" si="157"/>
        <v>0</v>
      </c>
      <c r="CD98" s="263">
        <f t="shared" si="157"/>
        <v>0</v>
      </c>
      <c r="CE98" s="263">
        <f t="shared" si="157"/>
        <v>0</v>
      </c>
      <c r="CF98" s="263">
        <f t="shared" si="157"/>
        <v>0</v>
      </c>
      <c r="CG98" s="263">
        <f t="shared" si="157"/>
        <v>0</v>
      </c>
      <c r="CH98" s="263">
        <f t="shared" si="157"/>
        <v>0</v>
      </c>
      <c r="CI98" s="263">
        <f t="shared" si="157"/>
        <v>0</v>
      </c>
      <c r="CJ98" s="263">
        <f t="shared" si="157"/>
        <v>0</v>
      </c>
      <c r="CK98" s="263">
        <f t="shared" si="157"/>
        <v>0</v>
      </c>
      <c r="CL98" s="263">
        <f t="shared" si="157"/>
        <v>0</v>
      </c>
      <c r="CM98" s="263">
        <f t="shared" si="157"/>
        <v>0</v>
      </c>
      <c r="CN98" s="263">
        <f t="shared" si="157"/>
        <v>0</v>
      </c>
      <c r="CO98" s="263">
        <f t="shared" si="157"/>
        <v>0</v>
      </c>
      <c r="CP98" s="263">
        <f t="shared" si="157"/>
        <v>0</v>
      </c>
      <c r="CQ98" s="263">
        <f t="shared" si="157"/>
        <v>0</v>
      </c>
      <c r="CR98" s="263">
        <f t="shared" si="157"/>
        <v>0</v>
      </c>
      <c r="CS98" s="263">
        <f t="shared" si="157"/>
        <v>0</v>
      </c>
      <c r="CT98" s="263">
        <f t="shared" si="157"/>
        <v>0</v>
      </c>
      <c r="CU98" s="263">
        <f t="shared" si="157"/>
        <v>0</v>
      </c>
      <c r="CV98" s="263">
        <f t="shared" si="157"/>
        <v>0</v>
      </c>
      <c r="CW98" s="263">
        <f t="shared" si="157"/>
        <v>0</v>
      </c>
    </row>
    <row r="99" spans="1:101" x14ac:dyDescent="0.25">
      <c r="A99" t="s">
        <v>237</v>
      </c>
      <c r="B99" s="263"/>
      <c r="C99" s="263"/>
      <c r="D99" s="263"/>
      <c r="E99" s="263"/>
      <c r="F99" s="263"/>
      <c r="G99" s="263"/>
      <c r="H99" s="263"/>
      <c r="I99" s="263"/>
      <c r="J99" s="263"/>
      <c r="K99" s="263"/>
      <c r="L99" s="263"/>
      <c r="M99" s="263"/>
      <c r="N99" s="263"/>
      <c r="O99" s="263"/>
      <c r="P99" s="263"/>
      <c r="Q99" s="263"/>
      <c r="R99" s="263"/>
      <c r="S99" s="263"/>
      <c r="T99" s="263"/>
      <c r="U99" s="263"/>
      <c r="V99" s="263"/>
      <c r="W99" s="263"/>
      <c r="X99" s="263"/>
      <c r="Y99" s="263"/>
      <c r="Z99" s="263"/>
      <c r="AA99" s="263"/>
      <c r="AB99" s="263"/>
      <c r="AC99" s="263"/>
      <c r="AD99" s="263"/>
      <c r="AE99" s="263"/>
      <c r="AF99" s="263"/>
      <c r="AG99" s="263"/>
      <c r="AH99" s="263"/>
      <c r="AI99" s="263"/>
      <c r="AJ99" s="263"/>
      <c r="AK99" s="263"/>
      <c r="AL99" s="263"/>
      <c r="AM99" s="263"/>
      <c r="AN99" s="263"/>
      <c r="AO99" s="263"/>
      <c r="AP99" s="263"/>
      <c r="AQ99" s="263"/>
      <c r="AR99" s="263"/>
      <c r="AS99" s="263"/>
      <c r="AT99" s="263"/>
      <c r="AU99" s="263"/>
      <c r="AV99" s="263"/>
      <c r="AW99" s="263"/>
      <c r="AX99" s="263"/>
      <c r="AY99" s="263"/>
      <c r="AZ99" s="263"/>
      <c r="BA99" s="263"/>
      <c r="BB99" s="263"/>
      <c r="BC99" s="263"/>
      <c r="BD99" s="263"/>
      <c r="BE99" s="263"/>
      <c r="BF99" s="263"/>
      <c r="BG99" s="263"/>
      <c r="BH99" s="263"/>
      <c r="BI99" s="263"/>
      <c r="BJ99" s="263"/>
      <c r="BK99" s="263"/>
      <c r="BL99" s="263"/>
      <c r="BM99" s="263"/>
      <c r="BN99" s="263"/>
      <c r="BO99" s="263"/>
      <c r="BP99" s="263"/>
      <c r="BQ99" s="263"/>
      <c r="BR99" s="263"/>
      <c r="BS99" s="263"/>
      <c r="BT99" s="263"/>
      <c r="BU99" s="263"/>
      <c r="BV99" s="263"/>
      <c r="BW99" s="263"/>
      <c r="BX99" s="263"/>
      <c r="BY99" s="263"/>
      <c r="BZ99" s="263"/>
      <c r="CA99" s="263"/>
      <c r="CB99" s="263">
        <f>CB$20-(CB$20*$A$2)</f>
        <v>0</v>
      </c>
      <c r="CC99" s="263">
        <f t="shared" ref="CC99:CW99" si="158">CB99-($CB$20*$A$2)</f>
        <v>0</v>
      </c>
      <c r="CD99" s="263">
        <f t="shared" si="158"/>
        <v>0</v>
      </c>
      <c r="CE99" s="263">
        <f t="shared" si="158"/>
        <v>0</v>
      </c>
      <c r="CF99" s="263">
        <f t="shared" si="158"/>
        <v>0</v>
      </c>
      <c r="CG99" s="263">
        <f t="shared" si="158"/>
        <v>0</v>
      </c>
      <c r="CH99" s="263">
        <f t="shared" si="158"/>
        <v>0</v>
      </c>
      <c r="CI99" s="263">
        <f t="shared" si="158"/>
        <v>0</v>
      </c>
      <c r="CJ99" s="263">
        <f t="shared" si="158"/>
        <v>0</v>
      </c>
      <c r="CK99" s="263">
        <f t="shared" si="158"/>
        <v>0</v>
      </c>
      <c r="CL99" s="263">
        <f t="shared" si="158"/>
        <v>0</v>
      </c>
      <c r="CM99" s="263">
        <f t="shared" si="158"/>
        <v>0</v>
      </c>
      <c r="CN99" s="263">
        <f t="shared" si="158"/>
        <v>0</v>
      </c>
      <c r="CO99" s="263">
        <f t="shared" si="158"/>
        <v>0</v>
      </c>
      <c r="CP99" s="263">
        <f t="shared" si="158"/>
        <v>0</v>
      </c>
      <c r="CQ99" s="263">
        <f t="shared" si="158"/>
        <v>0</v>
      </c>
      <c r="CR99" s="263">
        <f t="shared" si="158"/>
        <v>0</v>
      </c>
      <c r="CS99" s="263">
        <f t="shared" si="158"/>
        <v>0</v>
      </c>
      <c r="CT99" s="263">
        <f t="shared" si="158"/>
        <v>0</v>
      </c>
      <c r="CU99" s="263">
        <f t="shared" si="158"/>
        <v>0</v>
      </c>
      <c r="CV99" s="263">
        <f t="shared" si="158"/>
        <v>0</v>
      </c>
      <c r="CW99" s="263">
        <f t="shared" si="158"/>
        <v>0</v>
      </c>
    </row>
    <row r="100" spans="1:101" x14ac:dyDescent="0.25">
      <c r="A100" t="s">
        <v>238</v>
      </c>
      <c r="B100" s="263"/>
      <c r="C100" s="263"/>
      <c r="D100" s="263"/>
      <c r="E100" s="263"/>
      <c r="F100" s="263"/>
      <c r="G100" s="263"/>
      <c r="H100" s="263"/>
      <c r="I100" s="263"/>
      <c r="J100" s="263"/>
      <c r="K100" s="263"/>
      <c r="L100" s="263"/>
      <c r="M100" s="263"/>
      <c r="N100" s="263"/>
      <c r="O100" s="263"/>
      <c r="P100" s="263"/>
      <c r="Q100" s="263"/>
      <c r="R100" s="263"/>
      <c r="S100" s="263"/>
      <c r="T100" s="263"/>
      <c r="U100" s="263"/>
      <c r="V100" s="263"/>
      <c r="W100" s="263"/>
      <c r="X100" s="263"/>
      <c r="Y100" s="263"/>
      <c r="Z100" s="263"/>
      <c r="AA100" s="263"/>
      <c r="AB100" s="263"/>
      <c r="AC100" s="263"/>
      <c r="AD100" s="263"/>
      <c r="AE100" s="263"/>
      <c r="AF100" s="263"/>
      <c r="AG100" s="263"/>
      <c r="AH100" s="263"/>
      <c r="AI100" s="263"/>
      <c r="AJ100" s="263"/>
      <c r="AK100" s="263"/>
      <c r="AL100" s="263"/>
      <c r="AM100" s="263"/>
      <c r="AN100" s="263"/>
      <c r="AO100" s="263"/>
      <c r="AP100" s="263"/>
      <c r="AQ100" s="263"/>
      <c r="AR100" s="263"/>
      <c r="AS100" s="263"/>
      <c r="AT100" s="263"/>
      <c r="AU100" s="263"/>
      <c r="AV100" s="263"/>
      <c r="AW100" s="263"/>
      <c r="AX100" s="263"/>
      <c r="AY100" s="263"/>
      <c r="AZ100" s="263"/>
      <c r="BA100" s="263"/>
      <c r="BB100" s="263"/>
      <c r="BC100" s="263"/>
      <c r="BD100" s="263"/>
      <c r="BE100" s="263"/>
      <c r="BF100" s="263"/>
      <c r="BG100" s="263"/>
      <c r="BH100" s="263"/>
      <c r="BI100" s="263"/>
      <c r="BJ100" s="263"/>
      <c r="BK100" s="263"/>
      <c r="BL100" s="263"/>
      <c r="BM100" s="263"/>
      <c r="BN100" s="263"/>
      <c r="BO100" s="263"/>
      <c r="BP100" s="263"/>
      <c r="BQ100" s="263"/>
      <c r="BR100" s="263"/>
      <c r="BS100" s="263"/>
      <c r="BT100" s="263"/>
      <c r="BU100" s="263"/>
      <c r="BV100" s="263"/>
      <c r="BW100" s="263"/>
      <c r="BX100" s="263"/>
      <c r="BY100" s="263"/>
      <c r="BZ100" s="263"/>
      <c r="CA100" s="263"/>
      <c r="CB100" s="263"/>
      <c r="CC100" s="263">
        <f>CC$20-(CC$20*$A$2)</f>
        <v>0</v>
      </c>
      <c r="CD100" s="263">
        <f t="shared" ref="CD100:CW100" si="159">CC100-($CC$20*$A$2)</f>
        <v>0</v>
      </c>
      <c r="CE100" s="263">
        <f t="shared" si="159"/>
        <v>0</v>
      </c>
      <c r="CF100" s="263">
        <f t="shared" si="159"/>
        <v>0</v>
      </c>
      <c r="CG100" s="263">
        <f t="shared" si="159"/>
        <v>0</v>
      </c>
      <c r="CH100" s="263">
        <f t="shared" si="159"/>
        <v>0</v>
      </c>
      <c r="CI100" s="263">
        <f t="shared" si="159"/>
        <v>0</v>
      </c>
      <c r="CJ100" s="263">
        <f t="shared" si="159"/>
        <v>0</v>
      </c>
      <c r="CK100" s="263">
        <f t="shared" si="159"/>
        <v>0</v>
      </c>
      <c r="CL100" s="263">
        <f t="shared" si="159"/>
        <v>0</v>
      </c>
      <c r="CM100" s="263">
        <f t="shared" si="159"/>
        <v>0</v>
      </c>
      <c r="CN100" s="263">
        <f t="shared" si="159"/>
        <v>0</v>
      </c>
      <c r="CO100" s="263">
        <f t="shared" si="159"/>
        <v>0</v>
      </c>
      <c r="CP100" s="263">
        <f t="shared" si="159"/>
        <v>0</v>
      </c>
      <c r="CQ100" s="263">
        <f t="shared" si="159"/>
        <v>0</v>
      </c>
      <c r="CR100" s="263">
        <f t="shared" si="159"/>
        <v>0</v>
      </c>
      <c r="CS100" s="263">
        <f t="shared" si="159"/>
        <v>0</v>
      </c>
      <c r="CT100" s="263">
        <f t="shared" si="159"/>
        <v>0</v>
      </c>
      <c r="CU100" s="263">
        <f t="shared" si="159"/>
        <v>0</v>
      </c>
      <c r="CV100" s="263">
        <f t="shared" si="159"/>
        <v>0</v>
      </c>
      <c r="CW100" s="263">
        <f t="shared" si="159"/>
        <v>0</v>
      </c>
    </row>
    <row r="101" spans="1:101" x14ac:dyDescent="0.25">
      <c r="A101" t="s">
        <v>239</v>
      </c>
      <c r="B101" s="263"/>
      <c r="C101" s="263"/>
      <c r="D101" s="263"/>
      <c r="E101" s="263"/>
      <c r="F101" s="263"/>
      <c r="G101" s="263"/>
      <c r="H101" s="263"/>
      <c r="I101" s="263"/>
      <c r="J101" s="263"/>
      <c r="K101" s="263"/>
      <c r="L101" s="263"/>
      <c r="M101" s="263"/>
      <c r="N101" s="263"/>
      <c r="O101" s="263"/>
      <c r="P101" s="263"/>
      <c r="Q101" s="263"/>
      <c r="R101" s="263"/>
      <c r="S101" s="263"/>
      <c r="T101" s="263"/>
      <c r="U101" s="263"/>
      <c r="V101" s="263"/>
      <c r="W101" s="263"/>
      <c r="X101" s="263"/>
      <c r="Y101" s="263"/>
      <c r="Z101" s="263"/>
      <c r="AA101" s="263"/>
      <c r="AB101" s="263"/>
      <c r="AC101" s="263"/>
      <c r="AD101" s="263"/>
      <c r="AE101" s="263"/>
      <c r="AF101" s="263"/>
      <c r="AG101" s="263"/>
      <c r="AH101" s="263"/>
      <c r="AI101" s="263"/>
      <c r="AJ101" s="263"/>
      <c r="AK101" s="263"/>
      <c r="AL101" s="263"/>
      <c r="AM101" s="263"/>
      <c r="AN101" s="263"/>
      <c r="AO101" s="263"/>
      <c r="AP101" s="263"/>
      <c r="AQ101" s="263"/>
      <c r="AR101" s="263"/>
      <c r="AS101" s="263"/>
      <c r="AT101" s="263"/>
      <c r="AU101" s="263"/>
      <c r="AV101" s="263"/>
      <c r="AW101" s="263"/>
      <c r="AX101" s="263"/>
      <c r="AY101" s="263"/>
      <c r="AZ101" s="263"/>
      <c r="BA101" s="263"/>
      <c r="BB101" s="263"/>
      <c r="BC101" s="263"/>
      <c r="BD101" s="263"/>
      <c r="BE101" s="263"/>
      <c r="BF101" s="263"/>
      <c r="BG101" s="263"/>
      <c r="BH101" s="263"/>
      <c r="BI101" s="263"/>
      <c r="BJ101" s="263"/>
      <c r="BK101" s="263"/>
      <c r="BL101" s="263"/>
      <c r="BM101" s="263"/>
      <c r="BN101" s="263"/>
      <c r="BO101" s="263"/>
      <c r="BP101" s="263"/>
      <c r="BQ101" s="263"/>
      <c r="BR101" s="263"/>
      <c r="BS101" s="263"/>
      <c r="BT101" s="263"/>
      <c r="BU101" s="263"/>
      <c r="BV101" s="263"/>
      <c r="BW101" s="263"/>
      <c r="BX101" s="263"/>
      <c r="BY101" s="263"/>
      <c r="BZ101" s="263"/>
      <c r="CA101" s="263"/>
      <c r="CB101" s="263"/>
      <c r="CC101" s="263"/>
      <c r="CD101" s="263">
        <f>CD$20-(CD$20*$A$2)</f>
        <v>0</v>
      </c>
      <c r="CE101" s="263">
        <f t="shared" ref="CE101:CW101" si="160">CD101-($CD$20*$A$2)</f>
        <v>0</v>
      </c>
      <c r="CF101" s="263">
        <f t="shared" si="160"/>
        <v>0</v>
      </c>
      <c r="CG101" s="263">
        <f t="shared" si="160"/>
        <v>0</v>
      </c>
      <c r="CH101" s="263">
        <f t="shared" si="160"/>
        <v>0</v>
      </c>
      <c r="CI101" s="263">
        <f t="shared" si="160"/>
        <v>0</v>
      </c>
      <c r="CJ101" s="263">
        <f t="shared" si="160"/>
        <v>0</v>
      </c>
      <c r="CK101" s="263">
        <f t="shared" si="160"/>
        <v>0</v>
      </c>
      <c r="CL101" s="263">
        <f t="shared" si="160"/>
        <v>0</v>
      </c>
      <c r="CM101" s="263">
        <f t="shared" si="160"/>
        <v>0</v>
      </c>
      <c r="CN101" s="263">
        <f t="shared" si="160"/>
        <v>0</v>
      </c>
      <c r="CO101" s="263">
        <f t="shared" si="160"/>
        <v>0</v>
      </c>
      <c r="CP101" s="263">
        <f t="shared" si="160"/>
        <v>0</v>
      </c>
      <c r="CQ101" s="263">
        <f t="shared" si="160"/>
        <v>0</v>
      </c>
      <c r="CR101" s="263">
        <f t="shared" si="160"/>
        <v>0</v>
      </c>
      <c r="CS101" s="263">
        <f t="shared" si="160"/>
        <v>0</v>
      </c>
      <c r="CT101" s="263">
        <f t="shared" si="160"/>
        <v>0</v>
      </c>
      <c r="CU101" s="263">
        <f t="shared" si="160"/>
        <v>0</v>
      </c>
      <c r="CV101" s="263">
        <f t="shared" si="160"/>
        <v>0</v>
      </c>
      <c r="CW101" s="263">
        <f t="shared" si="160"/>
        <v>0</v>
      </c>
    </row>
    <row r="102" spans="1:101" x14ac:dyDescent="0.25">
      <c r="A102" t="s">
        <v>240</v>
      </c>
      <c r="B102" s="263"/>
      <c r="C102" s="263"/>
      <c r="D102" s="263"/>
      <c r="E102" s="263"/>
      <c r="F102" s="263"/>
      <c r="G102" s="263"/>
      <c r="H102" s="263"/>
      <c r="I102" s="263"/>
      <c r="J102" s="263"/>
      <c r="K102" s="263"/>
      <c r="L102" s="263"/>
      <c r="M102" s="263"/>
      <c r="N102" s="263"/>
      <c r="O102" s="263"/>
      <c r="P102" s="263"/>
      <c r="Q102" s="263"/>
      <c r="R102" s="263"/>
      <c r="S102" s="263"/>
      <c r="T102" s="263"/>
      <c r="U102" s="263"/>
      <c r="V102" s="263"/>
      <c r="W102" s="263"/>
      <c r="X102" s="263"/>
      <c r="Y102" s="263"/>
      <c r="Z102" s="263"/>
      <c r="AA102" s="263"/>
      <c r="AB102" s="263"/>
      <c r="AC102" s="263"/>
      <c r="AD102" s="263"/>
      <c r="AE102" s="263"/>
      <c r="AF102" s="263"/>
      <c r="AG102" s="263"/>
      <c r="AH102" s="263"/>
      <c r="AI102" s="263"/>
      <c r="AJ102" s="263"/>
      <c r="AK102" s="263"/>
      <c r="AL102" s="263"/>
      <c r="AM102" s="263"/>
      <c r="AN102" s="263"/>
      <c r="AO102" s="263"/>
      <c r="AP102" s="263"/>
      <c r="AQ102" s="263"/>
      <c r="AR102" s="263"/>
      <c r="AS102" s="263"/>
      <c r="AT102" s="263"/>
      <c r="AU102" s="263"/>
      <c r="AV102" s="263"/>
      <c r="AW102" s="263"/>
      <c r="AX102" s="263"/>
      <c r="AY102" s="263"/>
      <c r="AZ102" s="263"/>
      <c r="BA102" s="263"/>
      <c r="BB102" s="263"/>
      <c r="BC102" s="263"/>
      <c r="BD102" s="263"/>
      <c r="BE102" s="263"/>
      <c r="BF102" s="263"/>
      <c r="BG102" s="263"/>
      <c r="BH102" s="263"/>
      <c r="BI102" s="263"/>
      <c r="BJ102" s="263"/>
      <c r="BK102" s="263"/>
      <c r="BL102" s="263"/>
      <c r="BM102" s="263"/>
      <c r="BN102" s="263"/>
      <c r="BO102" s="263"/>
      <c r="BP102" s="263"/>
      <c r="BQ102" s="263"/>
      <c r="BR102" s="263"/>
      <c r="BS102" s="263"/>
      <c r="BT102" s="263"/>
      <c r="BU102" s="263"/>
      <c r="BV102" s="263"/>
      <c r="BW102" s="263"/>
      <c r="BX102" s="263"/>
      <c r="BY102" s="263"/>
      <c r="BZ102" s="263"/>
      <c r="CA102" s="263"/>
      <c r="CB102" s="263"/>
      <c r="CC102" s="263"/>
      <c r="CD102" s="263"/>
      <c r="CE102" s="263">
        <f>CE$20-(CE$20*$A$2)</f>
        <v>0</v>
      </c>
      <c r="CF102" s="263">
        <f t="shared" ref="CF102:CW102" si="161">CE102-($CE$20*$A$2)</f>
        <v>0</v>
      </c>
      <c r="CG102" s="263">
        <f t="shared" si="161"/>
        <v>0</v>
      </c>
      <c r="CH102" s="263">
        <f t="shared" si="161"/>
        <v>0</v>
      </c>
      <c r="CI102" s="263">
        <f t="shared" si="161"/>
        <v>0</v>
      </c>
      <c r="CJ102" s="263">
        <f t="shared" si="161"/>
        <v>0</v>
      </c>
      <c r="CK102" s="263">
        <f t="shared" si="161"/>
        <v>0</v>
      </c>
      <c r="CL102" s="263">
        <f t="shared" si="161"/>
        <v>0</v>
      </c>
      <c r="CM102" s="263">
        <f t="shared" si="161"/>
        <v>0</v>
      </c>
      <c r="CN102" s="263">
        <f t="shared" si="161"/>
        <v>0</v>
      </c>
      <c r="CO102" s="263">
        <f t="shared" si="161"/>
        <v>0</v>
      </c>
      <c r="CP102" s="263">
        <f t="shared" si="161"/>
        <v>0</v>
      </c>
      <c r="CQ102" s="263">
        <f t="shared" si="161"/>
        <v>0</v>
      </c>
      <c r="CR102" s="263">
        <f t="shared" si="161"/>
        <v>0</v>
      </c>
      <c r="CS102" s="263">
        <f t="shared" si="161"/>
        <v>0</v>
      </c>
      <c r="CT102" s="263">
        <f t="shared" si="161"/>
        <v>0</v>
      </c>
      <c r="CU102" s="263">
        <f t="shared" si="161"/>
        <v>0</v>
      </c>
      <c r="CV102" s="263">
        <f t="shared" si="161"/>
        <v>0</v>
      </c>
      <c r="CW102" s="263">
        <f t="shared" si="161"/>
        <v>0</v>
      </c>
    </row>
    <row r="103" spans="1:101" x14ac:dyDescent="0.25">
      <c r="A103" t="s">
        <v>241</v>
      </c>
      <c r="B103" s="263"/>
      <c r="C103" s="263"/>
      <c r="D103" s="263"/>
      <c r="E103" s="263"/>
      <c r="F103" s="263"/>
      <c r="G103" s="263"/>
      <c r="H103" s="263"/>
      <c r="I103" s="263"/>
      <c r="J103" s="263"/>
      <c r="K103" s="263"/>
      <c r="L103" s="263"/>
      <c r="M103" s="263"/>
      <c r="N103" s="263"/>
      <c r="O103" s="263"/>
      <c r="P103" s="263"/>
      <c r="Q103" s="263"/>
      <c r="R103" s="263"/>
      <c r="S103" s="263"/>
      <c r="T103" s="263"/>
      <c r="U103" s="263"/>
      <c r="V103" s="263"/>
      <c r="W103" s="263"/>
      <c r="X103" s="263"/>
      <c r="Y103" s="263"/>
      <c r="Z103" s="263"/>
      <c r="AA103" s="263"/>
      <c r="AB103" s="263"/>
      <c r="AC103" s="263"/>
      <c r="AD103" s="263"/>
      <c r="AE103" s="263"/>
      <c r="AF103" s="263"/>
      <c r="AG103" s="263"/>
      <c r="AH103" s="263"/>
      <c r="AI103" s="263"/>
      <c r="AJ103" s="263"/>
      <c r="AK103" s="263"/>
      <c r="AL103" s="263"/>
      <c r="AM103" s="263"/>
      <c r="AN103" s="263"/>
      <c r="AO103" s="263"/>
      <c r="AP103" s="263"/>
      <c r="AQ103" s="263"/>
      <c r="AR103" s="263"/>
      <c r="AS103" s="263"/>
      <c r="AT103" s="263"/>
      <c r="AU103" s="263"/>
      <c r="AV103" s="263"/>
      <c r="AW103" s="263"/>
      <c r="AX103" s="263"/>
      <c r="AY103" s="263"/>
      <c r="AZ103" s="263"/>
      <c r="BA103" s="263"/>
      <c r="BB103" s="263"/>
      <c r="BC103" s="263"/>
      <c r="BD103" s="263"/>
      <c r="BE103" s="263"/>
      <c r="BF103" s="263"/>
      <c r="BG103" s="263"/>
      <c r="BH103" s="263"/>
      <c r="BI103" s="263"/>
      <c r="BJ103" s="263"/>
      <c r="BK103" s="263"/>
      <c r="BL103" s="263"/>
      <c r="BM103" s="263"/>
      <c r="BN103" s="263"/>
      <c r="BO103" s="263"/>
      <c r="BP103" s="263"/>
      <c r="BQ103" s="263"/>
      <c r="BR103" s="263"/>
      <c r="BS103" s="263"/>
      <c r="BT103" s="263"/>
      <c r="BU103" s="263"/>
      <c r="BV103" s="263"/>
      <c r="BW103" s="263"/>
      <c r="BX103" s="263"/>
      <c r="BY103" s="263"/>
      <c r="BZ103" s="263"/>
      <c r="CA103" s="263"/>
      <c r="CB103" s="263"/>
      <c r="CC103" s="263"/>
      <c r="CD103" s="263"/>
      <c r="CE103" s="263"/>
      <c r="CF103" s="263">
        <f>CF$20-(CF$20*$A$2)</f>
        <v>0</v>
      </c>
      <c r="CG103" s="263">
        <f t="shared" ref="CG103:CW103" si="162">CF103-($CF$20*$A$2)</f>
        <v>0</v>
      </c>
      <c r="CH103" s="263">
        <f t="shared" si="162"/>
        <v>0</v>
      </c>
      <c r="CI103" s="263">
        <f t="shared" si="162"/>
        <v>0</v>
      </c>
      <c r="CJ103" s="263">
        <f t="shared" si="162"/>
        <v>0</v>
      </c>
      <c r="CK103" s="263">
        <f t="shared" si="162"/>
        <v>0</v>
      </c>
      <c r="CL103" s="263">
        <f t="shared" si="162"/>
        <v>0</v>
      </c>
      <c r="CM103" s="263">
        <f t="shared" si="162"/>
        <v>0</v>
      </c>
      <c r="CN103" s="263">
        <f t="shared" si="162"/>
        <v>0</v>
      </c>
      <c r="CO103" s="263">
        <f t="shared" si="162"/>
        <v>0</v>
      </c>
      <c r="CP103" s="263">
        <f t="shared" si="162"/>
        <v>0</v>
      </c>
      <c r="CQ103" s="263">
        <f t="shared" si="162"/>
        <v>0</v>
      </c>
      <c r="CR103" s="263">
        <f t="shared" si="162"/>
        <v>0</v>
      </c>
      <c r="CS103" s="263">
        <f t="shared" si="162"/>
        <v>0</v>
      </c>
      <c r="CT103" s="263">
        <f t="shared" si="162"/>
        <v>0</v>
      </c>
      <c r="CU103" s="263">
        <f t="shared" si="162"/>
        <v>0</v>
      </c>
      <c r="CV103" s="263">
        <f t="shared" si="162"/>
        <v>0</v>
      </c>
      <c r="CW103" s="263">
        <f t="shared" si="162"/>
        <v>0</v>
      </c>
    </row>
    <row r="104" spans="1:101" x14ac:dyDescent="0.25">
      <c r="A104" t="s">
        <v>242</v>
      </c>
      <c r="B104" s="263"/>
      <c r="C104" s="263"/>
      <c r="D104" s="263"/>
      <c r="E104" s="263"/>
      <c r="F104" s="263"/>
      <c r="G104" s="263"/>
      <c r="H104" s="263"/>
      <c r="I104" s="263"/>
      <c r="J104" s="263"/>
      <c r="K104" s="263"/>
      <c r="L104" s="263"/>
      <c r="M104" s="263"/>
      <c r="N104" s="263"/>
      <c r="O104" s="263"/>
      <c r="P104" s="263"/>
      <c r="Q104" s="263"/>
      <c r="R104" s="263"/>
      <c r="S104" s="263"/>
      <c r="T104" s="263"/>
      <c r="U104" s="263"/>
      <c r="V104" s="263"/>
      <c r="W104" s="263"/>
      <c r="X104" s="263"/>
      <c r="Y104" s="263"/>
      <c r="Z104" s="263"/>
      <c r="AA104" s="263"/>
      <c r="AB104" s="263"/>
      <c r="AC104" s="263"/>
      <c r="AD104" s="263"/>
      <c r="AE104" s="263"/>
      <c r="AF104" s="263"/>
      <c r="AG104" s="263"/>
      <c r="AH104" s="263"/>
      <c r="AI104" s="263"/>
      <c r="AJ104" s="263"/>
      <c r="AK104" s="263"/>
      <c r="AL104" s="263"/>
      <c r="AM104" s="263"/>
      <c r="AN104" s="263"/>
      <c r="AO104" s="263"/>
      <c r="AP104" s="263"/>
      <c r="AQ104" s="263"/>
      <c r="AR104" s="263"/>
      <c r="AS104" s="263"/>
      <c r="AT104" s="263"/>
      <c r="AU104" s="263"/>
      <c r="AV104" s="263"/>
      <c r="AW104" s="263"/>
      <c r="AX104" s="263"/>
      <c r="AY104" s="263"/>
      <c r="AZ104" s="263"/>
      <c r="BA104" s="263"/>
      <c r="BB104" s="263"/>
      <c r="BC104" s="263"/>
      <c r="BD104" s="263"/>
      <c r="BE104" s="263"/>
      <c r="BF104" s="263"/>
      <c r="BG104" s="263"/>
      <c r="BH104" s="263"/>
      <c r="BI104" s="263"/>
      <c r="BJ104" s="263"/>
      <c r="BK104" s="263"/>
      <c r="BL104" s="263"/>
      <c r="BM104" s="263"/>
      <c r="BN104" s="263"/>
      <c r="BO104" s="263"/>
      <c r="BP104" s="263"/>
      <c r="BQ104" s="263"/>
      <c r="BR104" s="263"/>
      <c r="BS104" s="263"/>
      <c r="BT104" s="263"/>
      <c r="BU104" s="263"/>
      <c r="BV104" s="263"/>
      <c r="BW104" s="263"/>
      <c r="BX104" s="263"/>
      <c r="BY104" s="263"/>
      <c r="BZ104" s="263"/>
      <c r="CA104" s="263"/>
      <c r="CB104" s="263"/>
      <c r="CC104" s="263"/>
      <c r="CD104" s="263"/>
      <c r="CE104" s="263"/>
      <c r="CF104" s="263"/>
      <c r="CG104" s="263">
        <f>CG$20-(CG$20*$A$2)</f>
        <v>0</v>
      </c>
      <c r="CH104" s="263">
        <f t="shared" ref="CH104:CW104" si="163">CG104-($CG$20*$A$2)</f>
        <v>0</v>
      </c>
      <c r="CI104" s="263">
        <f t="shared" si="163"/>
        <v>0</v>
      </c>
      <c r="CJ104" s="263">
        <f t="shared" si="163"/>
        <v>0</v>
      </c>
      <c r="CK104" s="263">
        <f t="shared" si="163"/>
        <v>0</v>
      </c>
      <c r="CL104" s="263">
        <f t="shared" si="163"/>
        <v>0</v>
      </c>
      <c r="CM104" s="263">
        <f t="shared" si="163"/>
        <v>0</v>
      </c>
      <c r="CN104" s="263">
        <f t="shared" si="163"/>
        <v>0</v>
      </c>
      <c r="CO104" s="263">
        <f t="shared" si="163"/>
        <v>0</v>
      </c>
      <c r="CP104" s="263">
        <f t="shared" si="163"/>
        <v>0</v>
      </c>
      <c r="CQ104" s="263">
        <f t="shared" si="163"/>
        <v>0</v>
      </c>
      <c r="CR104" s="263">
        <f t="shared" si="163"/>
        <v>0</v>
      </c>
      <c r="CS104" s="263">
        <f t="shared" si="163"/>
        <v>0</v>
      </c>
      <c r="CT104" s="263">
        <f t="shared" si="163"/>
        <v>0</v>
      </c>
      <c r="CU104" s="263">
        <f t="shared" si="163"/>
        <v>0</v>
      </c>
      <c r="CV104" s="263">
        <f t="shared" si="163"/>
        <v>0</v>
      </c>
      <c r="CW104" s="263">
        <f t="shared" si="163"/>
        <v>0</v>
      </c>
    </row>
    <row r="105" spans="1:101" x14ac:dyDescent="0.25">
      <c r="A105" t="s">
        <v>243</v>
      </c>
      <c r="B105" s="263"/>
      <c r="C105" s="263"/>
      <c r="D105" s="263"/>
      <c r="E105" s="263"/>
      <c r="F105" s="263"/>
      <c r="G105" s="263"/>
      <c r="H105" s="263"/>
      <c r="I105" s="263"/>
      <c r="J105" s="263"/>
      <c r="K105" s="263"/>
      <c r="L105" s="263"/>
      <c r="M105" s="263"/>
      <c r="N105" s="263"/>
      <c r="O105" s="263"/>
      <c r="P105" s="263"/>
      <c r="Q105" s="263"/>
      <c r="R105" s="263"/>
      <c r="S105" s="263"/>
      <c r="T105" s="263"/>
      <c r="U105" s="263"/>
      <c r="V105" s="263"/>
      <c r="W105" s="263"/>
      <c r="X105" s="263"/>
      <c r="Y105" s="263"/>
      <c r="Z105" s="263"/>
      <c r="AA105" s="263"/>
      <c r="AB105" s="263"/>
      <c r="AC105" s="263"/>
      <c r="AD105" s="263"/>
      <c r="AE105" s="263"/>
      <c r="AF105" s="263"/>
      <c r="AG105" s="263"/>
      <c r="AH105" s="263"/>
      <c r="AI105" s="263"/>
      <c r="AJ105" s="263"/>
      <c r="AK105" s="263"/>
      <c r="AL105" s="263"/>
      <c r="AM105" s="263"/>
      <c r="AN105" s="263"/>
      <c r="AO105" s="263"/>
      <c r="AP105" s="263"/>
      <c r="AQ105" s="263"/>
      <c r="AR105" s="263"/>
      <c r="AS105" s="263"/>
      <c r="AT105" s="263"/>
      <c r="AU105" s="263"/>
      <c r="AV105" s="263"/>
      <c r="AW105" s="263"/>
      <c r="AX105" s="263"/>
      <c r="AY105" s="263"/>
      <c r="AZ105" s="263"/>
      <c r="BA105" s="263"/>
      <c r="BB105" s="263"/>
      <c r="BC105" s="263"/>
      <c r="BD105" s="263"/>
      <c r="BE105" s="263"/>
      <c r="BF105" s="263"/>
      <c r="BG105" s="263"/>
      <c r="BH105" s="263"/>
      <c r="BI105" s="263"/>
      <c r="BJ105" s="263"/>
      <c r="BK105" s="263"/>
      <c r="BL105" s="263"/>
      <c r="BM105" s="263"/>
      <c r="BN105" s="263"/>
      <c r="BO105" s="263"/>
      <c r="BP105" s="263"/>
      <c r="BQ105" s="263"/>
      <c r="BR105" s="263"/>
      <c r="BS105" s="263"/>
      <c r="BT105" s="263"/>
      <c r="BU105" s="263"/>
      <c r="BV105" s="263"/>
      <c r="BW105" s="263"/>
      <c r="BX105" s="263"/>
      <c r="BY105" s="263"/>
      <c r="BZ105" s="263"/>
      <c r="CA105" s="263"/>
      <c r="CB105" s="263"/>
      <c r="CC105" s="263"/>
      <c r="CD105" s="263"/>
      <c r="CE105" s="263"/>
      <c r="CF105" s="263"/>
      <c r="CG105" s="263"/>
      <c r="CH105" s="263">
        <f>CH$20-(CH$20*$A$2)</f>
        <v>0</v>
      </c>
      <c r="CI105" s="263">
        <f t="shared" ref="CI105:CW105" si="164">CH105-($CH$20*$A$2)</f>
        <v>0</v>
      </c>
      <c r="CJ105" s="263">
        <f t="shared" si="164"/>
        <v>0</v>
      </c>
      <c r="CK105" s="263">
        <f t="shared" si="164"/>
        <v>0</v>
      </c>
      <c r="CL105" s="263">
        <f t="shared" si="164"/>
        <v>0</v>
      </c>
      <c r="CM105" s="263">
        <f t="shared" si="164"/>
        <v>0</v>
      </c>
      <c r="CN105" s="263">
        <f t="shared" si="164"/>
        <v>0</v>
      </c>
      <c r="CO105" s="263">
        <f t="shared" si="164"/>
        <v>0</v>
      </c>
      <c r="CP105" s="263">
        <f t="shared" si="164"/>
        <v>0</v>
      </c>
      <c r="CQ105" s="263">
        <f t="shared" si="164"/>
        <v>0</v>
      </c>
      <c r="CR105" s="263">
        <f t="shared" si="164"/>
        <v>0</v>
      </c>
      <c r="CS105" s="263">
        <f t="shared" si="164"/>
        <v>0</v>
      </c>
      <c r="CT105" s="263">
        <f t="shared" si="164"/>
        <v>0</v>
      </c>
      <c r="CU105" s="263">
        <f t="shared" si="164"/>
        <v>0</v>
      </c>
      <c r="CV105" s="263">
        <f t="shared" si="164"/>
        <v>0</v>
      </c>
      <c r="CW105" s="263">
        <f t="shared" si="164"/>
        <v>0</v>
      </c>
    </row>
    <row r="106" spans="1:101" x14ac:dyDescent="0.25">
      <c r="A106" t="s">
        <v>244</v>
      </c>
      <c r="B106" s="263"/>
      <c r="C106" s="263"/>
      <c r="D106" s="263"/>
      <c r="E106" s="263"/>
      <c r="F106" s="263"/>
      <c r="G106" s="263"/>
      <c r="H106" s="263"/>
      <c r="I106" s="263"/>
      <c r="J106" s="263"/>
      <c r="K106" s="263"/>
      <c r="L106" s="263"/>
      <c r="M106" s="263"/>
      <c r="N106" s="263"/>
      <c r="O106" s="263"/>
      <c r="P106" s="263"/>
      <c r="Q106" s="263"/>
      <c r="R106" s="263"/>
      <c r="S106" s="263"/>
      <c r="T106" s="263"/>
      <c r="U106" s="263"/>
      <c r="V106" s="263"/>
      <c r="W106" s="263"/>
      <c r="X106" s="263"/>
      <c r="Y106" s="263"/>
      <c r="Z106" s="263"/>
      <c r="AA106" s="263"/>
      <c r="AB106" s="263"/>
      <c r="AC106" s="263"/>
      <c r="AD106" s="263"/>
      <c r="AE106" s="263"/>
      <c r="AF106" s="263"/>
      <c r="AG106" s="263"/>
      <c r="AH106" s="263"/>
      <c r="AI106" s="263"/>
      <c r="AJ106" s="263"/>
      <c r="AK106" s="263"/>
      <c r="AL106" s="263"/>
      <c r="AM106" s="263"/>
      <c r="AN106" s="263"/>
      <c r="AO106" s="263"/>
      <c r="AP106" s="263"/>
      <c r="AQ106" s="263"/>
      <c r="AR106" s="263"/>
      <c r="AS106" s="263"/>
      <c r="AT106" s="263"/>
      <c r="AU106" s="263"/>
      <c r="AV106" s="263"/>
      <c r="AW106" s="263"/>
      <c r="AX106" s="263"/>
      <c r="AY106" s="263"/>
      <c r="AZ106" s="263"/>
      <c r="BA106" s="263"/>
      <c r="BB106" s="263"/>
      <c r="BC106" s="263"/>
      <c r="BD106" s="263"/>
      <c r="BE106" s="263"/>
      <c r="BF106" s="263"/>
      <c r="BG106" s="263"/>
      <c r="BH106" s="263"/>
      <c r="BI106" s="263"/>
      <c r="BJ106" s="263"/>
      <c r="BK106" s="263"/>
      <c r="BL106" s="263"/>
      <c r="BM106" s="263"/>
      <c r="BN106" s="263"/>
      <c r="BO106" s="263"/>
      <c r="BP106" s="263"/>
      <c r="BQ106" s="263"/>
      <c r="BR106" s="263"/>
      <c r="BS106" s="263"/>
      <c r="BT106" s="263"/>
      <c r="BU106" s="263"/>
      <c r="BV106" s="263"/>
      <c r="BW106" s="263"/>
      <c r="BX106" s="263"/>
      <c r="BY106" s="263"/>
      <c r="BZ106" s="263"/>
      <c r="CA106" s="263"/>
      <c r="CB106" s="263"/>
      <c r="CC106" s="263"/>
      <c r="CD106" s="263"/>
      <c r="CE106" s="263"/>
      <c r="CF106" s="263"/>
      <c r="CG106" s="263"/>
      <c r="CH106" s="263"/>
      <c r="CI106" s="263">
        <f>CI$20-(CI$20*$A$2)</f>
        <v>0</v>
      </c>
      <c r="CJ106" s="263">
        <f t="shared" ref="CJ106:CW106" si="165">CI106-($CI$20*$A$2)</f>
        <v>0</v>
      </c>
      <c r="CK106" s="263">
        <f t="shared" si="165"/>
        <v>0</v>
      </c>
      <c r="CL106" s="263">
        <f t="shared" si="165"/>
        <v>0</v>
      </c>
      <c r="CM106" s="263">
        <f t="shared" si="165"/>
        <v>0</v>
      </c>
      <c r="CN106" s="263">
        <f t="shared" si="165"/>
        <v>0</v>
      </c>
      <c r="CO106" s="263">
        <f t="shared" si="165"/>
        <v>0</v>
      </c>
      <c r="CP106" s="263">
        <f t="shared" si="165"/>
        <v>0</v>
      </c>
      <c r="CQ106" s="263">
        <f t="shared" si="165"/>
        <v>0</v>
      </c>
      <c r="CR106" s="263">
        <f t="shared" si="165"/>
        <v>0</v>
      </c>
      <c r="CS106" s="263">
        <f t="shared" si="165"/>
        <v>0</v>
      </c>
      <c r="CT106" s="263">
        <f t="shared" si="165"/>
        <v>0</v>
      </c>
      <c r="CU106" s="263">
        <f t="shared" si="165"/>
        <v>0</v>
      </c>
      <c r="CV106" s="263">
        <f t="shared" si="165"/>
        <v>0</v>
      </c>
      <c r="CW106" s="263">
        <f t="shared" si="165"/>
        <v>0</v>
      </c>
    </row>
    <row r="107" spans="1:101" x14ac:dyDescent="0.25">
      <c r="A107" t="s">
        <v>245</v>
      </c>
      <c r="B107" s="263"/>
      <c r="C107" s="263"/>
      <c r="D107" s="263"/>
      <c r="E107" s="263"/>
      <c r="F107" s="263"/>
      <c r="G107" s="263"/>
      <c r="H107" s="263"/>
      <c r="I107" s="263"/>
      <c r="J107" s="263"/>
      <c r="K107" s="263"/>
      <c r="L107" s="263"/>
      <c r="M107" s="263"/>
      <c r="N107" s="263"/>
      <c r="O107" s="263"/>
      <c r="P107" s="263"/>
      <c r="Q107" s="263"/>
      <c r="R107" s="263"/>
      <c r="S107" s="263"/>
      <c r="T107" s="263"/>
      <c r="U107" s="263"/>
      <c r="V107" s="263"/>
      <c r="W107" s="263"/>
      <c r="X107" s="263"/>
      <c r="Y107" s="263"/>
      <c r="Z107" s="263"/>
      <c r="AA107" s="263"/>
      <c r="AB107" s="263"/>
      <c r="AC107" s="263"/>
      <c r="AD107" s="263"/>
      <c r="AE107" s="263"/>
      <c r="AF107" s="263"/>
      <c r="AG107" s="263"/>
      <c r="AH107" s="263"/>
      <c r="AI107" s="263"/>
      <c r="AJ107" s="263"/>
      <c r="AK107" s="263"/>
      <c r="AL107" s="263"/>
      <c r="AM107" s="263"/>
      <c r="AN107" s="263"/>
      <c r="AO107" s="263"/>
      <c r="AP107" s="263"/>
      <c r="AQ107" s="263"/>
      <c r="AR107" s="263"/>
      <c r="AS107" s="263"/>
      <c r="AT107" s="263"/>
      <c r="AU107" s="263"/>
      <c r="AV107" s="263"/>
      <c r="AW107" s="263"/>
      <c r="AX107" s="263"/>
      <c r="AY107" s="263"/>
      <c r="AZ107" s="263"/>
      <c r="BA107" s="263"/>
      <c r="BB107" s="263"/>
      <c r="BC107" s="263"/>
      <c r="BD107" s="263"/>
      <c r="BE107" s="263"/>
      <c r="BF107" s="263"/>
      <c r="BG107" s="263"/>
      <c r="BH107" s="263"/>
      <c r="BI107" s="263"/>
      <c r="BJ107" s="263"/>
      <c r="BK107" s="263"/>
      <c r="BL107" s="263"/>
      <c r="BM107" s="263"/>
      <c r="BN107" s="263"/>
      <c r="BO107" s="263"/>
      <c r="BP107" s="263"/>
      <c r="BQ107" s="263"/>
      <c r="BR107" s="263"/>
      <c r="BS107" s="263"/>
      <c r="BT107" s="263"/>
      <c r="BU107" s="263"/>
      <c r="BV107" s="263"/>
      <c r="BW107" s="263"/>
      <c r="BX107" s="263"/>
      <c r="BY107" s="263"/>
      <c r="BZ107" s="263"/>
      <c r="CA107" s="263"/>
      <c r="CB107" s="263"/>
      <c r="CC107" s="263"/>
      <c r="CD107" s="263"/>
      <c r="CE107" s="263"/>
      <c r="CF107" s="263"/>
      <c r="CG107" s="263"/>
      <c r="CH107" s="263"/>
      <c r="CI107" s="263"/>
      <c r="CJ107" s="263">
        <f>CJ$20-(CJ$20*$A$2)</f>
        <v>0</v>
      </c>
      <c r="CK107" s="263">
        <f t="shared" ref="CK107:CW107" si="166">CJ107-($CJ$20*$A$2)</f>
        <v>0</v>
      </c>
      <c r="CL107" s="263">
        <f t="shared" si="166"/>
        <v>0</v>
      </c>
      <c r="CM107" s="263">
        <f t="shared" si="166"/>
        <v>0</v>
      </c>
      <c r="CN107" s="263">
        <f t="shared" si="166"/>
        <v>0</v>
      </c>
      <c r="CO107" s="263">
        <f t="shared" si="166"/>
        <v>0</v>
      </c>
      <c r="CP107" s="263">
        <f t="shared" si="166"/>
        <v>0</v>
      </c>
      <c r="CQ107" s="263">
        <f t="shared" si="166"/>
        <v>0</v>
      </c>
      <c r="CR107" s="263">
        <f t="shared" si="166"/>
        <v>0</v>
      </c>
      <c r="CS107" s="263">
        <f t="shared" si="166"/>
        <v>0</v>
      </c>
      <c r="CT107" s="263">
        <f t="shared" si="166"/>
        <v>0</v>
      </c>
      <c r="CU107" s="263">
        <f t="shared" si="166"/>
        <v>0</v>
      </c>
      <c r="CV107" s="263">
        <f t="shared" si="166"/>
        <v>0</v>
      </c>
      <c r="CW107" s="263">
        <f t="shared" si="166"/>
        <v>0</v>
      </c>
    </row>
    <row r="108" spans="1:101" x14ac:dyDescent="0.25">
      <c r="A108" t="s">
        <v>246</v>
      </c>
      <c r="B108" s="263"/>
      <c r="C108" s="263"/>
      <c r="D108" s="263"/>
      <c r="E108" s="263"/>
      <c r="F108" s="263"/>
      <c r="G108" s="263"/>
      <c r="H108" s="263"/>
      <c r="I108" s="263"/>
      <c r="J108" s="263"/>
      <c r="K108" s="263"/>
      <c r="L108" s="263"/>
      <c r="M108" s="263"/>
      <c r="N108" s="263"/>
      <c r="O108" s="263"/>
      <c r="P108" s="263"/>
      <c r="Q108" s="263"/>
      <c r="R108" s="263"/>
      <c r="S108" s="263"/>
      <c r="T108" s="263"/>
      <c r="U108" s="263"/>
      <c r="V108" s="263"/>
      <c r="W108" s="263"/>
      <c r="X108" s="263"/>
      <c r="Y108" s="263"/>
      <c r="Z108" s="263"/>
      <c r="AA108" s="263"/>
      <c r="AB108" s="263"/>
      <c r="AC108" s="263"/>
      <c r="AD108" s="263"/>
      <c r="AE108" s="263"/>
      <c r="AF108" s="263"/>
      <c r="AG108" s="263"/>
      <c r="AH108" s="263"/>
      <c r="AI108" s="263"/>
      <c r="AJ108" s="263"/>
      <c r="AK108" s="263"/>
      <c r="AL108" s="263"/>
      <c r="AM108" s="263"/>
      <c r="AN108" s="263"/>
      <c r="AO108" s="263"/>
      <c r="AP108" s="263"/>
      <c r="AQ108" s="263"/>
      <c r="AR108" s="263"/>
      <c r="AS108" s="263"/>
      <c r="AT108" s="263"/>
      <c r="AU108" s="263"/>
      <c r="AV108" s="263"/>
      <c r="AW108" s="263"/>
      <c r="AX108" s="263"/>
      <c r="AY108" s="263"/>
      <c r="AZ108" s="263"/>
      <c r="BA108" s="263"/>
      <c r="BB108" s="263"/>
      <c r="BC108" s="263"/>
      <c r="BD108" s="263"/>
      <c r="BE108" s="263"/>
      <c r="BF108" s="263"/>
      <c r="BG108" s="263"/>
      <c r="BH108" s="263"/>
      <c r="BI108" s="263"/>
      <c r="BJ108" s="263"/>
      <c r="BK108" s="263"/>
      <c r="BL108" s="263"/>
      <c r="BM108" s="263"/>
      <c r="BN108" s="263"/>
      <c r="BO108" s="263"/>
      <c r="BP108" s="263"/>
      <c r="BQ108" s="263"/>
      <c r="BR108" s="263"/>
      <c r="BS108" s="263"/>
      <c r="BT108" s="263"/>
      <c r="BU108" s="263"/>
      <c r="BV108" s="263"/>
      <c r="BW108" s="263"/>
      <c r="BX108" s="263"/>
      <c r="BY108" s="263"/>
      <c r="BZ108" s="263"/>
      <c r="CA108" s="263"/>
      <c r="CB108" s="263"/>
      <c r="CC108" s="263"/>
      <c r="CD108" s="263"/>
      <c r="CE108" s="263"/>
      <c r="CF108" s="263"/>
      <c r="CG108" s="263"/>
      <c r="CH108" s="263"/>
      <c r="CI108" s="263"/>
      <c r="CJ108" s="263"/>
      <c r="CK108" s="263">
        <f>CK$20-(CK$20*$A$2)</f>
        <v>0</v>
      </c>
      <c r="CL108" s="263">
        <f t="shared" ref="CL108:CW108" si="167">CK108-($CK$20*$A$2)</f>
        <v>0</v>
      </c>
      <c r="CM108" s="263">
        <f t="shared" si="167"/>
        <v>0</v>
      </c>
      <c r="CN108" s="263">
        <f t="shared" si="167"/>
        <v>0</v>
      </c>
      <c r="CO108" s="263">
        <f t="shared" si="167"/>
        <v>0</v>
      </c>
      <c r="CP108" s="263">
        <f t="shared" si="167"/>
        <v>0</v>
      </c>
      <c r="CQ108" s="263">
        <f t="shared" si="167"/>
        <v>0</v>
      </c>
      <c r="CR108" s="263">
        <f t="shared" si="167"/>
        <v>0</v>
      </c>
      <c r="CS108" s="263">
        <f t="shared" si="167"/>
        <v>0</v>
      </c>
      <c r="CT108" s="263">
        <f t="shared" si="167"/>
        <v>0</v>
      </c>
      <c r="CU108" s="263">
        <f t="shared" si="167"/>
        <v>0</v>
      </c>
      <c r="CV108" s="263">
        <f t="shared" si="167"/>
        <v>0</v>
      </c>
      <c r="CW108" s="263">
        <f t="shared" si="167"/>
        <v>0</v>
      </c>
    </row>
    <row r="109" spans="1:101" x14ac:dyDescent="0.25">
      <c r="A109" t="s">
        <v>247</v>
      </c>
      <c r="B109" s="263"/>
      <c r="C109" s="263"/>
      <c r="D109" s="263"/>
      <c r="E109" s="263"/>
      <c r="F109" s="263"/>
      <c r="G109" s="263"/>
      <c r="H109" s="263"/>
      <c r="I109" s="263"/>
      <c r="J109" s="263"/>
      <c r="K109" s="263"/>
      <c r="L109" s="263"/>
      <c r="M109" s="263"/>
      <c r="N109" s="263"/>
      <c r="O109" s="263"/>
      <c r="P109" s="263"/>
      <c r="Q109" s="263"/>
      <c r="R109" s="263"/>
      <c r="S109" s="263"/>
      <c r="T109" s="263"/>
      <c r="U109" s="263"/>
      <c r="V109" s="263"/>
      <c r="W109" s="263"/>
      <c r="X109" s="263"/>
      <c r="Y109" s="263"/>
      <c r="Z109" s="263"/>
      <c r="AA109" s="263"/>
      <c r="AB109" s="263"/>
      <c r="AC109" s="263"/>
      <c r="AD109" s="263"/>
      <c r="AE109" s="263"/>
      <c r="AF109" s="263"/>
      <c r="AG109" s="263"/>
      <c r="AH109" s="263"/>
      <c r="AI109" s="263"/>
      <c r="AJ109" s="263"/>
      <c r="AK109" s="263"/>
      <c r="AL109" s="263"/>
      <c r="AM109" s="263"/>
      <c r="AN109" s="263"/>
      <c r="AO109" s="263"/>
      <c r="AP109" s="263"/>
      <c r="AQ109" s="263"/>
      <c r="AR109" s="263"/>
      <c r="AS109" s="263"/>
      <c r="AT109" s="263"/>
      <c r="AU109" s="263"/>
      <c r="AV109" s="263"/>
      <c r="AW109" s="263"/>
      <c r="AX109" s="263"/>
      <c r="AY109" s="263"/>
      <c r="AZ109" s="263"/>
      <c r="BA109" s="263"/>
      <c r="BB109" s="263"/>
      <c r="BC109" s="263"/>
      <c r="BD109" s="263"/>
      <c r="BE109" s="263"/>
      <c r="BF109" s="263"/>
      <c r="BG109" s="263"/>
      <c r="BH109" s="263"/>
      <c r="BI109" s="263"/>
      <c r="BJ109" s="263"/>
      <c r="BK109" s="263"/>
      <c r="BL109" s="263"/>
      <c r="BM109" s="263"/>
      <c r="BN109" s="263"/>
      <c r="BO109" s="263"/>
      <c r="BP109" s="263"/>
      <c r="BQ109" s="263"/>
      <c r="BR109" s="263"/>
      <c r="BS109" s="263"/>
      <c r="BT109" s="263"/>
      <c r="BU109" s="263"/>
      <c r="BV109" s="263"/>
      <c r="BW109" s="263"/>
      <c r="BX109" s="263"/>
      <c r="BY109" s="263"/>
      <c r="BZ109" s="263"/>
      <c r="CA109" s="263"/>
      <c r="CB109" s="263"/>
      <c r="CC109" s="263"/>
      <c r="CD109" s="263"/>
      <c r="CE109" s="263"/>
      <c r="CF109" s="263"/>
      <c r="CG109" s="263"/>
      <c r="CH109" s="263"/>
      <c r="CI109" s="263"/>
      <c r="CJ109" s="263"/>
      <c r="CK109" s="263"/>
      <c r="CL109" s="263">
        <f>CL$20-(CL$20*$A$2)</f>
        <v>0</v>
      </c>
      <c r="CM109" s="263">
        <f t="shared" ref="CM109:CW109" si="168">CL109-($CL$20*$A$2)</f>
        <v>0</v>
      </c>
      <c r="CN109" s="263">
        <f t="shared" si="168"/>
        <v>0</v>
      </c>
      <c r="CO109" s="263">
        <f t="shared" si="168"/>
        <v>0</v>
      </c>
      <c r="CP109" s="263">
        <f t="shared" si="168"/>
        <v>0</v>
      </c>
      <c r="CQ109" s="263">
        <f t="shared" si="168"/>
        <v>0</v>
      </c>
      <c r="CR109" s="263">
        <f t="shared" si="168"/>
        <v>0</v>
      </c>
      <c r="CS109" s="263">
        <f t="shared" si="168"/>
        <v>0</v>
      </c>
      <c r="CT109" s="263">
        <f t="shared" si="168"/>
        <v>0</v>
      </c>
      <c r="CU109" s="263">
        <f t="shared" si="168"/>
        <v>0</v>
      </c>
      <c r="CV109" s="263">
        <f t="shared" si="168"/>
        <v>0</v>
      </c>
      <c r="CW109" s="263">
        <f t="shared" si="168"/>
        <v>0</v>
      </c>
    </row>
    <row r="110" spans="1:101" x14ac:dyDescent="0.25">
      <c r="A110" t="s">
        <v>248</v>
      </c>
      <c r="B110" s="263"/>
      <c r="C110" s="263"/>
      <c r="D110" s="263"/>
      <c r="E110" s="263"/>
      <c r="F110" s="263"/>
      <c r="G110" s="263"/>
      <c r="H110" s="263"/>
      <c r="I110" s="263"/>
      <c r="J110" s="263"/>
      <c r="K110" s="263"/>
      <c r="L110" s="263"/>
      <c r="M110" s="263"/>
      <c r="N110" s="263"/>
      <c r="O110" s="263"/>
      <c r="P110" s="263"/>
      <c r="Q110" s="263"/>
      <c r="R110" s="263"/>
      <c r="S110" s="263"/>
      <c r="T110" s="263"/>
      <c r="U110" s="263"/>
      <c r="V110" s="263"/>
      <c r="W110" s="263"/>
      <c r="X110" s="263"/>
      <c r="Y110" s="263"/>
      <c r="Z110" s="263"/>
      <c r="AA110" s="263"/>
      <c r="AB110" s="263"/>
      <c r="AC110" s="263"/>
      <c r="AD110" s="263"/>
      <c r="AE110" s="263"/>
      <c r="AF110" s="263"/>
      <c r="AG110" s="263"/>
      <c r="AH110" s="263"/>
      <c r="AI110" s="263"/>
      <c r="AJ110" s="263"/>
      <c r="AK110" s="263"/>
      <c r="AL110" s="263"/>
      <c r="AM110" s="263"/>
      <c r="AN110" s="263"/>
      <c r="AO110" s="263"/>
      <c r="AP110" s="263"/>
      <c r="AQ110" s="263"/>
      <c r="AR110" s="263"/>
      <c r="AS110" s="263"/>
      <c r="AT110" s="263"/>
      <c r="AU110" s="263"/>
      <c r="AV110" s="263"/>
      <c r="AW110" s="263"/>
      <c r="AX110" s="263"/>
      <c r="AY110" s="263"/>
      <c r="AZ110" s="263"/>
      <c r="BA110" s="263"/>
      <c r="BB110" s="263"/>
      <c r="BC110" s="263"/>
      <c r="BD110" s="263"/>
      <c r="BE110" s="263"/>
      <c r="BF110" s="263"/>
      <c r="BG110" s="263"/>
      <c r="BH110" s="263"/>
      <c r="BI110" s="263"/>
      <c r="BJ110" s="263"/>
      <c r="BK110" s="263"/>
      <c r="BL110" s="263"/>
      <c r="BM110" s="263"/>
      <c r="BN110" s="263"/>
      <c r="BO110" s="263"/>
      <c r="BP110" s="263"/>
      <c r="BQ110" s="263"/>
      <c r="BR110" s="263"/>
      <c r="BS110" s="263"/>
      <c r="BT110" s="263"/>
      <c r="BU110" s="263"/>
      <c r="BV110" s="263"/>
      <c r="BW110" s="263"/>
      <c r="BX110" s="263"/>
      <c r="BY110" s="263"/>
      <c r="BZ110" s="263"/>
      <c r="CA110" s="263"/>
      <c r="CB110" s="263"/>
      <c r="CC110" s="263"/>
      <c r="CD110" s="263"/>
      <c r="CE110" s="263"/>
      <c r="CF110" s="263"/>
      <c r="CG110" s="263"/>
      <c r="CH110" s="263"/>
      <c r="CI110" s="263"/>
      <c r="CJ110" s="263"/>
      <c r="CK110" s="263"/>
      <c r="CL110" s="263"/>
      <c r="CM110" s="263">
        <f>CM$20-(CM$20*$A$2)</f>
        <v>0</v>
      </c>
      <c r="CN110" s="263">
        <f t="shared" ref="CN110:CW110" si="169">CM110-($CM$20*$A$2)</f>
        <v>0</v>
      </c>
      <c r="CO110" s="263">
        <f t="shared" si="169"/>
        <v>0</v>
      </c>
      <c r="CP110" s="263">
        <f t="shared" si="169"/>
        <v>0</v>
      </c>
      <c r="CQ110" s="263">
        <f t="shared" si="169"/>
        <v>0</v>
      </c>
      <c r="CR110" s="263">
        <f t="shared" si="169"/>
        <v>0</v>
      </c>
      <c r="CS110" s="263">
        <f t="shared" si="169"/>
        <v>0</v>
      </c>
      <c r="CT110" s="263">
        <f t="shared" si="169"/>
        <v>0</v>
      </c>
      <c r="CU110" s="263">
        <f t="shared" si="169"/>
        <v>0</v>
      </c>
      <c r="CV110" s="263">
        <f t="shared" si="169"/>
        <v>0</v>
      </c>
      <c r="CW110" s="263">
        <f t="shared" si="169"/>
        <v>0</v>
      </c>
    </row>
    <row r="111" spans="1:101" x14ac:dyDescent="0.25">
      <c r="A111" t="s">
        <v>249</v>
      </c>
      <c r="B111" s="263"/>
      <c r="C111" s="263"/>
      <c r="D111" s="263"/>
      <c r="E111" s="263"/>
      <c r="F111" s="263"/>
      <c r="G111" s="263"/>
      <c r="H111" s="263"/>
      <c r="I111" s="263"/>
      <c r="J111" s="263"/>
      <c r="K111" s="263"/>
      <c r="L111" s="263"/>
      <c r="M111" s="263"/>
      <c r="N111" s="263"/>
      <c r="O111" s="263"/>
      <c r="P111" s="263"/>
      <c r="Q111" s="263"/>
      <c r="R111" s="263"/>
      <c r="S111" s="263"/>
      <c r="T111" s="263"/>
      <c r="U111" s="263"/>
      <c r="V111" s="263"/>
      <c r="W111" s="263"/>
      <c r="X111" s="263"/>
      <c r="Y111" s="263"/>
      <c r="Z111" s="263"/>
      <c r="AA111" s="263"/>
      <c r="AB111" s="263"/>
      <c r="AC111" s="263"/>
      <c r="AD111" s="263"/>
      <c r="AE111" s="263"/>
      <c r="AF111" s="263"/>
      <c r="AG111" s="263"/>
      <c r="AH111" s="263"/>
      <c r="AI111" s="263"/>
      <c r="AJ111" s="263"/>
      <c r="AK111" s="263"/>
      <c r="AL111" s="263"/>
      <c r="AM111" s="263"/>
      <c r="AN111" s="263"/>
      <c r="AO111" s="263"/>
      <c r="AP111" s="263"/>
      <c r="AQ111" s="263"/>
      <c r="AR111" s="263"/>
      <c r="AS111" s="263"/>
      <c r="AT111" s="263"/>
      <c r="AU111" s="263"/>
      <c r="AV111" s="263"/>
      <c r="AW111" s="263"/>
      <c r="AX111" s="263"/>
      <c r="AY111" s="263"/>
      <c r="AZ111" s="263"/>
      <c r="BA111" s="263"/>
      <c r="BB111" s="263"/>
      <c r="BC111" s="263"/>
      <c r="BD111" s="263"/>
      <c r="BE111" s="263"/>
      <c r="BF111" s="263"/>
      <c r="BG111" s="263"/>
      <c r="BH111" s="263"/>
      <c r="BI111" s="263"/>
      <c r="BJ111" s="263"/>
      <c r="BK111" s="263"/>
      <c r="BL111" s="263"/>
      <c r="BM111" s="263"/>
      <c r="BN111" s="263"/>
      <c r="BO111" s="263"/>
      <c r="BP111" s="263"/>
      <c r="BQ111" s="263"/>
      <c r="BR111" s="263"/>
      <c r="BS111" s="263"/>
      <c r="BT111" s="263"/>
      <c r="BU111" s="263"/>
      <c r="BV111" s="263"/>
      <c r="BW111" s="263"/>
      <c r="BX111" s="263"/>
      <c r="BY111" s="263"/>
      <c r="BZ111" s="263"/>
      <c r="CA111" s="263"/>
      <c r="CB111" s="263"/>
      <c r="CC111" s="263"/>
      <c r="CD111" s="263"/>
      <c r="CE111" s="263"/>
      <c r="CF111" s="263"/>
      <c r="CG111" s="263"/>
      <c r="CH111" s="263"/>
      <c r="CI111" s="263"/>
      <c r="CJ111" s="263"/>
      <c r="CK111" s="263"/>
      <c r="CL111" s="263"/>
      <c r="CM111" s="263"/>
      <c r="CN111" s="263">
        <f>CN$20-(CN$20*$A$2)</f>
        <v>0</v>
      </c>
      <c r="CO111" s="263">
        <f t="shared" ref="CO111:CW111" si="170">CN111-($CN$20*$A$2)</f>
        <v>0</v>
      </c>
      <c r="CP111" s="263">
        <f t="shared" si="170"/>
        <v>0</v>
      </c>
      <c r="CQ111" s="263">
        <f t="shared" si="170"/>
        <v>0</v>
      </c>
      <c r="CR111" s="263">
        <f t="shared" si="170"/>
        <v>0</v>
      </c>
      <c r="CS111" s="263">
        <f t="shared" si="170"/>
        <v>0</v>
      </c>
      <c r="CT111" s="263">
        <f t="shared" si="170"/>
        <v>0</v>
      </c>
      <c r="CU111" s="263">
        <f t="shared" si="170"/>
        <v>0</v>
      </c>
      <c r="CV111" s="263">
        <f t="shared" si="170"/>
        <v>0</v>
      </c>
      <c r="CW111" s="263">
        <f t="shared" si="170"/>
        <v>0</v>
      </c>
    </row>
    <row r="112" spans="1:101" x14ac:dyDescent="0.25">
      <c r="A112" t="s">
        <v>250</v>
      </c>
      <c r="B112" s="263"/>
      <c r="C112" s="263"/>
      <c r="D112" s="263"/>
      <c r="E112" s="263"/>
      <c r="F112" s="263"/>
      <c r="G112" s="263"/>
      <c r="H112" s="263"/>
      <c r="I112" s="263"/>
      <c r="J112" s="263"/>
      <c r="K112" s="263"/>
      <c r="L112" s="263"/>
      <c r="M112" s="263"/>
      <c r="N112" s="263"/>
      <c r="O112" s="263"/>
      <c r="P112" s="263"/>
      <c r="Q112" s="263"/>
      <c r="R112" s="263"/>
      <c r="S112" s="263"/>
      <c r="T112" s="263"/>
      <c r="U112" s="263"/>
      <c r="V112" s="263"/>
      <c r="W112" s="263"/>
      <c r="X112" s="263"/>
      <c r="Y112" s="263"/>
      <c r="Z112" s="263"/>
      <c r="AA112" s="263"/>
      <c r="AB112" s="263"/>
      <c r="AC112" s="263"/>
      <c r="AD112" s="263"/>
      <c r="AE112" s="263"/>
      <c r="AF112" s="263"/>
      <c r="AG112" s="263"/>
      <c r="AH112" s="263"/>
      <c r="AI112" s="263"/>
      <c r="AJ112" s="263"/>
      <c r="AK112" s="263"/>
      <c r="AL112" s="263"/>
      <c r="AM112" s="263"/>
      <c r="AN112" s="263"/>
      <c r="AO112" s="263"/>
      <c r="AP112" s="263"/>
      <c r="AQ112" s="263"/>
      <c r="AR112" s="263"/>
      <c r="AS112" s="263"/>
      <c r="AT112" s="263"/>
      <c r="AU112" s="263"/>
      <c r="AV112" s="263"/>
      <c r="AW112" s="263"/>
      <c r="AX112" s="263"/>
      <c r="AY112" s="263"/>
      <c r="AZ112" s="263"/>
      <c r="BA112" s="263"/>
      <c r="BB112" s="263"/>
      <c r="BC112" s="263"/>
      <c r="BD112" s="263"/>
      <c r="BE112" s="263"/>
      <c r="BF112" s="263"/>
      <c r="BG112" s="263"/>
      <c r="BH112" s="263"/>
      <c r="BI112" s="263"/>
      <c r="BJ112" s="263"/>
      <c r="BK112" s="263"/>
      <c r="BL112" s="263"/>
      <c r="BM112" s="263"/>
      <c r="BN112" s="263"/>
      <c r="BO112" s="263"/>
      <c r="BP112" s="263"/>
      <c r="BQ112" s="263"/>
      <c r="BR112" s="263"/>
      <c r="BS112" s="263"/>
      <c r="BT112" s="263"/>
      <c r="BU112" s="263"/>
      <c r="BV112" s="263"/>
      <c r="BW112" s="263"/>
      <c r="BX112" s="263"/>
      <c r="BY112" s="263"/>
      <c r="BZ112" s="263"/>
      <c r="CA112" s="263"/>
      <c r="CB112" s="263"/>
      <c r="CC112" s="263"/>
      <c r="CD112" s="263"/>
      <c r="CE112" s="263"/>
      <c r="CF112" s="263"/>
      <c r="CG112" s="263"/>
      <c r="CH112" s="263"/>
      <c r="CI112" s="263"/>
      <c r="CJ112" s="263"/>
      <c r="CK112" s="263"/>
      <c r="CL112" s="263"/>
      <c r="CM112" s="263"/>
      <c r="CN112" s="263"/>
      <c r="CO112" s="263">
        <f>CO$20-(CO$20*$A$2)</f>
        <v>0</v>
      </c>
      <c r="CP112" s="263">
        <f t="shared" ref="CP112:CW112" si="171">CO112-($CO$20*$A$2)</f>
        <v>0</v>
      </c>
      <c r="CQ112" s="263">
        <f t="shared" si="171"/>
        <v>0</v>
      </c>
      <c r="CR112" s="263">
        <f t="shared" si="171"/>
        <v>0</v>
      </c>
      <c r="CS112" s="263">
        <f t="shared" si="171"/>
        <v>0</v>
      </c>
      <c r="CT112" s="263">
        <f t="shared" si="171"/>
        <v>0</v>
      </c>
      <c r="CU112" s="263">
        <f t="shared" si="171"/>
        <v>0</v>
      </c>
      <c r="CV112" s="263">
        <f t="shared" si="171"/>
        <v>0</v>
      </c>
      <c r="CW112" s="263">
        <f t="shared" si="171"/>
        <v>0</v>
      </c>
    </row>
    <row r="113" spans="1:101" x14ac:dyDescent="0.25">
      <c r="A113" t="s">
        <v>251</v>
      </c>
      <c r="B113" s="263"/>
      <c r="C113" s="263"/>
      <c r="D113" s="263"/>
      <c r="E113" s="263"/>
      <c r="F113" s="263"/>
      <c r="G113" s="263"/>
      <c r="H113" s="263"/>
      <c r="I113" s="263"/>
      <c r="J113" s="263"/>
      <c r="K113" s="263"/>
      <c r="L113" s="263"/>
      <c r="M113" s="263"/>
      <c r="N113" s="263"/>
      <c r="O113" s="263"/>
      <c r="P113" s="263"/>
      <c r="Q113" s="263"/>
      <c r="R113" s="263"/>
      <c r="S113" s="263"/>
      <c r="T113" s="263"/>
      <c r="U113" s="263"/>
      <c r="V113" s="263"/>
      <c r="W113" s="263"/>
      <c r="X113" s="263"/>
      <c r="Y113" s="263"/>
      <c r="Z113" s="263"/>
      <c r="AA113" s="263"/>
      <c r="AB113" s="263"/>
      <c r="AC113" s="263"/>
      <c r="AD113" s="263"/>
      <c r="AE113" s="263"/>
      <c r="AF113" s="263"/>
      <c r="AG113" s="263"/>
      <c r="AH113" s="263"/>
      <c r="AI113" s="263"/>
      <c r="AJ113" s="263"/>
      <c r="AK113" s="263"/>
      <c r="AL113" s="263"/>
      <c r="AM113" s="263"/>
      <c r="AN113" s="263"/>
      <c r="AO113" s="263"/>
      <c r="AP113" s="263"/>
      <c r="AQ113" s="263"/>
      <c r="AR113" s="263"/>
      <c r="AS113" s="263"/>
      <c r="AT113" s="263"/>
      <c r="AU113" s="263"/>
      <c r="AV113" s="263"/>
      <c r="AW113" s="263"/>
      <c r="AX113" s="263"/>
      <c r="AY113" s="263"/>
      <c r="AZ113" s="263"/>
      <c r="BA113" s="263"/>
      <c r="BB113" s="263"/>
      <c r="BC113" s="263"/>
      <c r="BD113" s="263"/>
      <c r="BE113" s="263"/>
      <c r="BF113" s="263"/>
      <c r="BG113" s="263"/>
      <c r="BH113" s="263"/>
      <c r="BI113" s="263"/>
      <c r="BJ113" s="263"/>
      <c r="BK113" s="263"/>
      <c r="BL113" s="263"/>
      <c r="BM113" s="263"/>
      <c r="BN113" s="263"/>
      <c r="BO113" s="263"/>
      <c r="BP113" s="263"/>
      <c r="BQ113" s="263"/>
      <c r="BR113" s="263"/>
      <c r="BS113" s="263"/>
      <c r="BT113" s="263"/>
      <c r="BU113" s="263"/>
      <c r="BV113" s="263"/>
      <c r="BW113" s="263"/>
      <c r="BX113" s="263"/>
      <c r="BY113" s="263"/>
      <c r="BZ113" s="263"/>
      <c r="CA113" s="263"/>
      <c r="CB113" s="263"/>
      <c r="CC113" s="263"/>
      <c r="CD113" s="263"/>
      <c r="CE113" s="263"/>
      <c r="CF113" s="263"/>
      <c r="CG113" s="263"/>
      <c r="CH113" s="263"/>
      <c r="CI113" s="263"/>
      <c r="CJ113" s="263"/>
      <c r="CK113" s="263"/>
      <c r="CL113" s="263"/>
      <c r="CM113" s="263"/>
      <c r="CN113" s="263"/>
      <c r="CO113" s="263"/>
      <c r="CP113" s="263">
        <f>CP$20-(CP$20*$A$2)</f>
        <v>0</v>
      </c>
      <c r="CQ113" s="263">
        <f t="shared" ref="CQ113:CW113" si="172">CP113-($CP$20*$A$2)</f>
        <v>0</v>
      </c>
      <c r="CR113" s="263">
        <f t="shared" si="172"/>
        <v>0</v>
      </c>
      <c r="CS113" s="263">
        <f t="shared" si="172"/>
        <v>0</v>
      </c>
      <c r="CT113" s="263">
        <f t="shared" si="172"/>
        <v>0</v>
      </c>
      <c r="CU113" s="263">
        <f t="shared" si="172"/>
        <v>0</v>
      </c>
      <c r="CV113" s="263">
        <f t="shared" si="172"/>
        <v>0</v>
      </c>
      <c r="CW113" s="263">
        <f t="shared" si="172"/>
        <v>0</v>
      </c>
    </row>
    <row r="114" spans="1:101" x14ac:dyDescent="0.25">
      <c r="A114" t="s">
        <v>252</v>
      </c>
      <c r="B114" s="263"/>
      <c r="C114" s="263"/>
      <c r="D114" s="263"/>
      <c r="E114" s="263"/>
      <c r="F114" s="263"/>
      <c r="G114" s="263"/>
      <c r="H114" s="263"/>
      <c r="I114" s="263"/>
      <c r="J114" s="263"/>
      <c r="K114" s="263"/>
      <c r="L114" s="263"/>
      <c r="M114" s="263"/>
      <c r="N114" s="263"/>
      <c r="O114" s="263"/>
      <c r="P114" s="263"/>
      <c r="Q114" s="263"/>
      <c r="R114" s="263"/>
      <c r="S114" s="263"/>
      <c r="T114" s="263"/>
      <c r="U114" s="263"/>
      <c r="V114" s="263"/>
      <c r="W114" s="263"/>
      <c r="X114" s="263"/>
      <c r="Y114" s="263"/>
      <c r="Z114" s="263"/>
      <c r="AA114" s="263"/>
      <c r="AB114" s="263"/>
      <c r="AC114" s="263"/>
      <c r="AD114" s="263"/>
      <c r="AE114" s="263"/>
      <c r="AF114" s="263"/>
      <c r="AG114" s="263"/>
      <c r="AH114" s="263"/>
      <c r="AI114" s="263"/>
      <c r="AJ114" s="263"/>
      <c r="AK114" s="263"/>
      <c r="AL114" s="263"/>
      <c r="AM114" s="263"/>
      <c r="AN114" s="263"/>
      <c r="AO114" s="263"/>
      <c r="AP114" s="263"/>
      <c r="AQ114" s="263"/>
      <c r="AR114" s="263"/>
      <c r="AS114" s="263"/>
      <c r="AT114" s="263"/>
      <c r="AU114" s="263"/>
      <c r="AV114" s="263"/>
      <c r="AW114" s="263"/>
      <c r="AX114" s="263"/>
      <c r="AY114" s="263"/>
      <c r="AZ114" s="263"/>
      <c r="BA114" s="263"/>
      <c r="BB114" s="263"/>
      <c r="BC114" s="263"/>
      <c r="BD114" s="263"/>
      <c r="BE114" s="263"/>
      <c r="BF114" s="263"/>
      <c r="BG114" s="263"/>
      <c r="BH114" s="263"/>
      <c r="BI114" s="263"/>
      <c r="BJ114" s="263"/>
      <c r="BK114" s="263"/>
      <c r="BL114" s="263"/>
      <c r="BM114" s="263"/>
      <c r="BN114" s="263"/>
      <c r="BO114" s="263"/>
      <c r="BP114" s="263"/>
      <c r="BQ114" s="263"/>
      <c r="BR114" s="263"/>
      <c r="BS114" s="263"/>
      <c r="BT114" s="263"/>
      <c r="BU114" s="263"/>
      <c r="BV114" s="263"/>
      <c r="BW114" s="263"/>
      <c r="BX114" s="263"/>
      <c r="BY114" s="263"/>
      <c r="BZ114" s="263"/>
      <c r="CA114" s="263"/>
      <c r="CB114" s="263"/>
      <c r="CC114" s="263"/>
      <c r="CD114" s="263"/>
      <c r="CE114" s="263"/>
      <c r="CF114" s="263"/>
      <c r="CG114" s="263"/>
      <c r="CH114" s="263"/>
      <c r="CI114" s="263"/>
      <c r="CJ114" s="263"/>
      <c r="CK114" s="263"/>
      <c r="CL114" s="263"/>
      <c r="CM114" s="263"/>
      <c r="CN114" s="263"/>
      <c r="CO114" s="263"/>
      <c r="CP114" s="263"/>
      <c r="CQ114" s="263">
        <f>CQ$20-(CQ$20*$A$2)</f>
        <v>0</v>
      </c>
      <c r="CR114" s="263">
        <f t="shared" ref="CR114:CW114" si="173">CQ114-($CQ$20*$A$2)</f>
        <v>0</v>
      </c>
      <c r="CS114" s="263">
        <f t="shared" si="173"/>
        <v>0</v>
      </c>
      <c r="CT114" s="263">
        <f t="shared" si="173"/>
        <v>0</v>
      </c>
      <c r="CU114" s="263">
        <f t="shared" si="173"/>
        <v>0</v>
      </c>
      <c r="CV114" s="263">
        <f t="shared" si="173"/>
        <v>0</v>
      </c>
      <c r="CW114" s="263">
        <f t="shared" si="173"/>
        <v>0</v>
      </c>
    </row>
    <row r="115" spans="1:101" x14ac:dyDescent="0.25">
      <c r="A115" t="s">
        <v>253</v>
      </c>
      <c r="B115" s="263"/>
      <c r="C115" s="263"/>
      <c r="D115" s="263"/>
      <c r="E115" s="263"/>
      <c r="F115" s="263"/>
      <c r="G115" s="263"/>
      <c r="H115" s="263"/>
      <c r="I115" s="263"/>
      <c r="J115" s="263"/>
      <c r="K115" s="263"/>
      <c r="L115" s="263"/>
      <c r="M115" s="263"/>
      <c r="N115" s="263"/>
      <c r="O115" s="263"/>
      <c r="P115" s="263"/>
      <c r="Q115" s="263"/>
      <c r="R115" s="263"/>
      <c r="S115" s="263"/>
      <c r="T115" s="263"/>
      <c r="U115" s="263"/>
      <c r="V115" s="263"/>
      <c r="W115" s="263"/>
      <c r="X115" s="263"/>
      <c r="Y115" s="263"/>
      <c r="Z115" s="263"/>
      <c r="AA115" s="263"/>
      <c r="AB115" s="263"/>
      <c r="AC115" s="263"/>
      <c r="AD115" s="263"/>
      <c r="AE115" s="263"/>
      <c r="AF115" s="263"/>
      <c r="AG115" s="263"/>
      <c r="AH115" s="263"/>
      <c r="AI115" s="263"/>
      <c r="AJ115" s="263"/>
      <c r="AK115" s="263"/>
      <c r="AL115" s="263"/>
      <c r="AM115" s="263"/>
      <c r="AN115" s="263"/>
      <c r="AO115" s="263"/>
      <c r="AP115" s="263"/>
      <c r="AQ115" s="263"/>
      <c r="AR115" s="263"/>
      <c r="AS115" s="263"/>
      <c r="AT115" s="263"/>
      <c r="AU115" s="263"/>
      <c r="AV115" s="263"/>
      <c r="AW115" s="263"/>
      <c r="AX115" s="263"/>
      <c r="AY115" s="263"/>
      <c r="AZ115" s="263"/>
      <c r="BA115" s="263"/>
      <c r="BB115" s="263"/>
      <c r="BC115" s="263"/>
      <c r="BD115" s="263"/>
      <c r="BE115" s="263"/>
      <c r="BF115" s="263"/>
      <c r="BG115" s="263"/>
      <c r="BH115" s="263"/>
      <c r="BI115" s="263"/>
      <c r="BJ115" s="263"/>
      <c r="BK115" s="263"/>
      <c r="BL115" s="263"/>
      <c r="BM115" s="263"/>
      <c r="BN115" s="263"/>
      <c r="BO115" s="263"/>
      <c r="BP115" s="263"/>
      <c r="BQ115" s="263"/>
      <c r="BR115" s="263"/>
      <c r="BS115" s="263"/>
      <c r="BT115" s="263"/>
      <c r="BU115" s="263"/>
      <c r="BV115" s="263"/>
      <c r="BW115" s="263"/>
      <c r="BX115" s="263"/>
      <c r="BY115" s="263"/>
      <c r="BZ115" s="263"/>
      <c r="CA115" s="263"/>
      <c r="CB115" s="263"/>
      <c r="CC115" s="263"/>
      <c r="CD115" s="263"/>
      <c r="CE115" s="263"/>
      <c r="CF115" s="263"/>
      <c r="CG115" s="263"/>
      <c r="CH115" s="263"/>
      <c r="CI115" s="263"/>
      <c r="CJ115" s="263"/>
      <c r="CK115" s="263"/>
      <c r="CL115" s="263"/>
      <c r="CM115" s="263"/>
      <c r="CN115" s="263"/>
      <c r="CO115" s="263"/>
      <c r="CP115" s="263"/>
      <c r="CQ115" s="263"/>
      <c r="CR115" s="263">
        <f>CR$20-(CR$20*$A$2)</f>
        <v>0</v>
      </c>
      <c r="CS115" s="263">
        <f>CR115-($CR$20*$A$2)</f>
        <v>0</v>
      </c>
      <c r="CT115" s="263">
        <f>CS115-($CR$20*$A$2)</f>
        <v>0</v>
      </c>
      <c r="CU115" s="263">
        <f>CT115-($CR$20*$A$2)</f>
        <v>0</v>
      </c>
      <c r="CV115" s="263">
        <f>CU115-($CR$20*$A$2)</f>
        <v>0</v>
      </c>
      <c r="CW115" s="263">
        <f>CV115-($CR$20*$A$2)</f>
        <v>0</v>
      </c>
    </row>
    <row r="116" spans="1:101" x14ac:dyDescent="0.25">
      <c r="A116" t="s">
        <v>254</v>
      </c>
      <c r="B116" s="263"/>
      <c r="C116" s="263"/>
      <c r="D116" s="263"/>
      <c r="E116" s="263"/>
      <c r="F116" s="263"/>
      <c r="G116" s="263"/>
      <c r="H116" s="263"/>
      <c r="I116" s="263"/>
      <c r="J116" s="263"/>
      <c r="K116" s="263"/>
      <c r="L116" s="263"/>
      <c r="M116" s="263"/>
      <c r="N116" s="263"/>
      <c r="O116" s="263"/>
      <c r="P116" s="263"/>
      <c r="Q116" s="263"/>
      <c r="R116" s="263"/>
      <c r="S116" s="263"/>
      <c r="T116" s="263"/>
      <c r="U116" s="263"/>
      <c r="V116" s="263"/>
      <c r="W116" s="263"/>
      <c r="X116" s="263"/>
      <c r="Y116" s="263"/>
      <c r="Z116" s="263"/>
      <c r="AA116" s="263"/>
      <c r="AB116" s="263"/>
      <c r="AC116" s="263"/>
      <c r="AD116" s="263"/>
      <c r="AE116" s="263"/>
      <c r="AF116" s="263"/>
      <c r="AG116" s="263"/>
      <c r="AH116" s="263"/>
      <c r="AI116" s="263"/>
      <c r="AJ116" s="263"/>
      <c r="AK116" s="263"/>
      <c r="AL116" s="263"/>
      <c r="AM116" s="263"/>
      <c r="AN116" s="263"/>
      <c r="AO116" s="263"/>
      <c r="AP116" s="263"/>
      <c r="AQ116" s="263"/>
      <c r="AR116" s="263"/>
      <c r="AS116" s="263"/>
      <c r="AT116" s="263"/>
      <c r="AU116" s="263"/>
      <c r="AV116" s="263"/>
      <c r="AW116" s="263"/>
      <c r="AX116" s="263"/>
      <c r="AY116" s="263"/>
      <c r="AZ116" s="263"/>
      <c r="BA116" s="263"/>
      <c r="BB116" s="263"/>
      <c r="BC116" s="263"/>
      <c r="BD116" s="263"/>
      <c r="BE116" s="263"/>
      <c r="BF116" s="263"/>
      <c r="BG116" s="263"/>
      <c r="BH116" s="263"/>
      <c r="BI116" s="263"/>
      <c r="BJ116" s="263"/>
      <c r="BK116" s="263"/>
      <c r="BL116" s="263"/>
      <c r="BM116" s="263"/>
      <c r="BN116" s="263"/>
      <c r="BO116" s="263"/>
      <c r="BP116" s="263"/>
      <c r="BQ116" s="263"/>
      <c r="BR116" s="263"/>
      <c r="BS116" s="263"/>
      <c r="BT116" s="263"/>
      <c r="BU116" s="263"/>
      <c r="BV116" s="263"/>
      <c r="BW116" s="263"/>
      <c r="BX116" s="263"/>
      <c r="BY116" s="263"/>
      <c r="BZ116" s="263"/>
      <c r="CA116" s="263"/>
      <c r="CB116" s="263"/>
      <c r="CC116" s="263"/>
      <c r="CD116" s="263"/>
      <c r="CE116" s="263"/>
      <c r="CF116" s="263"/>
      <c r="CG116" s="263"/>
      <c r="CH116" s="263"/>
      <c r="CI116" s="263"/>
      <c r="CJ116" s="263"/>
      <c r="CK116" s="263"/>
      <c r="CL116" s="263"/>
      <c r="CM116" s="263"/>
      <c r="CN116" s="263"/>
      <c r="CO116" s="263"/>
      <c r="CP116" s="263"/>
      <c r="CQ116" s="263"/>
      <c r="CR116" s="263"/>
      <c r="CS116" s="263">
        <f>CS$20-(CS$20*$A$2)</f>
        <v>0</v>
      </c>
      <c r="CT116" s="263">
        <f>CS116-($CS$20*$A$2)</f>
        <v>0</v>
      </c>
      <c r="CU116" s="263">
        <f>CT116-($CS$20*$A$2)</f>
        <v>0</v>
      </c>
      <c r="CV116" s="263">
        <f>CU116-($CS$20*$A$2)</f>
        <v>0</v>
      </c>
      <c r="CW116" s="263">
        <f>CV116-($CS$20*$A$2)</f>
        <v>0</v>
      </c>
    </row>
    <row r="117" spans="1:101" x14ac:dyDescent="0.25">
      <c r="A117" t="s">
        <v>255</v>
      </c>
      <c r="B117" s="263"/>
      <c r="C117" s="263"/>
      <c r="D117" s="263"/>
      <c r="E117" s="263"/>
      <c r="F117" s="263"/>
      <c r="G117" s="263"/>
      <c r="H117" s="263"/>
      <c r="I117" s="263"/>
      <c r="J117" s="263"/>
      <c r="K117" s="263"/>
      <c r="L117" s="263"/>
      <c r="M117" s="263"/>
      <c r="N117" s="263"/>
      <c r="O117" s="263"/>
      <c r="P117" s="263"/>
      <c r="Q117" s="263"/>
      <c r="R117" s="263"/>
      <c r="S117" s="263"/>
      <c r="T117" s="263"/>
      <c r="U117" s="263"/>
      <c r="V117" s="263"/>
      <c r="W117" s="263"/>
      <c r="X117" s="263"/>
      <c r="Y117" s="263"/>
      <c r="Z117" s="263"/>
      <c r="AA117" s="263"/>
      <c r="AB117" s="263"/>
      <c r="AC117" s="263"/>
      <c r="AD117" s="263"/>
      <c r="AE117" s="263"/>
      <c r="AF117" s="263"/>
      <c r="AG117" s="263"/>
      <c r="AH117" s="263"/>
      <c r="AI117" s="263"/>
      <c r="AJ117" s="263"/>
      <c r="AK117" s="263"/>
      <c r="AL117" s="263"/>
      <c r="AM117" s="263"/>
      <c r="AN117" s="263"/>
      <c r="AO117" s="263"/>
      <c r="AP117" s="263"/>
      <c r="AQ117" s="263"/>
      <c r="AR117" s="263"/>
      <c r="AS117" s="263"/>
      <c r="AT117" s="263"/>
      <c r="AU117" s="263"/>
      <c r="AV117" s="263"/>
      <c r="AW117" s="263"/>
      <c r="AX117" s="263"/>
      <c r="AY117" s="263"/>
      <c r="AZ117" s="263"/>
      <c r="BA117" s="263"/>
      <c r="BB117" s="263"/>
      <c r="BC117" s="263"/>
      <c r="BD117" s="263"/>
      <c r="BE117" s="263"/>
      <c r="BF117" s="263"/>
      <c r="BG117" s="263"/>
      <c r="BH117" s="263"/>
      <c r="BI117" s="263"/>
      <c r="BJ117" s="263"/>
      <c r="BK117" s="263"/>
      <c r="BL117" s="263"/>
      <c r="BM117" s="263"/>
      <c r="BN117" s="263"/>
      <c r="BO117" s="263"/>
      <c r="BP117" s="263"/>
      <c r="BQ117" s="263"/>
      <c r="BR117" s="263"/>
      <c r="BS117" s="263"/>
      <c r="BT117" s="263"/>
      <c r="BU117" s="263"/>
      <c r="BV117" s="263"/>
      <c r="BW117" s="263"/>
      <c r="BX117" s="263"/>
      <c r="BY117" s="263"/>
      <c r="BZ117" s="263"/>
      <c r="CA117" s="263"/>
      <c r="CB117" s="263"/>
      <c r="CC117" s="263"/>
      <c r="CD117" s="263"/>
      <c r="CE117" s="263"/>
      <c r="CF117" s="263"/>
      <c r="CG117" s="263"/>
      <c r="CH117" s="263"/>
      <c r="CI117" s="263"/>
      <c r="CJ117" s="263"/>
      <c r="CK117" s="263"/>
      <c r="CL117" s="263"/>
      <c r="CM117" s="263"/>
      <c r="CN117" s="263"/>
      <c r="CO117" s="263"/>
      <c r="CP117" s="263"/>
      <c r="CQ117" s="263"/>
      <c r="CR117" s="263"/>
      <c r="CS117" s="263"/>
      <c r="CT117" s="263">
        <f>CT$20-(CT$20*$A$2)</f>
        <v>0</v>
      </c>
      <c r="CU117" s="263">
        <f>CT117-($CT$20*$A$2)</f>
        <v>0</v>
      </c>
      <c r="CV117" s="263">
        <f>CU117-($CT$20*$A$2)</f>
        <v>0</v>
      </c>
      <c r="CW117" s="263">
        <f>CV117-($CT$20*$A$2)</f>
        <v>0</v>
      </c>
    </row>
    <row r="118" spans="1:101" x14ac:dyDescent="0.25">
      <c r="A118" t="s">
        <v>256</v>
      </c>
      <c r="B118" s="263"/>
      <c r="C118" s="263"/>
      <c r="D118" s="263"/>
      <c r="E118" s="263"/>
      <c r="F118" s="263"/>
      <c r="G118" s="263"/>
      <c r="H118" s="263"/>
      <c r="I118" s="263"/>
      <c r="J118" s="263"/>
      <c r="K118" s="263"/>
      <c r="L118" s="263"/>
      <c r="M118" s="263"/>
      <c r="N118" s="263"/>
      <c r="O118" s="263"/>
      <c r="P118" s="263"/>
      <c r="Q118" s="263"/>
      <c r="R118" s="263"/>
      <c r="S118" s="263"/>
      <c r="T118" s="263"/>
      <c r="U118" s="263"/>
      <c r="V118" s="263"/>
      <c r="W118" s="263"/>
      <c r="X118" s="263"/>
      <c r="Y118" s="263"/>
      <c r="Z118" s="263"/>
      <c r="AA118" s="263"/>
      <c r="AB118" s="263"/>
      <c r="AC118" s="263"/>
      <c r="AD118" s="263"/>
      <c r="AE118" s="263"/>
      <c r="AF118" s="263"/>
      <c r="AG118" s="263"/>
      <c r="AH118" s="263"/>
      <c r="AI118" s="263"/>
      <c r="AJ118" s="263"/>
      <c r="AK118" s="263"/>
      <c r="AL118" s="263"/>
      <c r="AM118" s="263"/>
      <c r="AN118" s="263"/>
      <c r="AO118" s="263"/>
      <c r="AP118" s="263"/>
      <c r="AQ118" s="263"/>
      <c r="AR118" s="263"/>
      <c r="AS118" s="263"/>
      <c r="AT118" s="263"/>
      <c r="AU118" s="263"/>
      <c r="AV118" s="263"/>
      <c r="AW118" s="263"/>
      <c r="AX118" s="263"/>
      <c r="AY118" s="263"/>
      <c r="AZ118" s="263"/>
      <c r="BA118" s="263"/>
      <c r="BB118" s="263"/>
      <c r="BC118" s="263"/>
      <c r="BD118" s="263"/>
      <c r="BE118" s="263"/>
      <c r="BF118" s="263"/>
      <c r="BG118" s="263"/>
      <c r="BH118" s="263"/>
      <c r="BI118" s="263"/>
      <c r="BJ118" s="263"/>
      <c r="BK118" s="263"/>
      <c r="BL118" s="263"/>
      <c r="BM118" s="263"/>
      <c r="BN118" s="263"/>
      <c r="BO118" s="263"/>
      <c r="BP118" s="263"/>
      <c r="BQ118" s="263"/>
      <c r="BR118" s="263"/>
      <c r="BS118" s="263"/>
      <c r="BT118" s="263"/>
      <c r="BU118" s="263"/>
      <c r="BV118" s="263"/>
      <c r="BW118" s="263"/>
      <c r="BX118" s="263"/>
      <c r="BY118" s="263"/>
      <c r="BZ118" s="263"/>
      <c r="CA118" s="263"/>
      <c r="CB118" s="263"/>
      <c r="CC118" s="263"/>
      <c r="CD118" s="263"/>
      <c r="CE118" s="263"/>
      <c r="CF118" s="263"/>
      <c r="CG118" s="263"/>
      <c r="CH118" s="263"/>
      <c r="CI118" s="263"/>
      <c r="CJ118" s="263"/>
      <c r="CK118" s="263"/>
      <c r="CL118" s="263"/>
      <c r="CM118" s="263"/>
      <c r="CN118" s="263"/>
      <c r="CO118" s="263"/>
      <c r="CP118" s="263"/>
      <c r="CQ118" s="263"/>
      <c r="CR118" s="263"/>
      <c r="CS118" s="263"/>
      <c r="CT118" s="263"/>
      <c r="CU118" s="263">
        <f>CU$20-(CU$20*$A$2)</f>
        <v>0</v>
      </c>
      <c r="CV118" s="263">
        <f>CU118-($CU$20*$A$2)</f>
        <v>0</v>
      </c>
      <c r="CW118" s="263">
        <f>CV118-($CU$20*$A$2)</f>
        <v>0</v>
      </c>
    </row>
    <row r="119" spans="1:101" x14ac:dyDescent="0.25">
      <c r="A119" t="s">
        <v>257</v>
      </c>
      <c r="B119" s="263"/>
      <c r="C119" s="263"/>
      <c r="D119" s="263"/>
      <c r="E119" s="263"/>
      <c r="F119" s="263"/>
      <c r="G119" s="263"/>
      <c r="H119" s="263"/>
      <c r="I119" s="263"/>
      <c r="J119" s="263"/>
      <c r="K119" s="263"/>
      <c r="L119" s="263"/>
      <c r="M119" s="263"/>
      <c r="N119" s="263"/>
      <c r="O119" s="263"/>
      <c r="P119" s="263"/>
      <c r="Q119" s="263"/>
      <c r="R119" s="263"/>
      <c r="S119" s="263"/>
      <c r="T119" s="263"/>
      <c r="U119" s="263"/>
      <c r="V119" s="263"/>
      <c r="W119" s="263"/>
      <c r="X119" s="263"/>
      <c r="Y119" s="263"/>
      <c r="Z119" s="263"/>
      <c r="AA119" s="263"/>
      <c r="AB119" s="263"/>
      <c r="AC119" s="263"/>
      <c r="AD119" s="263"/>
      <c r="AE119" s="263"/>
      <c r="AF119" s="263"/>
      <c r="AG119" s="263"/>
      <c r="AH119" s="263"/>
      <c r="AI119" s="263"/>
      <c r="AJ119" s="263"/>
      <c r="AK119" s="263"/>
      <c r="AL119" s="263"/>
      <c r="AM119" s="263"/>
      <c r="AN119" s="263"/>
      <c r="AO119" s="263"/>
      <c r="AP119" s="263"/>
      <c r="AQ119" s="263"/>
      <c r="AR119" s="263"/>
      <c r="AS119" s="263"/>
      <c r="AT119" s="263"/>
      <c r="AU119" s="263"/>
      <c r="AV119" s="263"/>
      <c r="AW119" s="263"/>
      <c r="AX119" s="263"/>
      <c r="AY119" s="263"/>
      <c r="AZ119" s="263"/>
      <c r="BA119" s="263"/>
      <c r="BB119" s="263"/>
      <c r="BC119" s="263"/>
      <c r="BD119" s="263"/>
      <c r="BE119" s="263"/>
      <c r="BF119" s="263"/>
      <c r="BG119" s="263"/>
      <c r="BH119" s="263"/>
      <c r="BI119" s="263"/>
      <c r="BJ119" s="263"/>
      <c r="BK119" s="263"/>
      <c r="BL119" s="263"/>
      <c r="BM119" s="263"/>
      <c r="BN119" s="263"/>
      <c r="BO119" s="263"/>
      <c r="BP119" s="263"/>
      <c r="BQ119" s="263"/>
      <c r="BR119" s="263"/>
      <c r="BS119" s="263"/>
      <c r="BT119" s="263"/>
      <c r="BU119" s="263"/>
      <c r="BV119" s="263"/>
      <c r="BW119" s="263"/>
      <c r="BX119" s="263"/>
      <c r="BY119" s="263"/>
      <c r="BZ119" s="263"/>
      <c r="CA119" s="263"/>
      <c r="CB119" s="263"/>
      <c r="CC119" s="263"/>
      <c r="CD119" s="263"/>
      <c r="CE119" s="263"/>
      <c r="CF119" s="263"/>
      <c r="CG119" s="263"/>
      <c r="CH119" s="263"/>
      <c r="CI119" s="263"/>
      <c r="CJ119" s="263"/>
      <c r="CK119" s="263"/>
      <c r="CL119" s="263"/>
      <c r="CM119" s="263"/>
      <c r="CN119" s="263"/>
      <c r="CO119" s="263"/>
      <c r="CP119" s="263"/>
      <c r="CQ119" s="263"/>
      <c r="CR119" s="263"/>
      <c r="CS119" s="263"/>
      <c r="CT119" s="263"/>
      <c r="CU119" s="263"/>
      <c r="CV119" s="263">
        <f>CV$20-(CV$20*$A$2)</f>
        <v>0</v>
      </c>
      <c r="CW119" s="263">
        <f>CV119-(CV$20*$A$2)</f>
        <v>0</v>
      </c>
    </row>
    <row r="120" spans="1:101" x14ac:dyDescent="0.25">
      <c r="A120" t="s">
        <v>258</v>
      </c>
      <c r="B120" s="263"/>
      <c r="C120" s="263"/>
      <c r="D120" s="263"/>
      <c r="E120" s="263"/>
      <c r="F120" s="263"/>
      <c r="G120" s="263"/>
      <c r="H120" s="263"/>
      <c r="I120" s="263"/>
      <c r="J120" s="263"/>
      <c r="K120" s="263"/>
      <c r="L120" s="263"/>
      <c r="M120" s="263"/>
      <c r="N120" s="263"/>
      <c r="O120" s="263"/>
      <c r="P120" s="263"/>
      <c r="Q120" s="263"/>
      <c r="R120" s="263"/>
      <c r="S120" s="263"/>
      <c r="T120" s="263"/>
      <c r="U120" s="263"/>
      <c r="V120" s="263"/>
      <c r="W120" s="263"/>
      <c r="X120" s="263"/>
      <c r="Y120" s="263"/>
      <c r="Z120" s="263"/>
      <c r="AA120" s="263"/>
      <c r="AB120" s="263"/>
      <c r="AC120" s="263"/>
      <c r="AD120" s="263"/>
      <c r="AE120" s="263"/>
      <c r="AF120" s="263"/>
      <c r="AG120" s="263"/>
      <c r="AH120" s="263"/>
      <c r="AI120" s="263"/>
      <c r="AJ120" s="263"/>
      <c r="AK120" s="263"/>
      <c r="AL120" s="263"/>
      <c r="AM120" s="263"/>
      <c r="AN120" s="263"/>
      <c r="AO120" s="263"/>
      <c r="AP120" s="263"/>
      <c r="AQ120" s="263"/>
      <c r="AR120" s="263"/>
      <c r="AS120" s="263"/>
      <c r="AT120" s="263"/>
      <c r="AU120" s="263"/>
      <c r="AV120" s="263"/>
      <c r="AW120" s="263"/>
      <c r="AX120" s="263"/>
      <c r="AY120" s="263"/>
      <c r="AZ120" s="263"/>
      <c r="BA120" s="263"/>
      <c r="BB120" s="263"/>
      <c r="BC120" s="263"/>
      <c r="BD120" s="263"/>
      <c r="BE120" s="263"/>
      <c r="BF120" s="263"/>
      <c r="BG120" s="263"/>
      <c r="BH120" s="263"/>
      <c r="BI120" s="263"/>
      <c r="BJ120" s="263"/>
      <c r="BK120" s="263"/>
      <c r="BL120" s="263"/>
      <c r="BM120" s="263"/>
      <c r="BN120" s="263"/>
      <c r="BO120" s="263"/>
      <c r="BP120" s="263"/>
      <c r="BQ120" s="263"/>
      <c r="BR120" s="263"/>
      <c r="BS120" s="263"/>
      <c r="BT120" s="263"/>
      <c r="BU120" s="263"/>
      <c r="BV120" s="263"/>
      <c r="BW120" s="263"/>
      <c r="BX120" s="263"/>
      <c r="BY120" s="263"/>
      <c r="BZ120" s="263"/>
      <c r="CA120" s="263"/>
      <c r="CB120" s="263"/>
      <c r="CC120" s="263"/>
      <c r="CD120" s="263"/>
      <c r="CE120" s="263"/>
      <c r="CF120" s="263"/>
      <c r="CG120" s="263"/>
      <c r="CH120" s="263"/>
      <c r="CI120" s="263"/>
      <c r="CJ120" s="263"/>
      <c r="CK120" s="263"/>
      <c r="CL120" s="263"/>
      <c r="CM120" s="263"/>
      <c r="CN120" s="263"/>
      <c r="CO120" s="263"/>
      <c r="CP120" s="263"/>
      <c r="CQ120" s="263"/>
      <c r="CR120" s="263"/>
      <c r="CS120" s="263"/>
      <c r="CT120" s="263"/>
      <c r="CU120" s="263"/>
      <c r="CV120" s="263"/>
      <c r="CW120" s="263">
        <f>CW$20-(CW$20*$A$2)</f>
        <v>0</v>
      </c>
    </row>
  </sheetData>
  <sheetProtection algorithmName="SHA-512" hashValue="29mjJTSrY0AChqnUWXczbxOjsf+wA6x/a3bVPhPen6lh7iYNFLO74Uj8QPxVbmjxOFKs1P9ON/ZhTZ9tw2A91g==" saltValue="MB3O93PiYTAp3qx7pbuFV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D8348-42CA-43DA-AC5F-0789187B464B}">
  <sheetPr>
    <tabColor theme="9" tint="0.39997558519241921"/>
  </sheetPr>
  <dimension ref="A1:P11"/>
  <sheetViews>
    <sheetView zoomScaleNormal="100" workbookViewId="0">
      <selection activeCell="L14" sqref="L14"/>
    </sheetView>
  </sheetViews>
  <sheetFormatPr defaultColWidth="9.28515625" defaultRowHeight="12.75" x14ac:dyDescent="0.2"/>
  <cols>
    <col min="1" max="5" width="9.28515625" style="162"/>
    <col min="6" max="6" width="32" style="162" customWidth="1"/>
    <col min="7" max="14" width="9.28515625" style="162"/>
    <col min="15" max="15" width="9.28515625" style="162" customWidth="1"/>
    <col min="16" max="16" width="9.42578125" style="162" customWidth="1"/>
    <col min="17" max="16384" width="9.28515625" style="162"/>
  </cols>
  <sheetData>
    <row r="1" spans="1:16" ht="23.25" x14ac:dyDescent="0.35">
      <c r="A1" s="161" t="s">
        <v>299</v>
      </c>
      <c r="B1" s="161"/>
      <c r="C1" s="161"/>
      <c r="D1" s="161"/>
      <c r="E1" s="161"/>
      <c r="F1" s="161"/>
      <c r="G1" s="161"/>
      <c r="H1" s="161"/>
      <c r="I1" s="161"/>
      <c r="J1" s="161"/>
      <c r="K1" s="161"/>
      <c r="L1" s="161"/>
      <c r="M1" s="161"/>
      <c r="N1" s="161"/>
      <c r="O1" s="161"/>
      <c r="P1" s="161"/>
    </row>
    <row r="2" spans="1:16" ht="169.5" customHeight="1" x14ac:dyDescent="0.2">
      <c r="A2" s="359" t="s">
        <v>300</v>
      </c>
      <c r="B2" s="359"/>
      <c r="C2" s="359"/>
      <c r="D2" s="359"/>
      <c r="E2" s="359"/>
      <c r="F2" s="359"/>
      <c r="G2" s="359"/>
      <c r="H2" s="359"/>
      <c r="I2" s="359"/>
      <c r="J2" s="359"/>
      <c r="K2" s="359"/>
      <c r="L2" s="359"/>
      <c r="M2" s="359"/>
      <c r="N2" s="163"/>
      <c r="O2" s="163"/>
      <c r="P2" s="163"/>
    </row>
    <row r="3" spans="1:16" ht="15" customHeight="1" thickBot="1" x14ac:dyDescent="0.25">
      <c r="A3" s="164"/>
      <c r="B3" s="165"/>
      <c r="C3" s="165"/>
      <c r="D3" s="165"/>
      <c r="E3" s="165"/>
      <c r="F3" s="165"/>
      <c r="G3" s="165"/>
      <c r="H3" s="165"/>
      <c r="I3" s="165"/>
      <c r="J3" s="165"/>
      <c r="K3" s="165"/>
      <c r="L3" s="165"/>
      <c r="M3" s="165"/>
      <c r="N3" s="163"/>
      <c r="O3" s="163"/>
      <c r="P3" s="163"/>
    </row>
    <row r="4" spans="1:16" ht="15" x14ac:dyDescent="0.25">
      <c r="A4" s="360" t="s">
        <v>301</v>
      </c>
      <c r="B4" s="361"/>
      <c r="C4" s="361"/>
      <c r="D4" s="361"/>
      <c r="E4" s="361"/>
      <c r="F4" s="362"/>
      <c r="G4" s="166"/>
      <c r="H4" s="166"/>
    </row>
    <row r="5" spans="1:16" x14ac:dyDescent="0.2">
      <c r="A5" s="363" t="s">
        <v>302</v>
      </c>
      <c r="B5" s="364"/>
      <c r="C5" s="364"/>
      <c r="D5" s="364"/>
      <c r="E5" s="364"/>
      <c r="F5" s="365"/>
      <c r="G5" s="167"/>
      <c r="H5" s="167"/>
    </row>
    <row r="6" spans="1:16" x14ac:dyDescent="0.2">
      <c r="A6" s="366" t="s">
        <v>303</v>
      </c>
      <c r="B6" s="367"/>
      <c r="C6" s="367"/>
      <c r="D6" s="367"/>
      <c r="E6" s="367"/>
      <c r="F6" s="368"/>
      <c r="G6" s="168"/>
      <c r="H6" s="168"/>
    </row>
    <row r="7" spans="1:16" ht="12.75" customHeight="1" x14ac:dyDescent="0.2">
      <c r="A7" s="369" t="s">
        <v>304</v>
      </c>
      <c r="B7" s="370"/>
      <c r="C7" s="370"/>
      <c r="D7" s="370"/>
      <c r="E7" s="370"/>
      <c r="F7" s="371"/>
      <c r="G7" s="169"/>
      <c r="H7" s="169"/>
    </row>
    <row r="8" spans="1:16" ht="12.75" customHeight="1" x14ac:dyDescent="0.2">
      <c r="A8" s="372" t="s">
        <v>305</v>
      </c>
      <c r="B8" s="373"/>
      <c r="C8" s="373"/>
      <c r="D8" s="373"/>
      <c r="E8" s="373"/>
      <c r="F8" s="374"/>
      <c r="G8" s="169"/>
      <c r="H8" s="169"/>
    </row>
    <row r="9" spans="1:16" ht="13.5" customHeight="1" thickBot="1" x14ac:dyDescent="0.25">
      <c r="A9" s="353" t="s">
        <v>306</v>
      </c>
      <c r="B9" s="354"/>
      <c r="C9" s="354"/>
      <c r="D9" s="354"/>
      <c r="E9" s="354"/>
      <c r="F9" s="355"/>
      <c r="G9" s="170"/>
      <c r="H9" s="170"/>
    </row>
    <row r="11" spans="1:16" ht="56.25" customHeight="1" x14ac:dyDescent="0.2">
      <c r="A11" s="356" t="s">
        <v>307</v>
      </c>
      <c r="B11" s="357"/>
      <c r="C11" s="357"/>
      <c r="D11" s="357"/>
      <c r="E11" s="357"/>
      <c r="F11" s="357"/>
      <c r="G11" s="357"/>
      <c r="H11" s="357"/>
      <c r="I11" s="357"/>
      <c r="J11" s="357"/>
      <c r="K11" s="357"/>
      <c r="L11" s="357"/>
      <c r="M11" s="358"/>
    </row>
  </sheetData>
  <sheetProtection algorithmName="SHA-512" hashValue="2Imu9i1G+zXCNCpD8kK8taqb9665H6tgL3OhuNG9EyA6ujc60g8bDDJ3IbwJWNn4BxoXPIlxc9S81eZpoSDJIQ==" saltValue="AztW/AM957NvffrxKnT6Nw==" spinCount="100000" sheet="1" objects="1" scenarios="1"/>
  <protectedRanges>
    <protectedRange sqref="B6:B9 E9" name="Intro_2"/>
  </protectedRanges>
  <mergeCells count="8">
    <mergeCell ref="A9:F9"/>
    <mergeCell ref="A11:M11"/>
    <mergeCell ref="A2:M2"/>
    <mergeCell ref="A4:F4"/>
    <mergeCell ref="A5:F5"/>
    <mergeCell ref="A6:F6"/>
    <mergeCell ref="A7:F7"/>
    <mergeCell ref="A8:F8"/>
  </mergeCells>
  <pageMargins left="0.7" right="0.7" top="0.75" bottom="0.75" header="0.3" footer="0.3"/>
  <pageSetup orientation="landscape" horizontalDpi="1200" verticalDpi="1200"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19749-D325-4C40-BDD5-37B4F412179C}">
  <sheetPr>
    <tabColor theme="9" tint="0.39997558519241921"/>
  </sheetPr>
  <dimension ref="A1:G22"/>
  <sheetViews>
    <sheetView zoomScaleNormal="100" workbookViewId="0">
      <selection activeCell="C21" sqref="C21"/>
    </sheetView>
  </sheetViews>
  <sheetFormatPr defaultColWidth="9.28515625" defaultRowHeight="14.25" x14ac:dyDescent="0.2"/>
  <cols>
    <col min="1" max="1" width="26" style="171" customWidth="1"/>
    <col min="2" max="2" width="31.5703125" style="171" customWidth="1"/>
    <col min="3" max="3" width="9.28515625" style="171"/>
    <col min="4" max="4" width="13.28515625" style="171" customWidth="1"/>
    <col min="5" max="16384" width="9.28515625" style="171"/>
  </cols>
  <sheetData>
    <row r="1" spans="1:7" ht="23.25" x14ac:dyDescent="0.35">
      <c r="A1" s="161" t="s">
        <v>308</v>
      </c>
      <c r="B1" s="161"/>
    </row>
    <row r="3" spans="1:7" ht="15" x14ac:dyDescent="0.25">
      <c r="A3" s="172" t="s">
        <v>309</v>
      </c>
      <c r="B3" s="173"/>
      <c r="C3" s="174"/>
      <c r="D3" s="174"/>
    </row>
    <row r="4" spans="1:7" ht="30" customHeight="1" thickBot="1" x14ac:dyDescent="0.25">
      <c r="A4" s="375" t="s">
        <v>310</v>
      </c>
      <c r="B4" s="375"/>
      <c r="C4" s="174"/>
      <c r="D4" s="174"/>
    </row>
    <row r="5" spans="1:7" x14ac:dyDescent="0.2">
      <c r="A5" s="175" t="s">
        <v>311</v>
      </c>
      <c r="B5" s="176">
        <v>52894.23</v>
      </c>
      <c r="C5" s="174"/>
      <c r="D5" s="174"/>
    </row>
    <row r="6" spans="1:7" ht="15" thickBot="1" x14ac:dyDescent="0.25">
      <c r="A6" s="177" t="s">
        <v>312</v>
      </c>
      <c r="B6" s="178">
        <v>10923.48</v>
      </c>
      <c r="C6" s="174"/>
      <c r="D6" s="174"/>
    </row>
    <row r="7" spans="1:7" ht="15" thickBot="1" x14ac:dyDescent="0.25">
      <c r="A7" s="174"/>
      <c r="B7" s="174"/>
      <c r="C7" s="174"/>
      <c r="D7" s="174"/>
    </row>
    <row r="8" spans="1:7" ht="15" customHeight="1" thickTop="1" x14ac:dyDescent="0.2">
      <c r="A8" s="380" t="s">
        <v>313</v>
      </c>
      <c r="B8" s="381"/>
      <c r="C8" s="382"/>
      <c r="D8" s="229"/>
      <c r="E8" s="199"/>
      <c r="F8" s="224">
        <v>2</v>
      </c>
      <c r="G8" s="222"/>
    </row>
    <row r="9" spans="1:7" ht="15" customHeight="1" thickBot="1" x14ac:dyDescent="0.25">
      <c r="A9" s="383"/>
      <c r="B9" s="384"/>
      <c r="C9" s="385"/>
      <c r="D9" s="230"/>
      <c r="F9" s="225">
        <v>2</v>
      </c>
      <c r="G9" s="223"/>
    </row>
    <row r="10" spans="1:7" ht="15" thickTop="1" x14ac:dyDescent="0.2">
      <c r="A10" s="174"/>
      <c r="B10" s="174"/>
      <c r="C10" s="174"/>
      <c r="D10" s="174"/>
    </row>
    <row r="11" spans="1:7" ht="15.75" thickBot="1" x14ac:dyDescent="0.3">
      <c r="A11" s="172" t="s">
        <v>314</v>
      </c>
      <c r="B11" s="173"/>
      <c r="C11" s="174"/>
      <c r="D11" s="174"/>
    </row>
    <row r="12" spans="1:7" ht="15" thickBot="1" x14ac:dyDescent="0.25">
      <c r="A12" s="175" t="s">
        <v>311</v>
      </c>
      <c r="B12" s="376" t="s">
        <v>315</v>
      </c>
      <c r="C12" s="189">
        <f>IF(F9=1,B5/0.6,B5)</f>
        <v>52894.23</v>
      </c>
      <c r="D12" s="378" t="str">
        <f>IF(F9=1, "Convertido de fuste a arbol entero","No es necesario convertir" )</f>
        <v>No es necesario convertir</v>
      </c>
      <c r="E12" s="379"/>
      <c r="F12" s="379"/>
    </row>
    <row r="13" spans="1:7" ht="15.75" customHeight="1" thickBot="1" x14ac:dyDescent="0.25">
      <c r="A13" s="177" t="s">
        <v>312</v>
      </c>
      <c r="B13" s="377"/>
      <c r="C13" s="189">
        <f>IF(F9=1,B6/0.6,B6)</f>
        <v>10923.48</v>
      </c>
      <c r="D13" s="378"/>
      <c r="E13" s="379"/>
      <c r="F13" s="379"/>
    </row>
    <row r="14" spans="1:7" x14ac:dyDescent="0.2">
      <c r="A14" s="174"/>
      <c r="B14" s="174"/>
      <c r="C14" s="174"/>
      <c r="D14" s="174"/>
    </row>
    <row r="15" spans="1:7" ht="15.75" thickBot="1" x14ac:dyDescent="0.3">
      <c r="A15" s="172" t="s">
        <v>316</v>
      </c>
      <c r="B15" s="173"/>
      <c r="C15" s="174"/>
      <c r="D15" s="174"/>
    </row>
    <row r="16" spans="1:7" x14ac:dyDescent="0.2">
      <c r="A16" s="175" t="s">
        <v>311</v>
      </c>
      <c r="B16" s="179" t="s">
        <v>317</v>
      </c>
      <c r="C16" s="189">
        <f>0.53*C12</f>
        <v>28033.941900000002</v>
      </c>
      <c r="D16" s="174"/>
    </row>
    <row r="17" spans="1:4" ht="15" thickBot="1" x14ac:dyDescent="0.25">
      <c r="A17" s="177" t="s">
        <v>312</v>
      </c>
      <c r="B17" s="180" t="s">
        <v>318</v>
      </c>
      <c r="C17" s="190">
        <f>0.725*C13</f>
        <v>7919.5229999999992</v>
      </c>
      <c r="D17" s="215"/>
    </row>
    <row r="18" spans="1:4" x14ac:dyDescent="0.2">
      <c r="A18" s="174"/>
      <c r="B18" s="174"/>
      <c r="C18" s="174"/>
      <c r="D18" s="174"/>
    </row>
    <row r="19" spans="1:4" ht="15.75" thickBot="1" x14ac:dyDescent="0.3">
      <c r="A19" s="172" t="s">
        <v>319</v>
      </c>
      <c r="B19" s="173"/>
      <c r="C19" s="174"/>
      <c r="D19" s="174"/>
    </row>
    <row r="20" spans="1:4" x14ac:dyDescent="0.2">
      <c r="A20" s="175" t="s">
        <v>320</v>
      </c>
      <c r="B20" s="179" t="s">
        <v>321</v>
      </c>
      <c r="C20" s="189">
        <f>IFERROR(SUM(C16:C17)*0.5,"")</f>
        <v>17976.73245</v>
      </c>
      <c r="D20" s="174"/>
    </row>
    <row r="21" spans="1:4" ht="16.5" thickBot="1" x14ac:dyDescent="0.35">
      <c r="A21" s="177" t="s">
        <v>322</v>
      </c>
      <c r="B21" s="180" t="s">
        <v>323</v>
      </c>
      <c r="C21" s="191">
        <f>IFERROR(C20*3.67,"")</f>
        <v>65974.608091499991</v>
      </c>
      <c r="D21" s="203" t="s">
        <v>332</v>
      </c>
    </row>
    <row r="22" spans="1:4" x14ac:dyDescent="0.2">
      <c r="A22" s="174"/>
      <c r="B22" s="174"/>
      <c r="C22" s="174"/>
      <c r="D22" s="174"/>
    </row>
  </sheetData>
  <sheetProtection algorithmName="SHA-512" hashValue="SQDu4UPmVmcuP7FB0W4B0oXuQNYj8mqfdUDLcEwek/r9i0ow0ddfNwYpwm3v7MiZEP90nY8Wsf7l7I7BQwYczA==" saltValue="ysu2YcLyQObUKvn6JEKEmA==" spinCount="100000" sheet="1" objects="1" scenarios="1"/>
  <protectedRanges>
    <protectedRange sqref="F9" name="Volume adjuster"/>
    <protectedRange sqref="B5:B7" name="Range1"/>
  </protectedRanges>
  <mergeCells count="4">
    <mergeCell ref="A4:B4"/>
    <mergeCell ref="B12:B13"/>
    <mergeCell ref="D12:F13"/>
    <mergeCell ref="A8:C9"/>
  </mergeCells>
  <conditionalFormatting sqref="D12:F13">
    <cfRule type="containsText" dxfId="3" priority="1" operator="containsText" text="Convertido de fuste a arbol entero">
      <formula>NOT(ISERROR(SEARCH("Convertido de fuste a arbol entero",D12)))</formula>
    </cfRule>
    <cfRule type="containsText" dxfId="2" priority="2" operator="containsText" text="No es necesario convertir">
      <formula>NOT(ISERROR(SEARCH("No es necesario convertir",D12)))</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76200</xdr:colOff>
                    <xdr:row>6</xdr:row>
                    <xdr:rowOff>152400</xdr:rowOff>
                  </from>
                  <to>
                    <xdr:col>3</xdr:col>
                    <xdr:colOff>647700</xdr:colOff>
                    <xdr:row>8</xdr:row>
                    <xdr:rowOff>76200</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76200</xdr:colOff>
                    <xdr:row>7</xdr:row>
                    <xdr:rowOff>133350</xdr:rowOff>
                  </from>
                  <to>
                    <xdr:col>4</xdr:col>
                    <xdr:colOff>342900</xdr:colOff>
                    <xdr:row>9</xdr:row>
                    <xdr:rowOff>38100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98D29-4836-4CB7-B616-AF7FA88302BA}">
  <sheetPr>
    <tabColor theme="9" tint="0.39997558519241921"/>
  </sheetPr>
  <dimension ref="A1:I23"/>
  <sheetViews>
    <sheetView topLeftCell="A3" zoomScale="90" zoomScaleNormal="90" workbookViewId="0">
      <selection activeCell="F10" sqref="F10"/>
    </sheetView>
  </sheetViews>
  <sheetFormatPr defaultColWidth="9.28515625" defaultRowHeight="14.25" x14ac:dyDescent="0.2"/>
  <cols>
    <col min="1" max="1" width="44.42578125" style="171" customWidth="1"/>
    <col min="2" max="2" width="12.7109375" style="171" customWidth="1"/>
    <col min="3" max="3" width="16.5703125" style="171" customWidth="1"/>
    <col min="4" max="4" width="17.28515625" style="171" customWidth="1"/>
    <col min="5" max="5" width="16" style="171" customWidth="1"/>
    <col min="6" max="6" width="16.5703125" style="171" customWidth="1"/>
    <col min="7" max="7" width="14" style="171" customWidth="1"/>
    <col min="8" max="16384" width="9.28515625" style="171"/>
  </cols>
  <sheetData>
    <row r="1" spans="1:9" ht="23.25" x14ac:dyDescent="0.35">
      <c r="A1" s="161" t="s">
        <v>324</v>
      </c>
      <c r="B1" s="161"/>
    </row>
    <row r="3" spans="1:9" ht="15" x14ac:dyDescent="0.25">
      <c r="A3" s="172" t="s">
        <v>325</v>
      </c>
      <c r="B3" s="173"/>
      <c r="C3" s="174"/>
      <c r="D3" s="174"/>
    </row>
    <row r="4" spans="1:9" ht="56.25" customHeight="1" thickBot="1" x14ac:dyDescent="0.25">
      <c r="A4" s="388" t="s">
        <v>326</v>
      </c>
      <c r="B4" s="388"/>
      <c r="C4" s="388"/>
      <c r="D4" s="388"/>
      <c r="E4" s="388"/>
      <c r="F4" s="388"/>
      <c r="G4" s="388"/>
    </row>
    <row r="5" spans="1:9" x14ac:dyDescent="0.2">
      <c r="A5" s="218" t="s">
        <v>327</v>
      </c>
      <c r="B5" s="181">
        <f>YEAR('Hoja De Calculo'!$B$8)-6</f>
        <v>2015</v>
      </c>
      <c r="C5" s="181">
        <f>YEAR('Hoja De Calculo'!$B$8)-5</f>
        <v>2016</v>
      </c>
      <c r="D5" s="181">
        <f>YEAR('Hoja De Calculo'!$B$8)-4</f>
        <v>2017</v>
      </c>
      <c r="E5" s="181">
        <f>YEAR('Hoja De Calculo'!$B$8)-3</f>
        <v>2018</v>
      </c>
      <c r="F5" s="181">
        <f>YEAR('Hoja De Calculo'!$B$8)-2</f>
        <v>2019</v>
      </c>
      <c r="G5" s="192">
        <f>YEAR('Hoja De Calculo'!$B$8)-1</f>
        <v>2020</v>
      </c>
    </row>
    <row r="6" spans="1:9" x14ac:dyDescent="0.2">
      <c r="A6" s="219" t="s">
        <v>328</v>
      </c>
      <c r="B6" s="217">
        <v>57233.027999999998</v>
      </c>
      <c r="C6" s="217">
        <v>65978.27</v>
      </c>
      <c r="D6" s="217">
        <v>61518.51</v>
      </c>
      <c r="E6" s="217">
        <v>61692.345000000001</v>
      </c>
      <c r="F6" s="217">
        <v>65947.41</v>
      </c>
      <c r="G6" s="220">
        <v>64349.422999999995</v>
      </c>
    </row>
    <row r="7" spans="1:9" ht="15" thickBot="1" x14ac:dyDescent="0.25">
      <c r="A7" s="196" t="s">
        <v>312</v>
      </c>
      <c r="B7" s="221">
        <v>10806.15</v>
      </c>
      <c r="C7" s="221">
        <v>10407.380000000001</v>
      </c>
      <c r="D7" s="221">
        <v>11896.606</v>
      </c>
      <c r="E7" s="221">
        <v>4927.5649999999996</v>
      </c>
      <c r="F7" s="221">
        <v>14415.112799999999</v>
      </c>
      <c r="G7" s="226">
        <v>7984.9059999999999</v>
      </c>
    </row>
    <row r="8" spans="1:9" ht="15" thickBot="1" x14ac:dyDescent="0.25">
      <c r="A8" s="199"/>
      <c r="B8" s="199"/>
      <c r="C8" s="199"/>
      <c r="D8" s="199"/>
      <c r="E8" s="199"/>
      <c r="F8" s="222"/>
      <c r="G8" s="222"/>
      <c r="H8" s="223"/>
      <c r="I8" s="223"/>
    </row>
    <row r="9" spans="1:9" ht="15.75" customHeight="1" thickTop="1" x14ac:dyDescent="0.2">
      <c r="A9" s="380" t="s">
        <v>313</v>
      </c>
      <c r="B9" s="381"/>
      <c r="C9" s="382"/>
      <c r="D9" s="227"/>
      <c r="E9" s="199"/>
      <c r="F9" s="224">
        <v>2</v>
      </c>
      <c r="G9" s="222"/>
      <c r="H9" s="223"/>
      <c r="I9" s="223"/>
    </row>
    <row r="10" spans="1:9" ht="15" thickBot="1" x14ac:dyDescent="0.25">
      <c r="A10" s="383"/>
      <c r="B10" s="384"/>
      <c r="C10" s="385"/>
      <c r="D10" s="228"/>
      <c r="F10" s="223"/>
      <c r="G10" s="223"/>
      <c r="H10" s="223"/>
      <c r="I10" s="223"/>
    </row>
    <row r="11" spans="1:9" ht="15" thickTop="1" x14ac:dyDescent="0.2">
      <c r="A11" s="193"/>
      <c r="B11" s="174"/>
      <c r="C11" s="174"/>
      <c r="D11" s="174"/>
      <c r="F11" s="223"/>
      <c r="G11" s="223"/>
      <c r="H11" s="223"/>
      <c r="I11" s="223"/>
    </row>
    <row r="12" spans="1:9" ht="15.75" thickBot="1" x14ac:dyDescent="0.25">
      <c r="A12" s="194" t="s">
        <v>329</v>
      </c>
      <c r="B12" s="173"/>
      <c r="C12" s="174"/>
      <c r="D12" s="174"/>
      <c r="F12" s="223"/>
      <c r="G12" s="223"/>
      <c r="H12" s="223"/>
    </row>
    <row r="13" spans="1:9" ht="15" customHeight="1" x14ac:dyDescent="0.2">
      <c r="A13" s="195" t="s">
        <v>328</v>
      </c>
      <c r="B13" s="389" t="s">
        <v>330</v>
      </c>
      <c r="C13" s="390"/>
      <c r="D13" s="197">
        <f>IF(F9=1,IFERROR(SUM(B6:G6)/COUNTIF(B6:G6,"&gt;=0")/0.6,0),IFERROR(SUM(B6:G6)/COUNTIF(B6:G6,"&gt;=0"),0))</f>
        <v>62786.49766666667</v>
      </c>
      <c r="E13" s="378" t="str">
        <f>IF(F9=1, "Convertido de fuste a arbol entero","No es necesario convertir" )</f>
        <v>No es necesario convertir</v>
      </c>
      <c r="F13" s="379"/>
      <c r="G13" s="379"/>
    </row>
    <row r="14" spans="1:9" ht="29.25" customHeight="1" thickBot="1" x14ac:dyDescent="0.25">
      <c r="A14" s="196" t="s">
        <v>312</v>
      </c>
      <c r="B14" s="391"/>
      <c r="C14" s="392"/>
      <c r="D14" s="216">
        <f>IF(F9=1,IFERROR(SUM(B7:G7)/COUNTIF(B7:G7,"&gt;=0")/0.6,0),IFERROR(SUM(B7:G7)/COUNTIF(B7:G7,"&gt;=0"),0))</f>
        <v>10072.953300000001</v>
      </c>
      <c r="E14" s="378"/>
      <c r="F14" s="379"/>
      <c r="G14" s="379"/>
    </row>
    <row r="15" spans="1:9" x14ac:dyDescent="0.2">
      <c r="A15" s="193"/>
      <c r="B15" s="199"/>
      <c r="C15" s="199"/>
      <c r="D15" s="199"/>
    </row>
    <row r="16" spans="1:9" ht="15.75" thickBot="1" x14ac:dyDescent="0.25">
      <c r="A16" s="194" t="s">
        <v>331</v>
      </c>
      <c r="B16" s="200"/>
      <c r="C16" s="199"/>
      <c r="D16" s="199"/>
    </row>
    <row r="17" spans="1:5" x14ac:dyDescent="0.2">
      <c r="A17" s="195" t="s">
        <v>328</v>
      </c>
      <c r="B17" s="387" t="s">
        <v>317</v>
      </c>
      <c r="C17" s="387"/>
      <c r="D17" s="197">
        <f>0.53*D13</f>
        <v>33276.843763333338</v>
      </c>
      <c r="E17" s="174"/>
    </row>
    <row r="18" spans="1:5" ht="15" thickBot="1" x14ac:dyDescent="0.25">
      <c r="A18" s="196" t="s">
        <v>312</v>
      </c>
      <c r="B18" s="386" t="s">
        <v>318</v>
      </c>
      <c r="C18" s="386"/>
      <c r="D18" s="198">
        <f>0.725*D14</f>
        <v>7302.8911425000006</v>
      </c>
      <c r="E18" s="215"/>
    </row>
    <row r="19" spans="1:5" x14ac:dyDescent="0.2">
      <c r="A19" s="193"/>
      <c r="B19" s="199"/>
      <c r="C19" s="199"/>
      <c r="D19" s="199"/>
    </row>
    <row r="20" spans="1:5" ht="15.75" thickBot="1" x14ac:dyDescent="0.25">
      <c r="A20" s="194" t="s">
        <v>319</v>
      </c>
      <c r="B20" s="200"/>
      <c r="C20" s="199"/>
      <c r="D20" s="199"/>
    </row>
    <row r="21" spans="1:5" ht="15" customHeight="1" x14ac:dyDescent="0.2">
      <c r="A21" s="195" t="s">
        <v>320</v>
      </c>
      <c r="B21" s="387" t="s">
        <v>321</v>
      </c>
      <c r="C21" s="387"/>
      <c r="D21" s="197">
        <f>IFERROR(SUM(D17:D18)*0.5,"")</f>
        <v>20289.867452916667</v>
      </c>
    </row>
    <row r="22" spans="1:5" ht="16.5" thickBot="1" x14ac:dyDescent="0.25">
      <c r="A22" s="196" t="s">
        <v>322</v>
      </c>
      <c r="B22" s="386" t="s">
        <v>323</v>
      </c>
      <c r="C22" s="386"/>
      <c r="D22" s="201">
        <f>IFERROR(D21*3.67,"")</f>
        <v>74463.81355220417</v>
      </c>
      <c r="E22" s="203" t="s">
        <v>333</v>
      </c>
    </row>
    <row r="23" spans="1:5" x14ac:dyDescent="0.2">
      <c r="A23" s="174"/>
      <c r="B23" s="174"/>
      <c r="C23" s="174"/>
      <c r="D23" s="174"/>
    </row>
  </sheetData>
  <sheetProtection algorithmName="SHA-512" hashValue="NAMsKtZF4TtuJNaIPoXn6DkJqTeeHk5rldFU83I5DbpeHIpSNtd4JSuvH24j8I0WcbdgTsSsPHdZL6g5ymLESA==" saltValue="I6a9LsJ41jmsIMdLfSUoxA==" spinCount="100000" sheet="1" objects="1" scenarios="1"/>
  <protectedRanges>
    <protectedRange sqref="F9" name="Volume adjuster"/>
    <protectedRange sqref="B6:G9" name="Range1"/>
  </protectedRanges>
  <mergeCells count="8">
    <mergeCell ref="B18:C18"/>
    <mergeCell ref="B21:C21"/>
    <mergeCell ref="B22:C22"/>
    <mergeCell ref="A4:G4"/>
    <mergeCell ref="B17:C17"/>
    <mergeCell ref="B13:C14"/>
    <mergeCell ref="A9:C10"/>
    <mergeCell ref="E13:G14"/>
  </mergeCells>
  <conditionalFormatting sqref="E13:G14">
    <cfRule type="containsText" dxfId="1" priority="1" operator="containsText" text="Convertido de fuste a arbol entero">
      <formula>NOT(ISERROR(SEARCH("Convertido de fuste a arbol entero",E13)))</formula>
    </cfRule>
    <cfRule type="containsText" dxfId="0" priority="2" operator="containsText" text="No es necesario convertir">
      <formula>NOT(ISERROR(SEARCH("No es necesario convertir",E13)))</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152400</xdr:colOff>
                    <xdr:row>7</xdr:row>
                    <xdr:rowOff>152400</xdr:rowOff>
                  </from>
                  <to>
                    <xdr:col>3</xdr:col>
                    <xdr:colOff>685800</xdr:colOff>
                    <xdr:row>9</xdr:row>
                    <xdr:rowOff>57150</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152400</xdr:colOff>
                    <xdr:row>8</xdr:row>
                    <xdr:rowOff>152400</xdr:rowOff>
                  </from>
                  <to>
                    <xdr:col>4</xdr:col>
                    <xdr:colOff>114300</xdr:colOff>
                    <xdr:row>10</xdr:row>
                    <xdr:rowOff>57150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SharedWithUsers xmlns="04007bd9-c0d9-4f27-a4ad-edebe3770499">
      <UserInfo>
        <DisplayName>Amy Kessler</DisplayName>
        <AccountId>43</AccountId>
        <AccountType/>
      </UserInfo>
      <UserInfo>
        <DisplayName>Miguel Delgado</DisplayName>
        <AccountId>49818</AccountId>
        <AccountType/>
      </UserInfo>
    </SharedWithUsers>
    <Notes0 xmlns="9ac66888-105e-4e54-b39a-e32c984792c9" xsi:nil="true"/>
    <Status xmlns="9ac66888-105e-4e54-b39a-e32c984792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24" ma:contentTypeDescription="Create a new document." ma:contentTypeScope="" ma:versionID="fc7bed66648915d61c15f82f5d67d43e">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3aac69aac3b10aa7738dbb7960598f6f"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Notes0" minOccurs="0"/>
                <xsd:element ref="ns3: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Notes0" ma:index="29" nillable="true" ma:displayName="Notes" ma:format="Dropdown" ma:internalName="Notes0">
      <xsd:simpleType>
        <xsd:restriction base="dms:Text">
          <xsd:maxLength value="255"/>
        </xsd:restriction>
      </xsd:simpleType>
    </xsd:element>
    <xsd:element name="Status" ma:index="30" nillable="true" ma:displayName="Status" ma:format="Dropdown" ma:internalName="Status">
      <xsd:simpleType>
        <xsd:restriction base="dms:Choice">
          <xsd:enumeration value="In Progress"/>
          <xsd:enumeration value="Archive"/>
          <xsd:enumeration value="Final"/>
        </xsd:restriction>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7312CC-DF37-4EAC-931A-2E2FDFE66AE4}">
  <ds:schemaRefs>
    <ds:schemaRef ds:uri="http://schemas.microsoft.com/sharepoint/v3/contenttype/forms"/>
  </ds:schemaRefs>
</ds:datastoreItem>
</file>

<file path=customXml/itemProps2.xml><?xml version="1.0" encoding="utf-8"?>
<ds:datastoreItem xmlns:ds="http://schemas.openxmlformats.org/officeDocument/2006/customXml" ds:itemID="{4714C1C8-36E1-4228-83E0-95CD91C170F8}">
  <ds:schemaRefs>
    <ds:schemaRef ds:uri="http://schemas.microsoft.com/sharepoint/v4"/>
    <ds:schemaRef ds:uri="http://purl.org/dc/terms/"/>
    <ds:schemaRef ds:uri="http://schemas.microsoft.com/sharepoint/v3"/>
    <ds:schemaRef ds:uri="http://schemas.microsoft.com/office/2006/metadata/properties"/>
    <ds:schemaRef ds:uri="http://www.w3.org/XML/1998/namespace"/>
    <ds:schemaRef ds:uri="9ac66888-105e-4e54-b39a-e32c984792c9"/>
    <ds:schemaRef ds:uri="http://schemas.microsoft.com/office/2006/documentManagement/types"/>
    <ds:schemaRef ds:uri="http://purl.org/dc/dcmitype/"/>
    <ds:schemaRef ds:uri="http://schemas.openxmlformats.org/package/2006/metadata/core-properties"/>
    <ds:schemaRef ds:uri="04007bd9-c0d9-4f27-a4ad-edebe3770499"/>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13F08883-5872-4068-82A1-1C107F06AD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Instrucciones</vt:lpstr>
      <vt:lpstr>Hoja De Calculo</vt:lpstr>
      <vt:lpstr>TSE</vt:lpstr>
      <vt:lpstr>Credit issuance TYA</vt:lpstr>
      <vt:lpstr>Reversible Credits</vt:lpstr>
      <vt:lpstr>Sheet3</vt:lpstr>
      <vt:lpstr>Fondo de Aseguramiento</vt:lpstr>
      <vt:lpstr>FA Dividendos</vt:lpstr>
      <vt:lpstr>Herramienta de HWP</vt:lpstr>
      <vt:lpstr>HWP C del Área de Actividad</vt:lpstr>
      <vt:lpstr>HWP C Línea de Base</vt:lpstr>
      <vt:lpstr>'Hoja De Calculo'!Print_Area</vt:lpstr>
      <vt:lpstr>Version</vt:lpstr>
    </vt:vector>
  </TitlesOfParts>
  <Manager/>
  <Company>Climate Action Reserve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Z. Lee</dc:creator>
  <cp:keywords/>
  <dc:description/>
  <cp:lastModifiedBy>Gerónimo Quiñonez Barraza</cp:lastModifiedBy>
  <cp:revision/>
  <dcterms:created xsi:type="dcterms:W3CDTF">2012-07-16T23:12:37Z</dcterms:created>
  <dcterms:modified xsi:type="dcterms:W3CDTF">2026-05-04T03:12:36Z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AuthorIds_UIVersion_3072">
    <vt:lpwstr>43</vt:lpwstr>
  </property>
  <property fmtid="{D5CDD505-2E9C-101B-9397-08002B2CF9AE}" pid="4" name="MediaServiceImageTags">
    <vt:lpwstr/>
  </property>
</Properties>
</file>